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6943\Desktop\"/>
    </mc:Choice>
  </mc:AlternateContent>
  <xr:revisionPtr revIDLastSave="0" documentId="13_ncr:1_{C112AB7D-2D56-4462-8CF7-6BFD0CCCFE37}" xr6:coauthVersionLast="47" xr6:coauthVersionMax="47" xr10:uidLastSave="{00000000-0000-0000-0000-000000000000}"/>
  <bookViews>
    <workbookView xWindow="-120" yWindow="-120" windowWidth="20730" windowHeight="11160" activeTab="1" xr2:uid="{42AAB835-6537-4202-B20C-9C0F122714D1}"/>
  </bookViews>
  <sheets>
    <sheet name="計算表" sheetId="1" r:id="rId1"/>
    <sheet name="差押金額計算書" sheetId="3" r:id="rId2"/>
  </sheets>
  <definedNames>
    <definedName name="_xlnm.Print_Area" localSheetId="0">計算表!$A$1:$P$45</definedName>
    <definedName name="_xlnm.Print_Area" localSheetId="1">差押金額計算書!$A$1:$J$25</definedName>
    <definedName name="地域_全県">計算表!$AB$4:$AB$13</definedName>
    <definedName name="地域_中信">計算表!$AA$4:$AA$6</definedName>
    <definedName name="地域_東信">計算表!$Y$4:$Y$5</definedName>
    <definedName name="地域_南信">計算表!$Z$4:$Z$6</definedName>
    <definedName name="地域_北信">計算表!$X$4:$X$5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8" i="3" l="1"/>
  <c r="A40" i="3"/>
  <c r="A41" i="3" s="1"/>
  <c r="C39" i="3" l="1"/>
  <c r="J3" i="3"/>
  <c r="A5" i="3"/>
  <c r="B41" i="3" l="1"/>
  <c r="C41" i="3" s="1"/>
  <c r="C38" i="3"/>
  <c r="D17" i="3"/>
  <c r="D16" i="3"/>
  <c r="D22" i="3"/>
  <c r="A18" i="3" l="1"/>
  <c r="K20" i="1"/>
  <c r="L19" i="1" l="1"/>
  <c r="L18" i="1"/>
  <c r="L17" i="1"/>
  <c r="L16" i="1"/>
  <c r="L20" i="1"/>
  <c r="O20" i="1" l="1"/>
  <c r="O23" i="1"/>
  <c r="H22" i="3"/>
  <c r="O19" i="1" l="1"/>
  <c r="H21" i="3" s="1"/>
  <c r="O18" i="1"/>
  <c r="H20" i="3" s="1"/>
  <c r="O17" i="1"/>
  <c r="H19" i="3" s="1"/>
  <c r="O16" i="1"/>
  <c r="O21" i="1" l="1"/>
  <c r="O22" i="1" s="1"/>
  <c r="R24" i="1" s="1"/>
  <c r="O24" i="1" s="1"/>
  <c r="O25" i="1" s="1"/>
  <c r="H18" i="3"/>
  <c r="O26" i="1" l="1"/>
  <c r="H25" i="3" s="1"/>
  <c r="H24" i="3" l="1"/>
  <c r="H23" i="3"/>
</calcChain>
</file>

<file path=xl/sharedStrings.xml><?xml version="1.0" encoding="utf-8"?>
<sst xmlns="http://schemas.openxmlformats.org/spreadsheetml/2006/main" count="171" uniqueCount="123">
  <si>
    <t>給料等の差押可能金額計算書（入力表）</t>
    <rPh sb="0" eb="3">
      <t>キュウリョウナド</t>
    </rPh>
    <rPh sb="4" eb="6">
      <t>サシオサエ</t>
    </rPh>
    <rPh sb="6" eb="8">
      <t>カノウ</t>
    </rPh>
    <rPh sb="8" eb="10">
      <t>キンガク</t>
    </rPh>
    <rPh sb="10" eb="13">
      <t>ケイサンショ</t>
    </rPh>
    <rPh sb="14" eb="16">
      <t>ニュウリョク</t>
    </rPh>
    <rPh sb="16" eb="17">
      <t>ヒョウ</t>
    </rPh>
    <phoneticPr fontId="3"/>
  </si>
  <si>
    <t>入力項目</t>
    <rPh sb="0" eb="2">
      <t>ニュウリョク</t>
    </rPh>
    <rPh sb="2" eb="4">
      <t>コウモク</t>
    </rPh>
    <phoneticPr fontId="3"/>
  </si>
  <si>
    <t>給料等</t>
    <rPh sb="0" eb="2">
      <t>キュウリョウ</t>
    </rPh>
    <rPh sb="2" eb="3">
      <t>ナド</t>
    </rPh>
    <phoneticPr fontId="3"/>
  </si>
  <si>
    <t>総支給額</t>
    <rPh sb="0" eb="1">
      <t>ソウ</t>
    </rPh>
    <rPh sb="1" eb="4">
      <t>シキュウガク</t>
    </rPh>
    <phoneticPr fontId="13"/>
  </si>
  <si>
    <t>円</t>
    <rPh sb="0" eb="1">
      <t>エン</t>
    </rPh>
    <phoneticPr fontId="3"/>
  </si>
  <si>
    <t>源泉所得税</t>
    <rPh sb="0" eb="2">
      <t>ゲンセン</t>
    </rPh>
    <rPh sb="2" eb="5">
      <t>ショトクゼイ</t>
    </rPh>
    <phoneticPr fontId="13"/>
  </si>
  <si>
    <t>特別徴収の地方税</t>
    <rPh sb="0" eb="1">
      <t>トク</t>
    </rPh>
    <rPh sb="1" eb="2">
      <t>ベツ</t>
    </rPh>
    <rPh sb="2" eb="3">
      <t>シルシ</t>
    </rPh>
    <rPh sb="3" eb="4">
      <t>オサム</t>
    </rPh>
    <rPh sb="5" eb="8">
      <t>チホウゼイ</t>
    </rPh>
    <phoneticPr fontId="13"/>
  </si>
  <si>
    <t>※端数処理後の金額がシート「差押可能額計算書」に反映されるので、プリントアウトして提出してください。
　取立額が出ない場合は、その旨ご連絡をお願いします。</t>
    <rPh sb="16" eb="18">
      <t>カノウ</t>
    </rPh>
    <phoneticPr fontId="3"/>
  </si>
  <si>
    <t>社会保険料等</t>
    <rPh sb="0" eb="2">
      <t>シャカイ</t>
    </rPh>
    <rPh sb="2" eb="5">
      <t>ホケンリョウ</t>
    </rPh>
    <rPh sb="5" eb="6">
      <t>トウ</t>
    </rPh>
    <phoneticPr fontId="13"/>
  </si>
  <si>
    <t>生計を一にする親族数(本人を除く)</t>
    <phoneticPr fontId="3"/>
  </si>
  <si>
    <t>人</t>
    <rPh sb="0" eb="1">
      <t>ニン</t>
    </rPh>
    <phoneticPr fontId="3"/>
  </si>
  <si>
    <t>支給金額</t>
    <rPh sb="0" eb="2">
      <t>シキュウ</t>
    </rPh>
    <rPh sb="2" eb="4">
      <t>キンガク</t>
    </rPh>
    <phoneticPr fontId="4"/>
  </si>
  <si>
    <t>端数処理後の金額</t>
    <rPh sb="0" eb="2">
      <t>ハスウ</t>
    </rPh>
    <rPh sb="2" eb="4">
      <t>ショリ</t>
    </rPh>
    <rPh sb="4" eb="5">
      <t>アト</t>
    </rPh>
    <rPh sb="6" eb="8">
      <t>キンガク</t>
    </rPh>
    <phoneticPr fontId="4"/>
  </si>
  <si>
    <t xml:space="preserve"> ①給料等の総支給額</t>
    <rPh sb="2" eb="4">
      <t>キュウリョウ</t>
    </rPh>
    <rPh sb="4" eb="5">
      <t>ナド</t>
    </rPh>
    <phoneticPr fontId="3"/>
  </si>
  <si>
    <t>円</t>
    <rPh sb="0" eb="1">
      <t>エン</t>
    </rPh>
    <phoneticPr fontId="4"/>
  </si>
  <si>
    <t>a</t>
    <phoneticPr fontId="3"/>
  </si>
  <si>
    <t>切捨</t>
    <rPh sb="0" eb="1">
      <t>キ</t>
    </rPh>
    <rPh sb="1" eb="2">
      <t>ス</t>
    </rPh>
    <phoneticPr fontId="4"/>
  </si>
  <si>
    <r>
      <t xml:space="preserve">②国税徴収法
第76条第1項
に定める
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1"/>
        <rFont val="ＭＳ ゴシック"/>
        <family val="3"/>
        <charset val="128"/>
      </rPr>
      <t>差押禁止額</t>
    </r>
    <r>
      <rPr>
        <sz val="11"/>
        <color theme="1"/>
        <rFont val="游ゴシック"/>
        <family val="2"/>
        <charset val="128"/>
        <scheme val="minor"/>
      </rPr>
      <t>　　　　　　　</t>
    </r>
    <rPh sb="1" eb="3">
      <t>コクゼイ</t>
    </rPh>
    <rPh sb="3" eb="5">
      <t>チョウシュウ</t>
    </rPh>
    <rPh sb="8" eb="9">
      <t>ダイ</t>
    </rPh>
    <rPh sb="11" eb="12">
      <t>ジョウ</t>
    </rPh>
    <rPh sb="12" eb="13">
      <t>ダイ</t>
    </rPh>
    <rPh sb="18" eb="19">
      <t>サダ</t>
    </rPh>
    <rPh sb="23" eb="25">
      <t>サシオサ</t>
    </rPh>
    <rPh sb="25" eb="27">
      <t>キンシ</t>
    </rPh>
    <rPh sb="27" eb="28">
      <t>ガク</t>
    </rPh>
    <phoneticPr fontId="4"/>
  </si>
  <si>
    <t>１号</t>
    <rPh sb="1" eb="2">
      <t>ゴウ</t>
    </rPh>
    <phoneticPr fontId="4"/>
  </si>
  <si>
    <t>b</t>
    <phoneticPr fontId="3"/>
  </si>
  <si>
    <t>切上</t>
    <rPh sb="0" eb="1">
      <t>キ</t>
    </rPh>
    <rPh sb="1" eb="2">
      <t>ア</t>
    </rPh>
    <phoneticPr fontId="4"/>
  </si>
  <si>
    <t>２号</t>
    <rPh sb="1" eb="2">
      <t>ゴウ</t>
    </rPh>
    <phoneticPr fontId="4"/>
  </si>
  <si>
    <t>給料等から差し引いている　住民税額</t>
    <rPh sb="0" eb="2">
      <t>キュウリョウ</t>
    </rPh>
    <rPh sb="2" eb="3">
      <t>ナド</t>
    </rPh>
    <phoneticPr fontId="3"/>
  </si>
  <si>
    <t>３号</t>
    <rPh sb="1" eb="2">
      <t>ゴウ</t>
    </rPh>
    <phoneticPr fontId="4"/>
  </si>
  <si>
    <t>給料等から差し引いている　社会保険料等の額</t>
    <rPh sb="0" eb="2">
      <t>キュウリョウ</t>
    </rPh>
    <rPh sb="2" eb="3">
      <t>ナド</t>
    </rPh>
    <phoneticPr fontId="3"/>
  </si>
  <si>
    <t>４号</t>
    <rPh sb="1" eb="2">
      <t>ゴウ</t>
    </rPh>
    <phoneticPr fontId="4"/>
  </si>
  <si>
    <t>別表に掲げる滞納者を含む家族に対する金額（100,000円＋45,000円×生計を一にする親族数）</t>
    <phoneticPr fontId="4"/>
  </si>
  <si>
    <t>生計を一にする親族</t>
    <phoneticPr fontId="3"/>
  </si>
  <si>
    <t>５号</t>
    <rPh sb="1" eb="2">
      <t>ゴウ</t>
    </rPh>
    <phoneticPr fontId="4"/>
  </si>
  <si>
    <t>｛①－（1号＋2号＋3号＋4号の金額）｝×0.2
　ただし（4号の金額×2）の金額を限度とする</t>
    <phoneticPr fontId="4"/>
  </si>
  <si>
    <t>上記を切上</t>
    <rPh sb="0" eb="2">
      <t>ジョウキ</t>
    </rPh>
    <rPh sb="3" eb="4">
      <t>キ</t>
    </rPh>
    <rPh sb="4" eb="5">
      <t>ア</t>
    </rPh>
    <phoneticPr fontId="4"/>
  </si>
  <si>
    <t>4号×2</t>
    <rPh sb="1" eb="2">
      <t>ゴウ</t>
    </rPh>
    <phoneticPr fontId="4"/>
  </si>
  <si>
    <t>採用金額</t>
    <rPh sb="0" eb="2">
      <t>サイヨウ</t>
    </rPh>
    <rPh sb="2" eb="4">
      <t>キンガク</t>
    </rPh>
    <phoneticPr fontId="4"/>
  </si>
  <si>
    <t>合計</t>
    <rPh sb="0" eb="2">
      <t>ゴウケイ</t>
    </rPh>
    <phoneticPr fontId="3"/>
  </si>
  <si>
    <t>１号＋２号＋３号＋４号＋５号の金額</t>
    <phoneticPr fontId="3"/>
  </si>
  <si>
    <r>
      <rPr>
        <b/>
        <u/>
        <sz val="9"/>
        <rFont val="ＭＳ ゴシック"/>
        <family val="3"/>
        <charset val="128"/>
      </rPr>
      <t>差押可能額</t>
    </r>
    <r>
      <rPr>
        <sz val="9"/>
        <rFont val="ＭＳ ゴシック"/>
        <family val="3"/>
        <charset val="128"/>
      </rPr>
      <t xml:space="preserve">
（当所に支払う金額）</t>
    </r>
    <rPh sb="0" eb="2">
      <t>サシオサ</t>
    </rPh>
    <rPh sb="2" eb="4">
      <t>カノウ</t>
    </rPh>
    <rPh sb="4" eb="5">
      <t>ガク</t>
    </rPh>
    <rPh sb="7" eb="8">
      <t>トウ</t>
    </rPh>
    <rPh sb="10" eb="12">
      <t>シハラ</t>
    </rPh>
    <rPh sb="13" eb="15">
      <t>キンガク</t>
    </rPh>
    <phoneticPr fontId="4"/>
  </si>
  <si>
    <t>①－②の合計金額</t>
    <rPh sb="4" eb="6">
      <t>ゴウケイ</t>
    </rPh>
    <rPh sb="6" eb="8">
      <t>キンガク</t>
    </rPh>
    <phoneticPr fontId="3"/>
  </si>
  <si>
    <t>＜計算方法＞</t>
    <rPh sb="1" eb="3">
      <t>ケイサン</t>
    </rPh>
    <rPh sb="3" eb="5">
      <t>ホウホウ</t>
    </rPh>
    <phoneticPr fontId="4"/>
  </si>
  <si>
    <t>〇</t>
    <phoneticPr fontId="3"/>
  </si>
  <si>
    <t>入力項目</t>
    <rPh sb="0" eb="2">
      <t>ニュウリョク</t>
    </rPh>
    <rPh sb="2" eb="4">
      <t>コウモク</t>
    </rPh>
    <phoneticPr fontId="4"/>
  </si>
  <si>
    <t>欄は、実際の支給金額を記入してください。（円単位）</t>
    <rPh sb="0" eb="1">
      <t>ラン</t>
    </rPh>
    <rPh sb="3" eb="5">
      <t>ジッサイ</t>
    </rPh>
    <rPh sb="6" eb="8">
      <t>シキュウ</t>
    </rPh>
    <rPh sb="8" eb="10">
      <t>キンガク</t>
    </rPh>
    <rPh sb="11" eb="13">
      <t>キニュウ</t>
    </rPh>
    <rPh sb="21" eb="22">
      <t>エン</t>
    </rPh>
    <rPh sb="22" eb="24">
      <t>タンイ</t>
    </rPh>
    <phoneticPr fontId="4"/>
  </si>
  <si>
    <t>端数処理後の金額</t>
    <rPh sb="3" eb="4">
      <t>リ</t>
    </rPh>
    <phoneticPr fontId="4"/>
  </si>
  <si>
    <t>欄は、以下の方法により端数処理した金額が表示されます。</t>
    <rPh sb="0" eb="1">
      <t>ラン</t>
    </rPh>
    <rPh sb="3" eb="5">
      <t>イカ</t>
    </rPh>
    <rPh sb="6" eb="8">
      <t>ホウホウ</t>
    </rPh>
    <rPh sb="11" eb="13">
      <t>ハスウ</t>
    </rPh>
    <rPh sb="13" eb="15">
      <t>ショリ</t>
    </rPh>
    <rPh sb="17" eb="19">
      <t>キンガク</t>
    </rPh>
    <rPh sb="20" eb="22">
      <t>ヒョウジ</t>
    </rPh>
    <phoneticPr fontId="4"/>
  </si>
  <si>
    <t>　　　　　　　　　　</t>
    <phoneticPr fontId="4"/>
  </si>
  <si>
    <r>
      <t>　　①給料等の総支給額ａは</t>
    </r>
    <r>
      <rPr>
        <b/>
        <u/>
        <sz val="11"/>
        <rFont val="ＭＳ ゴシック"/>
        <family val="3"/>
        <charset val="128"/>
      </rPr>
      <t>千円未満の端数を切り捨て</t>
    </r>
    <rPh sb="3" eb="5">
      <t>キュウリョウ</t>
    </rPh>
    <rPh sb="5" eb="6">
      <t>トウ</t>
    </rPh>
    <rPh sb="7" eb="8">
      <t>ソウ</t>
    </rPh>
    <rPh sb="8" eb="11">
      <t>シキュウガク</t>
    </rPh>
    <rPh sb="13" eb="14">
      <t>セン</t>
    </rPh>
    <rPh sb="14" eb="17">
      <t>エンミマン</t>
    </rPh>
    <rPh sb="18" eb="20">
      <t>ハスウ</t>
    </rPh>
    <rPh sb="21" eb="22">
      <t>キ</t>
    </rPh>
    <rPh sb="23" eb="24">
      <t>ス</t>
    </rPh>
    <phoneticPr fontId="4"/>
  </si>
  <si>
    <r>
      <t>　　②国税徴収法第76条第1項に定める差押禁止額ｂは</t>
    </r>
    <r>
      <rPr>
        <b/>
        <u/>
        <sz val="11"/>
        <rFont val="ＭＳ ゴシック"/>
        <family val="3"/>
        <charset val="128"/>
      </rPr>
      <t>千円未満の端数を切り上げ</t>
    </r>
    <rPh sb="3" eb="5">
      <t>コクゼイ</t>
    </rPh>
    <rPh sb="5" eb="7">
      <t>チョウシュウ</t>
    </rPh>
    <rPh sb="7" eb="8">
      <t>ホウ</t>
    </rPh>
    <rPh sb="8" eb="9">
      <t>ダイ</t>
    </rPh>
    <rPh sb="11" eb="12">
      <t>ジョウ</t>
    </rPh>
    <rPh sb="12" eb="13">
      <t>ダイ</t>
    </rPh>
    <rPh sb="14" eb="15">
      <t>コウ</t>
    </rPh>
    <rPh sb="16" eb="17">
      <t>サダ</t>
    </rPh>
    <rPh sb="19" eb="21">
      <t>サシオサエ</t>
    </rPh>
    <rPh sb="21" eb="23">
      <t>キンシ</t>
    </rPh>
    <rPh sb="23" eb="24">
      <t>ガク</t>
    </rPh>
    <rPh sb="26" eb="27">
      <t>セン</t>
    </rPh>
    <rPh sb="27" eb="30">
      <t>エンミマン</t>
    </rPh>
    <rPh sb="31" eb="33">
      <t>ハスウ</t>
    </rPh>
    <rPh sb="34" eb="35">
      <t>キ</t>
    </rPh>
    <rPh sb="36" eb="37">
      <t>ア</t>
    </rPh>
    <phoneticPr fontId="4"/>
  </si>
  <si>
    <t>〇　４号の金額は、黄色セル「生計を一にする親族数（本人を除く）」を入力すると下記の表に基づき計算された金額が表示されます。</t>
    <rPh sb="3" eb="4">
      <t>ゴウ</t>
    </rPh>
    <rPh sb="5" eb="7">
      <t>キンガク</t>
    </rPh>
    <rPh sb="9" eb="11">
      <t>キイロ</t>
    </rPh>
    <rPh sb="14" eb="16">
      <t>セイケイ</t>
    </rPh>
    <rPh sb="17" eb="18">
      <t>イツ</t>
    </rPh>
    <rPh sb="21" eb="23">
      <t>シンゾク</t>
    </rPh>
    <rPh sb="23" eb="24">
      <t>スウ</t>
    </rPh>
    <rPh sb="25" eb="27">
      <t>ホンニン</t>
    </rPh>
    <rPh sb="28" eb="29">
      <t>ノゾ</t>
    </rPh>
    <rPh sb="33" eb="35">
      <t>ニュウリョク</t>
    </rPh>
    <rPh sb="38" eb="40">
      <t>カキ</t>
    </rPh>
    <rPh sb="41" eb="42">
      <t>ヒョウ</t>
    </rPh>
    <rPh sb="43" eb="44">
      <t>モト</t>
    </rPh>
    <rPh sb="46" eb="48">
      <t>ケイサン</t>
    </rPh>
    <rPh sb="51" eb="53">
      <t>キンガク</t>
    </rPh>
    <rPh sb="54" eb="56">
      <t>ヒョウジ</t>
    </rPh>
    <phoneticPr fontId="4"/>
  </si>
  <si>
    <t>家族数</t>
    <rPh sb="0" eb="3">
      <t>カゾクスウ</t>
    </rPh>
    <phoneticPr fontId="4"/>
  </si>
  <si>
    <t>本人のみ</t>
    <rPh sb="0" eb="2">
      <t>ホンニン</t>
    </rPh>
    <phoneticPr fontId="4"/>
  </si>
  <si>
    <t>２人</t>
    <rPh sb="1" eb="2">
      <t>ニン</t>
    </rPh>
    <phoneticPr fontId="4"/>
  </si>
  <si>
    <t>３人</t>
    <rPh sb="1" eb="2">
      <t>ニン</t>
    </rPh>
    <phoneticPr fontId="4"/>
  </si>
  <si>
    <t>４人</t>
    <rPh sb="1" eb="2">
      <t>ニン</t>
    </rPh>
    <phoneticPr fontId="4"/>
  </si>
  <si>
    <t>５人</t>
    <rPh sb="1" eb="2">
      <t>ニン</t>
    </rPh>
    <phoneticPr fontId="4"/>
  </si>
  <si>
    <t>６人</t>
    <rPh sb="1" eb="2">
      <t>ニン</t>
    </rPh>
    <phoneticPr fontId="4"/>
  </si>
  <si>
    <t>金額</t>
    <rPh sb="0" eb="2">
      <t>キンガク</t>
    </rPh>
    <phoneticPr fontId="4"/>
  </si>
  <si>
    <r>
      <t>100,000</t>
    </r>
    <r>
      <rPr>
        <sz val="8"/>
        <rFont val="ＭＳ ゴシック"/>
        <family val="3"/>
        <charset val="128"/>
      </rPr>
      <t>円</t>
    </r>
    <rPh sb="7" eb="8">
      <t>エン</t>
    </rPh>
    <phoneticPr fontId="4"/>
  </si>
  <si>
    <r>
      <t>145,000</t>
    </r>
    <r>
      <rPr>
        <sz val="8"/>
        <rFont val="ＭＳ ゴシック"/>
        <family val="3"/>
        <charset val="128"/>
      </rPr>
      <t>円</t>
    </r>
    <rPh sb="7" eb="8">
      <t>エン</t>
    </rPh>
    <phoneticPr fontId="4"/>
  </si>
  <si>
    <r>
      <t>190,000</t>
    </r>
    <r>
      <rPr>
        <sz val="8"/>
        <rFont val="ＭＳ ゴシック"/>
        <family val="3"/>
        <charset val="128"/>
      </rPr>
      <t>円</t>
    </r>
    <rPh sb="7" eb="8">
      <t>エン</t>
    </rPh>
    <phoneticPr fontId="4"/>
  </si>
  <si>
    <r>
      <t>235,000</t>
    </r>
    <r>
      <rPr>
        <sz val="8"/>
        <rFont val="ＭＳ ゴシック"/>
        <family val="3"/>
        <charset val="128"/>
      </rPr>
      <t>円</t>
    </r>
    <rPh sb="7" eb="8">
      <t>エン</t>
    </rPh>
    <phoneticPr fontId="4"/>
  </si>
  <si>
    <r>
      <t>280,000</t>
    </r>
    <r>
      <rPr>
        <sz val="8"/>
        <rFont val="ＭＳ ゴシック"/>
        <family val="3"/>
        <charset val="128"/>
      </rPr>
      <t>円</t>
    </r>
    <rPh sb="7" eb="8">
      <t>エン</t>
    </rPh>
    <phoneticPr fontId="4"/>
  </si>
  <si>
    <r>
      <t>325,000</t>
    </r>
    <r>
      <rPr>
        <sz val="8"/>
        <rFont val="ＭＳ ゴシック"/>
        <family val="3"/>
        <charset val="128"/>
      </rPr>
      <t>円</t>
    </r>
    <rPh sb="7" eb="8">
      <t>エン</t>
    </rPh>
    <phoneticPr fontId="4"/>
  </si>
  <si>
    <t>（注）家族数（２人以上）とは、滞納者本人に、滞納者と生計を一にする配偶者（事実上の配偶者</t>
    <rPh sb="1" eb="2">
      <t>チュウ</t>
    </rPh>
    <rPh sb="3" eb="6">
      <t>カゾクスウ</t>
    </rPh>
    <rPh sb="8" eb="11">
      <t>ニンイジョウ</t>
    </rPh>
    <rPh sb="15" eb="18">
      <t>タイノウシャ</t>
    </rPh>
    <rPh sb="18" eb="20">
      <t>ホンニン</t>
    </rPh>
    <rPh sb="22" eb="25">
      <t>タイノウシャ</t>
    </rPh>
    <rPh sb="26" eb="28">
      <t>セイケイ</t>
    </rPh>
    <rPh sb="29" eb="30">
      <t>ヒト</t>
    </rPh>
    <rPh sb="33" eb="36">
      <t>ハイグウシャ</t>
    </rPh>
    <rPh sb="37" eb="40">
      <t>ジジツジョウ</t>
    </rPh>
    <rPh sb="41" eb="44">
      <t>ハイグウシャ</t>
    </rPh>
    <phoneticPr fontId="4"/>
  </si>
  <si>
    <t>　　　を含む）その他の親族数を加えたものです。金額は１人増えるごとに45,000円を加算します。</t>
    <rPh sb="4" eb="5">
      <t>フク</t>
    </rPh>
    <rPh sb="9" eb="10">
      <t>タ</t>
    </rPh>
    <rPh sb="11" eb="13">
      <t>シンゾク</t>
    </rPh>
    <rPh sb="13" eb="14">
      <t>スウ</t>
    </rPh>
    <rPh sb="15" eb="16">
      <t>クワ</t>
    </rPh>
    <rPh sb="23" eb="25">
      <t>キンガク</t>
    </rPh>
    <rPh sb="26" eb="28">
      <t>ヒトリ</t>
    </rPh>
    <rPh sb="28" eb="29">
      <t>フ</t>
    </rPh>
    <rPh sb="40" eb="41">
      <t>エン</t>
    </rPh>
    <rPh sb="42" eb="44">
      <t>カサン</t>
    </rPh>
    <phoneticPr fontId="4"/>
  </si>
  <si>
    <r>
      <t>※　</t>
    </r>
    <r>
      <rPr>
        <b/>
        <sz val="11"/>
        <color rgb="FFFF0000"/>
        <rFont val="ＭＳ ゴシック"/>
        <family val="3"/>
        <charset val="128"/>
      </rPr>
      <t>本計算表は給料等の計算の基礎となる雇用期間が１ヶ月の場合のみ対応しています。</t>
    </r>
    <rPh sb="2" eb="3">
      <t>ホン</t>
    </rPh>
    <rPh sb="3" eb="5">
      <t>ケイサン</t>
    </rPh>
    <rPh sb="5" eb="6">
      <t>ヒョウ</t>
    </rPh>
    <rPh sb="19" eb="21">
      <t>コヨウ</t>
    </rPh>
    <rPh sb="32" eb="34">
      <t>タイオウ</t>
    </rPh>
    <phoneticPr fontId="3"/>
  </si>
  <si>
    <t>　　 雇用期間が1ヶ月未満の場合は担当まで連絡ください。</t>
    <phoneticPr fontId="3"/>
  </si>
  <si>
    <t>※　その他不明な点は担当までおたずねください。</t>
    <rPh sb="4" eb="5">
      <t>タ</t>
    </rPh>
    <phoneticPr fontId="4"/>
  </si>
  <si>
    <t>給料等の差押可能額計算書</t>
    <rPh sb="0" eb="2">
      <t>キュウリョウ</t>
    </rPh>
    <rPh sb="2" eb="3">
      <t>トウ</t>
    </rPh>
    <rPh sb="4" eb="6">
      <t>サシオサエ</t>
    </rPh>
    <rPh sb="6" eb="9">
      <t>カノウガク</t>
    </rPh>
    <rPh sb="9" eb="12">
      <t>ケイサンショ</t>
    </rPh>
    <phoneticPr fontId="4"/>
  </si>
  <si>
    <t>　</t>
    <phoneticPr fontId="4"/>
  </si>
  <si>
    <t>　　（第三債務者）</t>
    <rPh sb="3" eb="5">
      <t>ダイサン</t>
    </rPh>
    <rPh sb="5" eb="8">
      <t>サイムシャ</t>
    </rPh>
    <phoneticPr fontId="21"/>
  </si>
  <si>
    <r>
      <t>所　在　</t>
    </r>
    <r>
      <rPr>
        <sz val="11"/>
        <color theme="1"/>
        <rFont val="ＭＳ ゴシック"/>
        <family val="2"/>
        <charset val="128"/>
      </rPr>
      <t>地</t>
    </r>
    <r>
      <rPr>
        <sz val="11"/>
        <rFont val="ＭＳ ゴシック"/>
        <family val="3"/>
        <charset val="128"/>
      </rPr>
      <t>　</t>
    </r>
    <rPh sb="0" eb="1">
      <t>ショ</t>
    </rPh>
    <rPh sb="2" eb="3">
      <t>ザイ</t>
    </rPh>
    <rPh sb="4" eb="5">
      <t>チ</t>
    </rPh>
    <phoneticPr fontId="21"/>
  </si>
  <si>
    <t>名　　　称</t>
    <rPh sb="0" eb="1">
      <t>メイ</t>
    </rPh>
    <rPh sb="4" eb="5">
      <t>ショウ</t>
    </rPh>
    <phoneticPr fontId="21"/>
  </si>
  <si>
    <t>代表者氏名</t>
    <rPh sb="0" eb="3">
      <t>ダイヒョウシャ</t>
    </rPh>
    <rPh sb="3" eb="5">
      <t>シメイ</t>
    </rPh>
    <phoneticPr fontId="21"/>
  </si>
  <si>
    <t>　担当者名</t>
    <rPh sb="1" eb="2">
      <t>タン</t>
    </rPh>
    <rPh sb="2" eb="3">
      <t>トウ</t>
    </rPh>
    <rPh sb="3" eb="4">
      <t>シャ</t>
    </rPh>
    <rPh sb="4" eb="5">
      <t>メイ</t>
    </rPh>
    <phoneticPr fontId="21"/>
  </si>
  <si>
    <t>　電話番号</t>
    <rPh sb="1" eb="3">
      <t>デンワ</t>
    </rPh>
    <rPh sb="3" eb="5">
      <t>バンゴウ</t>
    </rPh>
    <phoneticPr fontId="21"/>
  </si>
  <si>
    <t>　滞納者に係る給料等の差押可能額を、下記のとおり計算しました。</t>
    <rPh sb="1" eb="4">
      <t>タイノウシャ</t>
    </rPh>
    <rPh sb="5" eb="6">
      <t>カカ</t>
    </rPh>
    <rPh sb="7" eb="9">
      <t>キュウリョウ</t>
    </rPh>
    <rPh sb="9" eb="10">
      <t>トウ</t>
    </rPh>
    <rPh sb="11" eb="13">
      <t>サシオサエ</t>
    </rPh>
    <rPh sb="13" eb="15">
      <t>カノウ</t>
    </rPh>
    <rPh sb="15" eb="16">
      <t>ガク</t>
    </rPh>
    <rPh sb="18" eb="20">
      <t>カキ</t>
    </rPh>
    <rPh sb="24" eb="26">
      <t>ケイサン</t>
    </rPh>
    <phoneticPr fontId="21"/>
  </si>
  <si>
    <t>記</t>
    <rPh sb="0" eb="1">
      <t>キ</t>
    </rPh>
    <phoneticPr fontId="4"/>
  </si>
  <si>
    <t>滞納者
（債権者）</t>
    <rPh sb="0" eb="3">
      <t>タイノウシャ</t>
    </rPh>
    <rPh sb="5" eb="8">
      <t>サイケンシャ</t>
    </rPh>
    <phoneticPr fontId="4"/>
  </si>
  <si>
    <t>住所
(居所)</t>
    <rPh sb="0" eb="2">
      <t>ジュウショ</t>
    </rPh>
    <rPh sb="4" eb="6">
      <t>キョショ</t>
    </rPh>
    <phoneticPr fontId="4"/>
  </si>
  <si>
    <t>氏名</t>
    <rPh sb="0" eb="2">
      <t>シメイ</t>
    </rPh>
    <phoneticPr fontId="4"/>
  </si>
  <si>
    <t>①</t>
    <phoneticPr fontId="4"/>
  </si>
  <si>
    <t>（千円未満切捨て）</t>
    <rPh sb="1" eb="3">
      <t>センエン</t>
    </rPh>
    <rPh sb="3" eb="5">
      <t>ミマン</t>
    </rPh>
    <rPh sb="5" eb="6">
      <t>キ</t>
    </rPh>
    <rPh sb="6" eb="7">
      <t>ス</t>
    </rPh>
    <phoneticPr fontId="4"/>
  </si>
  <si>
    <t>国税徴収法第76条第１項に定める差押禁止額</t>
    <rPh sb="0" eb="2">
      <t>コクゼイ</t>
    </rPh>
    <rPh sb="2" eb="4">
      <t>チョウシュウ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4">
      <t>サダ</t>
    </rPh>
    <rPh sb="16" eb="18">
      <t>サシオサエ</t>
    </rPh>
    <rPh sb="18" eb="20">
      <t>キンシ</t>
    </rPh>
    <rPh sb="20" eb="21">
      <t>ガク</t>
    </rPh>
    <phoneticPr fontId="4"/>
  </si>
  <si>
    <t>上記給料等から控除された源泉所得税額</t>
    <rPh sb="0" eb="2">
      <t>ジョウキ</t>
    </rPh>
    <rPh sb="2" eb="4">
      <t>キュウリョウ</t>
    </rPh>
    <rPh sb="4" eb="5">
      <t>トウ</t>
    </rPh>
    <rPh sb="7" eb="9">
      <t>コウジョ</t>
    </rPh>
    <rPh sb="12" eb="14">
      <t>ゲンセン</t>
    </rPh>
    <rPh sb="14" eb="17">
      <t>ショトクゼイ</t>
    </rPh>
    <rPh sb="17" eb="18">
      <t>ガク</t>
    </rPh>
    <phoneticPr fontId="4"/>
  </si>
  <si>
    <t>②</t>
    <phoneticPr fontId="4"/>
  </si>
  <si>
    <t>（千円未満切上げ）</t>
    <rPh sb="1" eb="3">
      <t>センエン</t>
    </rPh>
    <rPh sb="3" eb="5">
      <t>ミマン</t>
    </rPh>
    <rPh sb="5" eb="6">
      <t>キ</t>
    </rPh>
    <rPh sb="6" eb="7">
      <t>ア</t>
    </rPh>
    <phoneticPr fontId="4"/>
  </si>
  <si>
    <t>上記給料等から控除された住民税額</t>
    <rPh sb="0" eb="2">
      <t>ジョウキ</t>
    </rPh>
    <rPh sb="2" eb="4">
      <t>キュウリョウ</t>
    </rPh>
    <rPh sb="4" eb="5">
      <t>トウ</t>
    </rPh>
    <rPh sb="7" eb="9">
      <t>コウジョ</t>
    </rPh>
    <rPh sb="12" eb="14">
      <t>ジュウミン</t>
    </rPh>
    <rPh sb="14" eb="15">
      <t>ゼイ</t>
    </rPh>
    <rPh sb="15" eb="16">
      <t>ガク</t>
    </rPh>
    <phoneticPr fontId="4"/>
  </si>
  <si>
    <t>③</t>
    <phoneticPr fontId="4"/>
  </si>
  <si>
    <t>上記給料等から控除された社会保険料
（所得税法第74条第２項各号の保険）</t>
    <rPh sb="0" eb="2">
      <t>ジョウキ</t>
    </rPh>
    <rPh sb="2" eb="4">
      <t>キュウリョウ</t>
    </rPh>
    <rPh sb="4" eb="5">
      <t>トウ</t>
    </rPh>
    <rPh sb="7" eb="9">
      <t>コウジョ</t>
    </rPh>
    <rPh sb="12" eb="14">
      <t>シャカイ</t>
    </rPh>
    <rPh sb="14" eb="17">
      <t>ホケンリョウ</t>
    </rPh>
    <rPh sb="19" eb="21">
      <t>ショトク</t>
    </rPh>
    <rPh sb="21" eb="23">
      <t>ゼイホウ</t>
    </rPh>
    <rPh sb="23" eb="24">
      <t>ダイ</t>
    </rPh>
    <rPh sb="26" eb="27">
      <t>ジョウ</t>
    </rPh>
    <rPh sb="27" eb="28">
      <t>ダイ</t>
    </rPh>
    <rPh sb="29" eb="30">
      <t>コウ</t>
    </rPh>
    <rPh sb="30" eb="32">
      <t>カクゴウ</t>
    </rPh>
    <rPh sb="33" eb="35">
      <t>ホケン</t>
    </rPh>
    <phoneticPr fontId="4"/>
  </si>
  <si>
    <t>④</t>
    <phoneticPr fontId="4"/>
  </si>
  <si>
    <t>⑤</t>
    <phoneticPr fontId="4"/>
  </si>
  <si>
    <t>〔①－（②＋③＋④＋⑤）〕×０．２</t>
    <phoneticPr fontId="4"/>
  </si>
  <si>
    <t>⑥</t>
    <phoneticPr fontId="4"/>
  </si>
  <si>
    <t>（千円未満切上げ、⑤の２倍の額を限度とする）</t>
    <rPh sb="1" eb="3">
      <t>センエン</t>
    </rPh>
    <rPh sb="3" eb="5">
      <t>ミマン</t>
    </rPh>
    <rPh sb="5" eb="6">
      <t>キ</t>
    </rPh>
    <rPh sb="6" eb="7">
      <t>ア</t>
    </rPh>
    <phoneticPr fontId="4"/>
  </si>
  <si>
    <t>（②＋③＋④＋⑤＋⑥）</t>
    <phoneticPr fontId="4"/>
  </si>
  <si>
    <t>⑦</t>
    <phoneticPr fontId="4"/>
  </si>
  <si>
    <t>差押可能額（①－⑦）</t>
    <rPh sb="0" eb="2">
      <t>サシオサエ</t>
    </rPh>
    <rPh sb="2" eb="4">
      <t>カノウ</t>
    </rPh>
    <rPh sb="4" eb="5">
      <t>ガク</t>
    </rPh>
    <phoneticPr fontId="4"/>
  </si>
  <si>
    <t>計算書作成日</t>
    <rPh sb="0" eb="3">
      <t>ケイサンショ</t>
    </rPh>
    <rPh sb="3" eb="6">
      <t>サクセイビ</t>
    </rPh>
    <phoneticPr fontId="3"/>
  </si>
  <si>
    <r>
      <t xml:space="preserve">滞納者
</t>
    </r>
    <r>
      <rPr>
        <sz val="9"/>
        <rFont val="ＭＳ ゴシック"/>
        <family val="3"/>
        <charset val="128"/>
      </rPr>
      <t>（債権者）</t>
    </r>
    <rPh sb="0" eb="3">
      <t>タイノウシャ</t>
    </rPh>
    <rPh sb="5" eb="8">
      <t>サイケンシャ</t>
    </rPh>
    <phoneticPr fontId="3"/>
  </si>
  <si>
    <t>氏名</t>
    <rPh sb="0" eb="2">
      <t>シメイ</t>
    </rPh>
    <phoneticPr fontId="3"/>
  </si>
  <si>
    <t>住所（居所）</t>
    <rPh sb="0" eb="2">
      <t>ジュウショ</t>
    </rPh>
    <rPh sb="3" eb="5">
      <t>キョショ</t>
    </rPh>
    <phoneticPr fontId="3"/>
  </si>
  <si>
    <t>※黄色に着色されたセルに入力すると下の表で自動計算されます。</t>
    <phoneticPr fontId="3"/>
  </si>
  <si>
    <t>佐久市跡部65-1</t>
    <rPh sb="0" eb="3">
      <t>サクシ</t>
    </rPh>
    <rPh sb="3" eb="5">
      <t>アトベ</t>
    </rPh>
    <phoneticPr fontId="3"/>
  </si>
  <si>
    <t>東信　太郎</t>
    <rPh sb="0" eb="1">
      <t>ヒガシ</t>
    </rPh>
    <rPh sb="1" eb="2">
      <t>シン</t>
    </rPh>
    <rPh sb="3" eb="5">
      <t>タロウ</t>
    </rPh>
    <phoneticPr fontId="3"/>
  </si>
  <si>
    <t>給料等支給日</t>
    <rPh sb="0" eb="2">
      <t>キュウリョウ</t>
    </rPh>
    <rPh sb="2" eb="3">
      <t>トウ</t>
    </rPh>
    <rPh sb="3" eb="5">
      <t>シキュウ</t>
    </rPh>
    <rPh sb="5" eb="6">
      <t>ビ</t>
    </rPh>
    <phoneticPr fontId="3"/>
  </si>
  <si>
    <t>東信県税事務所上田事務所</t>
    <rPh sb="0" eb="1">
      <t>ヒガシ</t>
    </rPh>
    <rPh sb="1" eb="2">
      <t>シン</t>
    </rPh>
    <rPh sb="2" eb="4">
      <t>ケンゼイ</t>
    </rPh>
    <rPh sb="4" eb="6">
      <t>ジム</t>
    </rPh>
    <rPh sb="6" eb="7">
      <t>ショ</t>
    </rPh>
    <rPh sb="7" eb="9">
      <t>ウエダ</t>
    </rPh>
    <rPh sb="9" eb="11">
      <t>ジム</t>
    </rPh>
    <rPh sb="11" eb="12">
      <t>ショ</t>
    </rPh>
    <phoneticPr fontId="3"/>
  </si>
  <si>
    <t>県税事務所名</t>
    <rPh sb="0" eb="2">
      <t>ケンゼイ</t>
    </rPh>
    <rPh sb="2" eb="4">
      <t>ジム</t>
    </rPh>
    <rPh sb="4" eb="5">
      <t>ショ</t>
    </rPh>
    <rPh sb="5" eb="6">
      <t>メイ</t>
    </rPh>
    <phoneticPr fontId="3"/>
  </si>
  <si>
    <t>総合県税事務所</t>
    <rPh sb="0" eb="2">
      <t>ソウゴウ</t>
    </rPh>
    <rPh sb="2" eb="4">
      <t>ケンゼイ</t>
    </rPh>
    <rPh sb="4" eb="6">
      <t>ジム</t>
    </rPh>
    <rPh sb="6" eb="7">
      <t>ショ</t>
    </rPh>
    <phoneticPr fontId="3"/>
  </si>
  <si>
    <t>総合県税事務所北信事務所</t>
    <rPh sb="0" eb="2">
      <t>ソウゴウ</t>
    </rPh>
    <rPh sb="2" eb="4">
      <t>ケンゼイ</t>
    </rPh>
    <rPh sb="4" eb="6">
      <t>ジム</t>
    </rPh>
    <rPh sb="6" eb="7">
      <t>ショ</t>
    </rPh>
    <rPh sb="7" eb="9">
      <t>ホクシン</t>
    </rPh>
    <rPh sb="9" eb="11">
      <t>ジム</t>
    </rPh>
    <rPh sb="11" eb="12">
      <t>ショ</t>
    </rPh>
    <phoneticPr fontId="3"/>
  </si>
  <si>
    <t>東信県税事務所</t>
    <rPh sb="0" eb="1">
      <t>ヒガシ</t>
    </rPh>
    <rPh sb="1" eb="2">
      <t>シン</t>
    </rPh>
    <rPh sb="2" eb="4">
      <t>ケンゼイ</t>
    </rPh>
    <rPh sb="4" eb="6">
      <t>ジム</t>
    </rPh>
    <rPh sb="6" eb="7">
      <t>ショ</t>
    </rPh>
    <phoneticPr fontId="3"/>
  </si>
  <si>
    <t>南信県税事務所</t>
    <rPh sb="0" eb="2">
      <t>ナンシン</t>
    </rPh>
    <rPh sb="2" eb="4">
      <t>ケンゼイ</t>
    </rPh>
    <rPh sb="4" eb="6">
      <t>ジム</t>
    </rPh>
    <rPh sb="6" eb="7">
      <t>ショ</t>
    </rPh>
    <phoneticPr fontId="3"/>
  </si>
  <si>
    <t>南信県税事務所諏訪事務所</t>
    <rPh sb="0" eb="2">
      <t>ナンシン</t>
    </rPh>
    <rPh sb="2" eb="4">
      <t>ケンゼイ</t>
    </rPh>
    <rPh sb="4" eb="6">
      <t>ジム</t>
    </rPh>
    <rPh sb="6" eb="7">
      <t>ショ</t>
    </rPh>
    <rPh sb="7" eb="9">
      <t>スワ</t>
    </rPh>
    <rPh sb="9" eb="11">
      <t>ジム</t>
    </rPh>
    <rPh sb="11" eb="12">
      <t>ショ</t>
    </rPh>
    <phoneticPr fontId="3"/>
  </si>
  <si>
    <t>南信県税事務所飯田事務所</t>
    <rPh sb="0" eb="2">
      <t>ナンシン</t>
    </rPh>
    <rPh sb="2" eb="4">
      <t>ケンゼイ</t>
    </rPh>
    <rPh sb="4" eb="6">
      <t>ジム</t>
    </rPh>
    <rPh sb="6" eb="7">
      <t>ショ</t>
    </rPh>
    <rPh sb="7" eb="9">
      <t>イイダ</t>
    </rPh>
    <rPh sb="9" eb="11">
      <t>ジム</t>
    </rPh>
    <rPh sb="11" eb="12">
      <t>ショ</t>
    </rPh>
    <phoneticPr fontId="3"/>
  </si>
  <si>
    <t>中信県税事務所</t>
    <rPh sb="0" eb="2">
      <t>チュウシン</t>
    </rPh>
    <rPh sb="2" eb="4">
      <t>ケンゼイ</t>
    </rPh>
    <rPh sb="4" eb="6">
      <t>ジム</t>
    </rPh>
    <rPh sb="6" eb="7">
      <t>ショ</t>
    </rPh>
    <phoneticPr fontId="3"/>
  </si>
  <si>
    <t>中信県税事務所木曽事務所</t>
    <rPh sb="0" eb="2">
      <t>チュウシン</t>
    </rPh>
    <rPh sb="2" eb="4">
      <t>ケンゼイ</t>
    </rPh>
    <rPh sb="4" eb="6">
      <t>ジム</t>
    </rPh>
    <rPh sb="6" eb="7">
      <t>ショ</t>
    </rPh>
    <rPh sb="7" eb="9">
      <t>キソ</t>
    </rPh>
    <rPh sb="9" eb="11">
      <t>ジム</t>
    </rPh>
    <rPh sb="11" eb="12">
      <t>ショ</t>
    </rPh>
    <phoneticPr fontId="3"/>
  </si>
  <si>
    <t>中信県税事務所大町事務所</t>
    <rPh sb="0" eb="2">
      <t>チュウシン</t>
    </rPh>
    <rPh sb="2" eb="4">
      <t>ケンゼイ</t>
    </rPh>
    <rPh sb="4" eb="6">
      <t>ジム</t>
    </rPh>
    <rPh sb="6" eb="7">
      <t>ショ</t>
    </rPh>
    <rPh sb="7" eb="9">
      <t>オオマチ</t>
    </rPh>
    <rPh sb="9" eb="11">
      <t>ジム</t>
    </rPh>
    <rPh sb="11" eb="12">
      <t>ショ</t>
    </rPh>
    <phoneticPr fontId="3"/>
  </si>
  <si>
    <t>地域_北信</t>
    <rPh sb="0" eb="2">
      <t>チイキ</t>
    </rPh>
    <rPh sb="3" eb="5">
      <t>ホクシン</t>
    </rPh>
    <phoneticPr fontId="3"/>
  </si>
  <si>
    <t>地域_東信</t>
    <rPh sb="0" eb="2">
      <t>チイキ</t>
    </rPh>
    <rPh sb="3" eb="4">
      <t>ヒガシ</t>
    </rPh>
    <rPh sb="4" eb="5">
      <t>シン</t>
    </rPh>
    <phoneticPr fontId="3"/>
  </si>
  <si>
    <t>地域_南信</t>
    <rPh sb="0" eb="2">
      <t>チイキ</t>
    </rPh>
    <rPh sb="3" eb="5">
      <t>ナンシン</t>
    </rPh>
    <phoneticPr fontId="3"/>
  </si>
  <si>
    <t>地域_中信</t>
    <rPh sb="0" eb="2">
      <t>チイキ</t>
    </rPh>
    <rPh sb="3" eb="5">
      <t>チュウシン</t>
    </rPh>
    <phoneticPr fontId="3"/>
  </si>
  <si>
    <t>地域_全県</t>
    <rPh sb="0" eb="2">
      <t>チイキ</t>
    </rPh>
    <rPh sb="3" eb="5">
      <t>ゼンケン</t>
    </rPh>
    <phoneticPr fontId="3"/>
  </si>
  <si>
    <t>令和　　年　　月支給分給与　総支給額
　（給料等支払日　　.　　.　　)</t>
    <rPh sb="8" eb="10">
      <t>シキュウ</t>
    </rPh>
    <rPh sb="11" eb="13">
      <t>キュウヨ</t>
    </rPh>
    <rPh sb="21" eb="23">
      <t>キュウリョウ</t>
    </rPh>
    <rPh sb="23" eb="24">
      <t>トウ</t>
    </rPh>
    <rPh sb="24" eb="26">
      <t>シハラ</t>
    </rPh>
    <rPh sb="26" eb="27">
      <t>ニチ</t>
    </rPh>
    <phoneticPr fontId="3"/>
  </si>
  <si>
    <t>給料等から差し引いている　源泉所得税額</t>
    <phoneticPr fontId="3"/>
  </si>
  <si>
    <t>別紙１</t>
    <rPh sb="0" eb="2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</si>
</sst>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#,###&quot;円&quot;"/>
    <numFmt numFmtId="177" formatCode="##,###&quot;人&quot;"/>
    <numFmt numFmtId="178" formatCode="#,##0_ "/>
    <numFmt numFmtId="179" formatCode="ge\.m\.d"/>
    <numFmt numFmtId="180" formatCode="0_ "/>
    <numFmt numFmtId="181" formatCode="0_);[Red]\(0\)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b/>
      <u/>
      <sz val="9"/>
      <name val="ＭＳ 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sz val="24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99"/>
        <bgColor indexed="64"/>
      </patternFill>
    </fill>
  </fills>
  <borders count="10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38" fontId="2" fillId="0" borderId="0" applyFont="0" applyFill="0" applyBorder="0" applyAlignment="0" applyProtection="0">
      <alignment vertical="center"/>
    </xf>
    <xf numFmtId="0" fontId="11" fillId="0" borderId="0"/>
    <xf numFmtId="0" fontId="2" fillId="0" borderId="0">
      <alignment vertical="center"/>
    </xf>
    <xf numFmtId="38" fontId="24" fillId="0" borderId="0" applyFont="0" applyFill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1" fillId="0" borderId="0" xfId="3"/>
    <xf numFmtId="38" fontId="2" fillId="2" borderId="3" xfId="2" applyFont="1" applyFill="1" applyBorder="1" applyAlignment="1">
      <alignment horizontal="right" vertical="center"/>
    </xf>
    <xf numFmtId="38" fontId="2" fillId="2" borderId="2" xfId="2" applyFont="1" applyFill="1" applyBorder="1" applyAlignment="1">
      <alignment horizontal="right" vertical="center"/>
    </xf>
    <xf numFmtId="0" fontId="2" fillId="0" borderId="25" xfId="1" applyFont="1" applyBorder="1" applyAlignment="1">
      <alignment horizontal="center" vertical="center"/>
    </xf>
    <xf numFmtId="38" fontId="2" fillId="2" borderId="26" xfId="2" applyFont="1" applyFill="1" applyBorder="1" applyAlignment="1">
      <alignment horizontal="right" vertical="center"/>
    </xf>
    <xf numFmtId="0" fontId="6" fillId="0" borderId="24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right" vertical="center"/>
    </xf>
    <xf numFmtId="0" fontId="2" fillId="0" borderId="15" xfId="1" applyFont="1" applyBorder="1" applyAlignment="1">
      <alignment vertical="center"/>
    </xf>
    <xf numFmtId="38" fontId="2" fillId="0" borderId="37" xfId="2" applyFont="1" applyBorder="1" applyAlignment="1">
      <alignment vertical="center"/>
    </xf>
    <xf numFmtId="0" fontId="6" fillId="0" borderId="46" xfId="1" applyFont="1" applyBorder="1" applyAlignment="1">
      <alignment vertical="center"/>
    </xf>
    <xf numFmtId="0" fontId="7" fillId="0" borderId="24" xfId="1" applyFont="1" applyBorder="1" applyAlignment="1">
      <alignment vertical="center"/>
    </xf>
    <xf numFmtId="0" fontId="7" fillId="0" borderId="46" xfId="1" applyFont="1" applyBorder="1" applyAlignment="1">
      <alignment vertical="center"/>
    </xf>
    <xf numFmtId="38" fontId="5" fillId="0" borderId="3" xfId="2" applyFont="1" applyFill="1" applyBorder="1" applyAlignment="1">
      <alignment horizontal="right" vertical="center"/>
    </xf>
    <xf numFmtId="38" fontId="5" fillId="0" borderId="8" xfId="2" applyFont="1" applyFill="1" applyBorder="1" applyAlignment="1">
      <alignment horizontal="right" vertical="center"/>
    </xf>
    <xf numFmtId="38" fontId="5" fillId="0" borderId="21" xfId="2" applyFont="1" applyFill="1" applyBorder="1" applyAlignment="1">
      <alignment horizontal="right" vertical="center"/>
    </xf>
    <xf numFmtId="0" fontId="2" fillId="0" borderId="4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4" applyAlignment="1">
      <alignment horizontal="right" vertical="center"/>
    </xf>
    <xf numFmtId="0" fontId="8" fillId="0" borderId="48" xfId="4" applyFont="1" applyBorder="1" applyAlignment="1">
      <alignment horizontal="center" vertical="center" wrapText="1" shrinkToFit="1"/>
    </xf>
    <xf numFmtId="38" fontId="6" fillId="0" borderId="0" xfId="5" applyFont="1" applyBorder="1" applyAlignment="1">
      <alignment vertical="center" wrapText="1"/>
    </xf>
    <xf numFmtId="0" fontId="2" fillId="0" borderId="7" xfId="1" applyFont="1" applyBorder="1" applyAlignment="1">
      <alignment horizontal="center" vertical="center"/>
    </xf>
    <xf numFmtId="178" fontId="14" fillId="3" borderId="66" xfId="3" applyNumberFormat="1" applyFont="1" applyFill="1" applyBorder="1" applyAlignment="1">
      <alignment vertical="center"/>
    </xf>
    <xf numFmtId="0" fontId="14" fillId="3" borderId="67" xfId="3" applyFont="1" applyFill="1" applyBorder="1" applyAlignment="1">
      <alignment vertical="center"/>
    </xf>
    <xf numFmtId="38" fontId="6" fillId="0" borderId="2" xfId="2" applyFont="1" applyFill="1" applyBorder="1" applyAlignment="1">
      <alignment horizontal="right" vertical="center"/>
    </xf>
    <xf numFmtId="38" fontId="6" fillId="0" borderId="26" xfId="2" applyFont="1" applyFill="1" applyBorder="1" applyAlignment="1">
      <alignment horizontal="right" vertical="center"/>
    </xf>
    <xf numFmtId="3" fontId="12" fillId="0" borderId="0" xfId="3" applyNumberFormat="1" applyFont="1" applyAlignment="1">
      <alignment horizontal="left" vertical="top"/>
    </xf>
    <xf numFmtId="0" fontId="6" fillId="0" borderId="0" xfId="1" applyFont="1" applyAlignment="1">
      <alignment vertical="center" wrapText="1"/>
    </xf>
    <xf numFmtId="0" fontId="8" fillId="0" borderId="22" xfId="1" applyFont="1" applyBorder="1" applyAlignment="1">
      <alignment vertical="center" wrapText="1" shrinkToFit="1"/>
    </xf>
    <xf numFmtId="177" fontId="28" fillId="0" borderId="22" xfId="1" applyNumberFormat="1" applyFont="1" applyBorder="1" applyAlignment="1">
      <alignment vertical="center" shrinkToFit="1"/>
    </xf>
    <xf numFmtId="0" fontId="2" fillId="0" borderId="70" xfId="1" applyFont="1" applyBorder="1" applyAlignment="1">
      <alignment horizontal="center" vertical="center"/>
    </xf>
    <xf numFmtId="38" fontId="5" fillId="0" borderId="72" xfId="2" applyFont="1" applyFill="1" applyBorder="1" applyAlignment="1">
      <alignment horizontal="right" vertical="center"/>
    </xf>
    <xf numFmtId="0" fontId="6" fillId="0" borderId="74" xfId="1" applyFont="1" applyBorder="1" applyAlignment="1">
      <alignment vertical="center"/>
    </xf>
    <xf numFmtId="38" fontId="2" fillId="2" borderId="72" xfId="2" applyFont="1" applyFill="1" applyBorder="1" applyAlignment="1">
      <alignment horizontal="right" vertical="center"/>
    </xf>
    <xf numFmtId="0" fontId="2" fillId="0" borderId="77" xfId="1" applyFont="1" applyBorder="1" applyAlignment="1">
      <alignment horizontal="center" vertical="center"/>
    </xf>
    <xf numFmtId="38" fontId="5" fillId="0" borderId="63" xfId="2" applyFont="1" applyFill="1" applyBorder="1" applyAlignment="1">
      <alignment horizontal="right" vertical="center"/>
    </xf>
    <xf numFmtId="0" fontId="2" fillId="0" borderId="63" xfId="1" applyFont="1" applyBorder="1" applyAlignment="1">
      <alignment horizontal="center" vertical="center"/>
    </xf>
    <xf numFmtId="38" fontId="2" fillId="2" borderId="30" xfId="2" applyFont="1" applyFill="1" applyBorder="1" applyAlignment="1">
      <alignment horizontal="right" vertical="center"/>
    </xf>
    <xf numFmtId="38" fontId="2" fillId="2" borderId="86" xfId="2" applyFont="1" applyFill="1" applyBorder="1" applyAlignment="1">
      <alignment horizontal="right" vertical="center"/>
    </xf>
    <xf numFmtId="0" fontId="6" fillId="0" borderId="87" xfId="1" applyFont="1" applyBorder="1" applyAlignment="1">
      <alignment vertical="center"/>
    </xf>
    <xf numFmtId="38" fontId="2" fillId="0" borderId="88" xfId="2" applyFont="1" applyBorder="1" applyAlignment="1">
      <alignment vertical="center"/>
    </xf>
    <xf numFmtId="38" fontId="2" fillId="2" borderId="89" xfId="2" applyFont="1" applyFill="1" applyBorder="1" applyAlignment="1">
      <alignment horizontal="right" vertical="center"/>
    </xf>
    <xf numFmtId="0" fontId="6" fillId="0" borderId="53" xfId="1" applyFont="1" applyBorder="1" applyAlignment="1">
      <alignment vertical="center"/>
    </xf>
    <xf numFmtId="38" fontId="16" fillId="5" borderId="30" xfId="2" applyFont="1" applyFill="1" applyBorder="1" applyAlignment="1">
      <alignment horizontal="right" vertical="center"/>
    </xf>
    <xf numFmtId="0" fontId="2" fillId="0" borderId="0" xfId="4">
      <alignment vertical="center"/>
    </xf>
    <xf numFmtId="0" fontId="2" fillId="0" borderId="0" xfId="4" applyAlignment="1">
      <alignment horizontal="center" vertical="center"/>
    </xf>
    <xf numFmtId="49" fontId="2" fillId="0" borderId="0" xfId="4" applyNumberFormat="1" applyAlignment="1">
      <alignment horizontal="right" vertical="center"/>
    </xf>
    <xf numFmtId="0" fontId="2" fillId="0" borderId="0" xfId="4" applyAlignment="1">
      <alignment horizontal="left" vertical="center"/>
    </xf>
    <xf numFmtId="58" fontId="2" fillId="0" borderId="0" xfId="4" applyNumberFormat="1" applyAlignment="1">
      <alignment horizontal="right" vertical="center"/>
    </xf>
    <xf numFmtId="0" fontId="2" fillId="0" borderId="55" xfId="4" applyBorder="1" applyAlignment="1">
      <alignment horizontal="center" vertical="center" wrapText="1"/>
    </xf>
    <xf numFmtId="0" fontId="2" fillId="0" borderId="5" xfId="4" applyBorder="1" applyAlignment="1">
      <alignment horizontal="center" vertical="center"/>
    </xf>
    <xf numFmtId="0" fontId="2" fillId="0" borderId="57" xfId="4" applyBorder="1" applyAlignment="1">
      <alignment horizontal="center" vertical="center" wrapText="1"/>
    </xf>
    <xf numFmtId="178" fontId="2" fillId="2" borderId="6" xfId="4" applyNumberFormat="1" applyFill="1" applyBorder="1" applyAlignment="1">
      <alignment horizontal="right" vertical="center"/>
    </xf>
    <xf numFmtId="0" fontId="2" fillId="0" borderId="18" xfId="4" applyBorder="1" applyAlignment="1">
      <alignment horizontal="center" vertical="center" wrapText="1"/>
    </xf>
    <xf numFmtId="0" fontId="8" fillId="0" borderId="33" xfId="4" applyFont="1" applyBorder="1" applyAlignment="1">
      <alignment horizontal="left" vertical="center" wrapText="1"/>
    </xf>
    <xf numFmtId="0" fontId="2" fillId="0" borderId="59" xfId="4" applyBorder="1" applyAlignment="1">
      <alignment horizontal="center" vertical="center" wrapText="1"/>
    </xf>
    <xf numFmtId="0" fontId="2" fillId="0" borderId="60" xfId="4" applyBorder="1" applyAlignment="1">
      <alignment horizontal="center" vertical="center"/>
    </xf>
    <xf numFmtId="0" fontId="8" fillId="0" borderId="33" xfId="4" applyFont="1" applyBorder="1" applyAlignment="1">
      <alignment horizontal="left" vertical="center" wrapText="1" shrinkToFit="1"/>
    </xf>
    <xf numFmtId="0" fontId="2" fillId="0" borderId="63" xfId="4" applyBorder="1">
      <alignment vertical="center"/>
    </xf>
    <xf numFmtId="0" fontId="2" fillId="0" borderId="63" xfId="4" applyBorder="1" applyAlignment="1">
      <alignment horizontal="center" vertical="center"/>
    </xf>
    <xf numFmtId="0" fontId="2" fillId="0" borderId="1" xfId="4" applyBorder="1">
      <alignment vertical="center"/>
    </xf>
    <xf numFmtId="0" fontId="2" fillId="0" borderId="48" xfId="4" applyBorder="1" applyAlignment="1">
      <alignment horizontal="center" vertical="center"/>
    </xf>
    <xf numFmtId="0" fontId="2" fillId="0" borderId="90" xfId="4" applyBorder="1" applyAlignment="1">
      <alignment horizontal="center" vertical="center" wrapText="1"/>
    </xf>
    <xf numFmtId="178" fontId="2" fillId="2" borderId="49" xfId="4" applyNumberFormat="1" applyFill="1" applyBorder="1" applyAlignment="1">
      <alignment horizontal="right" vertical="center"/>
    </xf>
    <xf numFmtId="0" fontId="2" fillId="0" borderId="31" xfId="4" applyBorder="1" applyAlignment="1">
      <alignment horizontal="center" vertical="center" wrapText="1"/>
    </xf>
    <xf numFmtId="0" fontId="8" fillId="0" borderId="32" xfId="4" applyFont="1" applyBorder="1" applyAlignment="1">
      <alignment horizontal="left" vertical="center" wrapText="1"/>
    </xf>
    <xf numFmtId="0" fontId="2" fillId="0" borderId="52" xfId="4" applyBorder="1" applyAlignment="1">
      <alignment horizontal="center" vertical="center"/>
    </xf>
    <xf numFmtId="0" fontId="2" fillId="0" borderId="92" xfId="4" applyBorder="1" applyAlignment="1">
      <alignment horizontal="center" vertical="center" wrapText="1"/>
    </xf>
    <xf numFmtId="178" fontId="2" fillId="2" borderId="51" xfId="4" applyNumberFormat="1" applyFill="1" applyBorder="1" applyAlignment="1">
      <alignment horizontal="right" vertical="center"/>
    </xf>
    <xf numFmtId="0" fontId="2" fillId="0" borderId="52" xfId="4" applyBorder="1" applyAlignment="1">
      <alignment horizontal="center" vertical="center" wrapText="1"/>
    </xf>
    <xf numFmtId="0" fontId="8" fillId="0" borderId="53" xfId="4" applyFont="1" applyBorder="1" applyAlignment="1">
      <alignment horizontal="left" vertical="center" wrapText="1" shrinkToFit="1"/>
    </xf>
    <xf numFmtId="0" fontId="2" fillId="0" borderId="94" xfId="4" applyBorder="1" applyAlignment="1">
      <alignment horizontal="center" vertical="center" wrapText="1"/>
    </xf>
    <xf numFmtId="178" fontId="2" fillId="2" borderId="64" xfId="4" applyNumberFormat="1" applyFill="1" applyBorder="1" applyAlignment="1">
      <alignment horizontal="right" vertical="center"/>
    </xf>
    <xf numFmtId="0" fontId="2" fillId="0" borderId="63" xfId="4" applyBorder="1" applyAlignment="1">
      <alignment horizontal="center" vertical="center" wrapText="1"/>
    </xf>
    <xf numFmtId="0" fontId="8" fillId="0" borderId="1" xfId="4" applyFont="1" applyBorder="1" applyAlignment="1">
      <alignment vertical="center" wrapText="1"/>
    </xf>
    <xf numFmtId="178" fontId="2" fillId="5" borderId="64" xfId="4" applyNumberFormat="1" applyFill="1" applyBorder="1">
      <alignment vertical="center"/>
    </xf>
    <xf numFmtId="49" fontId="2" fillId="0" borderId="0" xfId="4" applyNumberFormat="1">
      <alignment vertical="center"/>
    </xf>
    <xf numFmtId="0" fontId="8" fillId="0" borderId="50" xfId="4" applyFont="1" applyBorder="1" applyAlignment="1">
      <alignment horizontal="center" vertical="center" wrapText="1" shrinkToFit="1"/>
    </xf>
    <xf numFmtId="0" fontId="2" fillId="0" borderId="0" xfId="1" applyFont="1" applyAlignment="1">
      <alignment vertical="center"/>
    </xf>
    <xf numFmtId="0" fontId="2" fillId="0" borderId="0" xfId="4" applyAlignment="1">
      <alignment horizontal="center" vertical="center"/>
    </xf>
    <xf numFmtId="178" fontId="14" fillId="3" borderId="95" xfId="3" applyNumberFormat="1" applyFont="1" applyFill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18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179" fontId="14" fillId="3" borderId="66" xfId="3" applyNumberFormat="1" applyFont="1" applyFill="1" applyBorder="1" applyAlignment="1">
      <alignment vertical="center"/>
    </xf>
    <xf numFmtId="0" fontId="2" fillId="0" borderId="22" xfId="4" applyNumberFormat="1" applyBorder="1" applyAlignment="1">
      <alignment horizontal="right" vertical="center" shrinkToFit="1"/>
    </xf>
    <xf numFmtId="0" fontId="2" fillId="0" borderId="60" xfId="1" applyFont="1" applyBorder="1" applyAlignment="1">
      <alignment horizontal="center" vertical="center"/>
    </xf>
    <xf numFmtId="0" fontId="2" fillId="0" borderId="100" xfId="1" applyFont="1" applyBorder="1" applyAlignment="1">
      <alignment vertical="center"/>
    </xf>
    <xf numFmtId="0" fontId="2" fillId="0" borderId="44" xfId="1" applyFont="1" applyBorder="1" applyAlignment="1">
      <alignment vertical="center"/>
    </xf>
    <xf numFmtId="0" fontId="16" fillId="3" borderId="98" xfId="1" applyFont="1" applyFill="1" applyBorder="1" applyAlignment="1">
      <alignment vertical="center"/>
    </xf>
    <xf numFmtId="0" fontId="16" fillId="3" borderId="99" xfId="1" applyFont="1" applyFill="1" applyBorder="1" applyAlignment="1">
      <alignment vertical="center"/>
    </xf>
    <xf numFmtId="0" fontId="16" fillId="3" borderId="96" xfId="1" applyFont="1" applyFill="1" applyBorder="1" applyAlignment="1">
      <alignment vertical="center"/>
    </xf>
    <xf numFmtId="0" fontId="16" fillId="3" borderId="10" xfId="1" applyFont="1" applyFill="1" applyBorder="1" applyAlignment="1">
      <alignment vertical="center"/>
    </xf>
    <xf numFmtId="0" fontId="16" fillId="3" borderId="97" xfId="1" applyFont="1" applyFill="1" applyBorder="1" applyAlignment="1">
      <alignment vertical="center"/>
    </xf>
    <xf numFmtId="0" fontId="16" fillId="3" borderId="101" xfId="1" applyFont="1" applyFill="1" applyBorder="1" applyAlignment="1">
      <alignment vertical="center"/>
    </xf>
    <xf numFmtId="0" fontId="16" fillId="3" borderId="4" xfId="1" applyFont="1" applyFill="1" applyBorder="1" applyAlignment="1">
      <alignment vertical="center"/>
    </xf>
    <xf numFmtId="0" fontId="2" fillId="0" borderId="0" xfId="4" applyBorder="1" applyAlignment="1">
      <alignment horizontal="left" vertical="center" indent="1"/>
    </xf>
    <xf numFmtId="0" fontId="2" fillId="0" borderId="0" xfId="4" applyBorder="1" applyAlignment="1">
      <alignment vertical="center"/>
    </xf>
    <xf numFmtId="0" fontId="16" fillId="3" borderId="102" xfId="1" applyFont="1" applyFill="1" applyBorder="1" applyAlignment="1">
      <alignment horizontal="center" vertical="center"/>
    </xf>
    <xf numFmtId="0" fontId="2" fillId="0" borderId="0" xfId="4" applyAlignment="1">
      <alignment horizontal="center" vertical="center"/>
    </xf>
    <xf numFmtId="0" fontId="2" fillId="0" borderId="0" xfId="4" applyAlignment="1">
      <alignment horizontal="left" vertical="center"/>
    </xf>
    <xf numFmtId="0" fontId="2" fillId="0" borderId="65" xfId="4" applyBorder="1" applyAlignment="1">
      <alignment horizontal="center" vertical="center" wrapText="1"/>
    </xf>
    <xf numFmtId="0" fontId="2" fillId="0" borderId="0" xfId="4" applyBorder="1" applyAlignment="1">
      <alignment horizontal="center" vertical="center" wrapText="1"/>
    </xf>
    <xf numFmtId="0" fontId="2" fillId="0" borderId="104" xfId="4" applyBorder="1" applyAlignment="1">
      <alignment horizontal="center" vertical="center" wrapText="1"/>
    </xf>
    <xf numFmtId="181" fontId="2" fillId="0" borderId="0" xfId="4" applyNumberFormat="1">
      <alignment vertical="center"/>
    </xf>
    <xf numFmtId="1" fontId="2" fillId="0" borderId="13" xfId="4" applyNumberFormat="1" applyBorder="1" applyAlignment="1">
      <alignment horizontal="center" vertical="center"/>
    </xf>
    <xf numFmtId="0" fontId="2" fillId="0" borderId="10" xfId="4" applyBorder="1" applyAlignment="1">
      <alignment horizontal="center" vertical="center"/>
    </xf>
    <xf numFmtId="0" fontId="2" fillId="0" borderId="10" xfId="4" applyBorder="1" applyAlignment="1">
      <alignment vertical="center"/>
    </xf>
    <xf numFmtId="0" fontId="2" fillId="0" borderId="10" xfId="4" applyBorder="1">
      <alignment vertical="center"/>
    </xf>
    <xf numFmtId="0" fontId="2" fillId="0" borderId="14" xfId="4" applyBorder="1">
      <alignment vertical="center"/>
    </xf>
    <xf numFmtId="0" fontId="2" fillId="0" borderId="12" xfId="4" applyBorder="1">
      <alignment vertical="center"/>
    </xf>
    <xf numFmtId="0" fontId="2" fillId="0" borderId="0" xfId="4" applyBorder="1" applyAlignment="1">
      <alignment horizontal="center" vertical="center"/>
    </xf>
    <xf numFmtId="0" fontId="2" fillId="0" borderId="0" xfId="4" applyBorder="1">
      <alignment vertical="center"/>
    </xf>
    <xf numFmtId="0" fontId="2" fillId="0" borderId="15" xfId="4" applyBorder="1">
      <alignment vertical="center"/>
    </xf>
    <xf numFmtId="0" fontId="2" fillId="0" borderId="12" xfId="4" applyBorder="1" applyAlignment="1">
      <alignment horizontal="center" vertical="center"/>
    </xf>
    <xf numFmtId="1" fontId="2" fillId="0" borderId="0" xfId="4" applyNumberFormat="1" applyBorder="1" applyAlignment="1">
      <alignment horizontal="center" vertical="center"/>
    </xf>
    <xf numFmtId="0" fontId="2" fillId="0" borderId="16" xfId="4" applyFont="1" applyBorder="1" applyAlignment="1">
      <alignment horizontal="center" vertical="center"/>
    </xf>
    <xf numFmtId="180" fontId="2" fillId="0" borderId="4" xfId="4" applyNumberFormat="1" applyBorder="1" applyAlignment="1">
      <alignment horizontal="center" vertical="center"/>
    </xf>
    <xf numFmtId="180" fontId="2" fillId="0" borderId="4" xfId="4" applyNumberFormat="1" applyBorder="1">
      <alignment vertical="center"/>
    </xf>
    <xf numFmtId="0" fontId="2" fillId="0" borderId="4" xfId="4" applyBorder="1">
      <alignment vertical="center"/>
    </xf>
    <xf numFmtId="0" fontId="2" fillId="0" borderId="17" xfId="4" applyBorder="1">
      <alignment vertical="center"/>
    </xf>
    <xf numFmtId="0" fontId="2" fillId="0" borderId="71" xfId="1" applyFont="1" applyBorder="1" applyAlignment="1">
      <alignment vertical="center" wrapText="1" shrinkToFit="1"/>
    </xf>
    <xf numFmtId="0" fontId="2" fillId="0" borderId="72" xfId="1" applyFont="1" applyBorder="1" applyAlignment="1">
      <alignment vertical="center" wrapText="1" shrinkToFit="1"/>
    </xf>
    <xf numFmtId="0" fontId="2" fillId="0" borderId="73" xfId="1" applyFont="1" applyBorder="1" applyAlignment="1">
      <alignment vertical="center" wrapText="1" shrinkToFit="1"/>
    </xf>
    <xf numFmtId="0" fontId="2" fillId="0" borderId="8" xfId="1" applyFont="1" applyBorder="1" applyAlignment="1">
      <alignment vertical="center" wrapText="1" shrinkToFit="1"/>
    </xf>
    <xf numFmtId="0" fontId="2" fillId="0" borderId="3" xfId="1" applyFont="1" applyBorder="1" applyAlignment="1">
      <alignment vertical="center" wrapText="1" shrinkToFit="1"/>
    </xf>
    <xf numFmtId="0" fontId="2" fillId="0" borderId="9" xfId="1" applyFont="1" applyBorder="1" applyAlignment="1">
      <alignment vertical="center" wrapText="1" shrinkToFi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75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3" borderId="38" xfId="1" applyFont="1" applyFill="1" applyBorder="1" applyAlignment="1">
      <alignment horizontal="center" vertical="center"/>
    </xf>
    <xf numFmtId="0" fontId="2" fillId="3" borderId="28" xfId="1" applyFont="1" applyFill="1" applyBorder="1" applyAlignment="1">
      <alignment horizontal="center" vertical="center"/>
    </xf>
    <xf numFmtId="0" fontId="2" fillId="3" borderId="29" xfId="1" applyFont="1" applyFill="1" applyBorder="1" applyAlignment="1">
      <alignment horizontal="center" vertical="center"/>
    </xf>
    <xf numFmtId="0" fontId="25" fillId="2" borderId="40" xfId="1" applyFont="1" applyFill="1" applyBorder="1" applyAlignment="1">
      <alignment horizontal="center" vertical="center" wrapText="1"/>
    </xf>
    <xf numFmtId="0" fontId="25" fillId="2" borderId="41" xfId="1" applyFont="1" applyFill="1" applyBorder="1" applyAlignment="1">
      <alignment horizontal="center" vertical="center" wrapText="1"/>
    </xf>
    <xf numFmtId="0" fontId="25" fillId="2" borderId="42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3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0" borderId="68" xfId="1" applyFont="1" applyBorder="1" applyAlignment="1">
      <alignment horizontal="distributed" vertical="center" wrapText="1" indent="1"/>
    </xf>
    <xf numFmtId="0" fontId="2" fillId="0" borderId="65" xfId="1" applyFont="1" applyBorder="1" applyAlignment="1">
      <alignment horizontal="distributed" vertical="center" wrapText="1" indent="1"/>
    </xf>
    <xf numFmtId="0" fontId="2" fillId="0" borderId="69" xfId="1" applyFont="1" applyBorder="1" applyAlignment="1">
      <alignment horizontal="distributed" vertical="center" wrapText="1" indent="1"/>
    </xf>
    <xf numFmtId="0" fontId="2" fillId="0" borderId="58" xfId="1" applyFont="1" applyBorder="1" applyAlignment="1">
      <alignment horizontal="distributed" vertical="center" wrapText="1" indent="1"/>
    </xf>
    <xf numFmtId="0" fontId="2" fillId="0" borderId="0" xfId="1" applyFont="1" applyAlignment="1">
      <alignment horizontal="distributed" vertical="center" wrapText="1" indent="1"/>
    </xf>
    <xf numFmtId="0" fontId="2" fillId="0" borderId="15" xfId="1" applyFont="1" applyBorder="1" applyAlignment="1">
      <alignment horizontal="distributed" vertical="center" wrapText="1" indent="1"/>
    </xf>
    <xf numFmtId="176" fontId="12" fillId="0" borderId="13" xfId="3" applyNumberFormat="1" applyFont="1" applyBorder="1" applyAlignment="1">
      <alignment horizontal="center" vertical="center" shrinkToFit="1"/>
    </xf>
    <xf numFmtId="176" fontId="12" fillId="0" borderId="14" xfId="3" applyNumberFormat="1" applyFont="1" applyBorder="1" applyAlignment="1">
      <alignment horizontal="center" vertical="center" shrinkToFit="1"/>
    </xf>
    <xf numFmtId="176" fontId="12" fillId="0" borderId="12" xfId="3" applyNumberFormat="1" applyFont="1" applyBorder="1" applyAlignment="1">
      <alignment horizontal="center" vertical="center" shrinkToFit="1"/>
    </xf>
    <xf numFmtId="176" fontId="12" fillId="0" borderId="15" xfId="3" applyNumberFormat="1" applyFont="1" applyBorder="1" applyAlignment="1">
      <alignment horizontal="center" vertical="center" shrinkToFit="1"/>
    </xf>
    <xf numFmtId="176" fontId="12" fillId="0" borderId="16" xfId="3" applyNumberFormat="1" applyFont="1" applyBorder="1" applyAlignment="1">
      <alignment horizontal="center" vertical="center" shrinkToFit="1"/>
    </xf>
    <xf numFmtId="176" fontId="12" fillId="0" borderId="17" xfId="3" applyNumberFormat="1" applyFont="1" applyBorder="1" applyAlignment="1">
      <alignment horizontal="center" vertical="center" shrinkToFit="1"/>
    </xf>
    <xf numFmtId="0" fontId="18" fillId="0" borderId="0" xfId="1" applyFont="1" applyAlignment="1">
      <alignment horizontal="center" vertical="center"/>
    </xf>
    <xf numFmtId="38" fontId="2" fillId="0" borderId="83" xfId="2" applyFont="1" applyBorder="1" applyAlignment="1">
      <alignment horizontal="center" vertical="center"/>
    </xf>
    <xf numFmtId="38" fontId="2" fillId="0" borderId="84" xfId="2" applyFont="1" applyBorder="1" applyAlignment="1">
      <alignment horizontal="center" vertical="center"/>
    </xf>
    <xf numFmtId="38" fontId="2" fillId="0" borderId="78" xfId="2" applyFont="1" applyBorder="1" applyAlignment="1">
      <alignment horizontal="center" vertical="center"/>
    </xf>
    <xf numFmtId="38" fontId="2" fillId="0" borderId="79" xfId="2" applyFont="1" applyBorder="1" applyAlignment="1">
      <alignment horizontal="center" vertical="center"/>
    </xf>
    <xf numFmtId="0" fontId="26" fillId="0" borderId="68" xfId="1" applyFont="1" applyBorder="1" applyAlignment="1">
      <alignment horizontal="center" vertical="center" shrinkToFit="1"/>
    </xf>
    <xf numFmtId="0" fontId="27" fillId="0" borderId="65" xfId="1" applyFont="1" applyBorder="1" applyAlignment="1">
      <alignment horizontal="center" vertical="center" shrinkToFit="1"/>
    </xf>
    <xf numFmtId="0" fontId="27" fillId="0" borderId="85" xfId="1" applyFont="1" applyBorder="1" applyAlignment="1">
      <alignment horizontal="center" vertical="center" shrinkToFit="1"/>
    </xf>
    <xf numFmtId="0" fontId="2" fillId="0" borderId="21" xfId="1" applyFont="1" applyBorder="1" applyAlignment="1">
      <alignment vertical="center" wrapText="1" shrinkToFit="1"/>
    </xf>
    <xf numFmtId="0" fontId="2" fillId="0" borderId="22" xfId="1" applyFont="1" applyBorder="1" applyAlignment="1">
      <alignment vertical="center" wrapText="1" shrinkToFit="1"/>
    </xf>
    <xf numFmtId="0" fontId="2" fillId="0" borderId="45" xfId="1" applyFont="1" applyBorder="1" applyAlignment="1">
      <alignment vertical="center" wrapText="1" shrinkToFit="1"/>
    </xf>
    <xf numFmtId="0" fontId="2" fillId="0" borderId="7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38" fontId="7" fillId="0" borderId="8" xfId="2" applyFont="1" applyBorder="1" applyAlignment="1">
      <alignment horizontal="center" vertical="center"/>
    </xf>
    <xf numFmtId="38" fontId="7" fillId="0" borderId="24" xfId="2" applyFont="1" applyBorder="1" applyAlignment="1">
      <alignment horizontal="center" vertical="center"/>
    </xf>
    <xf numFmtId="38" fontId="9" fillId="0" borderId="8" xfId="2" applyFont="1" applyBorder="1" applyAlignment="1">
      <alignment horizontal="center" vertical="center"/>
    </xf>
    <xf numFmtId="38" fontId="9" fillId="0" borderId="24" xfId="2" applyFont="1" applyBorder="1" applyAlignment="1">
      <alignment horizontal="center" vertical="center"/>
    </xf>
    <xf numFmtId="38" fontId="6" fillId="0" borderId="21" xfId="2" applyFont="1" applyBorder="1" applyAlignment="1">
      <alignment horizontal="center" vertical="center"/>
    </xf>
    <xf numFmtId="38" fontId="6" fillId="0" borderId="46" xfId="2" applyFont="1" applyBorder="1" applyAlignment="1">
      <alignment horizontal="center" vertical="center"/>
    </xf>
    <xf numFmtId="38" fontId="2" fillId="0" borderId="27" xfId="2" applyFont="1" applyBorder="1" applyAlignment="1">
      <alignment horizontal="center" vertical="center"/>
    </xf>
    <xf numFmtId="38" fontId="2" fillId="0" borderId="35" xfId="2" applyFont="1" applyBorder="1" applyAlignment="1">
      <alignment horizontal="center" vertical="center"/>
    </xf>
    <xf numFmtId="0" fontId="2" fillId="0" borderId="19" xfId="1" applyFont="1" applyBorder="1" applyAlignment="1">
      <alignment vertical="center" wrapText="1" shrinkToFit="1"/>
    </xf>
    <xf numFmtId="0" fontId="2" fillId="0" borderId="20" xfId="1" applyFont="1" applyBorder="1" applyAlignment="1">
      <alignment vertical="center" wrapText="1" shrinkToFit="1"/>
    </xf>
    <xf numFmtId="0" fontId="2" fillId="0" borderId="23" xfId="1" applyFont="1" applyBorder="1" applyAlignment="1">
      <alignment vertical="center" wrapText="1" shrinkToFit="1"/>
    </xf>
    <xf numFmtId="0" fontId="2" fillId="0" borderId="12" xfId="1" applyFont="1" applyBorder="1" applyAlignment="1">
      <alignment vertical="center" wrapText="1" shrinkToFit="1"/>
    </xf>
    <xf numFmtId="0" fontId="2" fillId="0" borderId="0" xfId="1" applyFont="1" applyAlignment="1">
      <alignment vertical="center" wrapText="1" shrinkToFit="1"/>
    </xf>
    <xf numFmtId="0" fontId="2" fillId="0" borderId="15" xfId="1" applyFont="1" applyBorder="1" applyAlignment="1">
      <alignment vertical="center" wrapText="1" shrinkToFit="1"/>
    </xf>
    <xf numFmtId="0" fontId="2" fillId="0" borderId="16" xfId="1" applyFont="1" applyBorder="1" applyAlignment="1">
      <alignment vertical="center" wrapText="1" shrinkToFit="1"/>
    </xf>
    <xf numFmtId="0" fontId="2" fillId="0" borderId="4" xfId="1" applyFont="1" applyBorder="1" applyAlignment="1">
      <alignment vertical="center" wrapText="1" shrinkToFit="1"/>
    </xf>
    <xf numFmtId="0" fontId="2" fillId="0" borderId="17" xfId="1" applyFont="1" applyBorder="1" applyAlignment="1">
      <alignment vertical="center" wrapText="1" shrinkToFit="1"/>
    </xf>
    <xf numFmtId="0" fontId="26" fillId="0" borderId="13" xfId="1" applyFont="1" applyBorder="1" applyAlignment="1">
      <alignment horizontal="center" vertical="center" shrinkToFit="1"/>
    </xf>
    <xf numFmtId="0" fontId="27" fillId="0" borderId="61" xfId="1" applyFont="1" applyBorder="1" applyAlignment="1">
      <alignment horizontal="center" vertical="center" shrinkToFit="1"/>
    </xf>
    <xf numFmtId="0" fontId="2" fillId="0" borderId="62" xfId="1" applyFont="1" applyBorder="1" applyAlignment="1">
      <alignment horizontal="left" vertical="center"/>
    </xf>
    <xf numFmtId="0" fontId="2" fillId="0" borderId="63" xfId="1" applyFont="1" applyBorder="1" applyAlignment="1">
      <alignment horizontal="left" vertical="center"/>
    </xf>
    <xf numFmtId="0" fontId="2" fillId="0" borderId="82" xfId="1" applyFont="1" applyBorder="1" applyAlignment="1">
      <alignment horizontal="left" vertical="center"/>
    </xf>
    <xf numFmtId="0" fontId="2" fillId="0" borderId="36" xfId="1" applyFont="1" applyBorder="1" applyAlignment="1">
      <alignment vertical="center"/>
    </xf>
    <xf numFmtId="0" fontId="2" fillId="0" borderId="39" xfId="1" applyFont="1" applyBorder="1" applyAlignment="1">
      <alignment vertical="center"/>
    </xf>
    <xf numFmtId="0" fontId="6" fillId="0" borderId="80" xfId="1" applyFont="1" applyBorder="1" applyAlignment="1">
      <alignment horizontal="center" vertical="center" wrapText="1"/>
    </xf>
    <xf numFmtId="0" fontId="6" fillId="0" borderId="81" xfId="1" applyFont="1" applyBorder="1" applyAlignment="1">
      <alignment horizontal="center" vertical="center" wrapText="1"/>
    </xf>
    <xf numFmtId="0" fontId="2" fillId="0" borderId="64" xfId="1" applyFont="1" applyBorder="1" applyAlignment="1">
      <alignment vertical="center"/>
    </xf>
    <xf numFmtId="0" fontId="2" fillId="0" borderId="63" xfId="1" applyFont="1" applyBorder="1" applyAlignment="1">
      <alignment vertical="center"/>
    </xf>
    <xf numFmtId="0" fontId="2" fillId="0" borderId="82" xfId="1" applyFont="1" applyBorder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10" xfId="1" applyFont="1" applyBorder="1" applyAlignment="1">
      <alignment vertical="center"/>
    </xf>
    <xf numFmtId="0" fontId="2" fillId="0" borderId="18" xfId="1" applyFont="1" applyBorder="1" applyAlignment="1">
      <alignment horizontal="center" vertical="center"/>
    </xf>
    <xf numFmtId="0" fontId="16" fillId="3" borderId="103" xfId="1" applyFont="1" applyFill="1" applyBorder="1" applyAlignment="1">
      <alignment horizontal="center" vertical="center"/>
    </xf>
    <xf numFmtId="0" fontId="16" fillId="3" borderId="98" xfId="1" applyFont="1" applyFill="1" applyBorder="1" applyAlignment="1">
      <alignment horizontal="center" vertical="center"/>
    </xf>
    <xf numFmtId="0" fontId="16" fillId="3" borderId="99" xfId="1" applyFont="1" applyFill="1" applyBorder="1" applyAlignment="1">
      <alignment horizontal="center" vertical="center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3" fontId="2" fillId="4" borderId="0" xfId="3" applyNumberFormat="1" applyFont="1" applyFill="1" applyAlignment="1">
      <alignment vertical="center" wrapText="1"/>
    </xf>
    <xf numFmtId="0" fontId="2" fillId="4" borderId="0" xfId="3" applyFont="1" applyFill="1" applyAlignment="1">
      <alignment vertical="center" wrapText="1"/>
    </xf>
    <xf numFmtId="0" fontId="8" fillId="0" borderId="18" xfId="3" applyFont="1" applyBorder="1" applyAlignment="1">
      <alignment vertical="center" shrinkToFit="1"/>
    </xf>
    <xf numFmtId="0" fontId="8" fillId="0" borderId="43" xfId="3" applyFont="1" applyBorder="1" applyAlignment="1">
      <alignment vertical="center" shrinkToFit="1"/>
    </xf>
    <xf numFmtId="0" fontId="8" fillId="0" borderId="6" xfId="3" applyFont="1" applyBorder="1" applyAlignment="1">
      <alignment horizontal="center" vertical="center" shrinkToFit="1"/>
    </xf>
    <xf numFmtId="0" fontId="8" fillId="0" borderId="18" xfId="3" applyFont="1" applyBorder="1" applyAlignment="1">
      <alignment horizontal="center" vertical="center" shrinkToFit="1"/>
    </xf>
    <xf numFmtId="0" fontId="8" fillId="0" borderId="43" xfId="3" applyFont="1" applyBorder="1" applyAlignment="1">
      <alignment horizontal="center" vertical="center" shrinkToFit="1"/>
    </xf>
    <xf numFmtId="0" fontId="20" fillId="0" borderId="49" xfId="4" applyFont="1" applyBorder="1" applyAlignment="1">
      <alignment horizontal="left" vertical="center" wrapText="1" indent="1"/>
    </xf>
    <xf numFmtId="0" fontId="20" fillId="0" borderId="31" xfId="4" applyFont="1" applyBorder="1" applyAlignment="1">
      <alignment horizontal="left" vertical="center" wrapText="1" indent="1"/>
    </xf>
    <xf numFmtId="0" fontId="20" fillId="0" borderId="32" xfId="4" applyFont="1" applyBorder="1" applyAlignment="1">
      <alignment horizontal="left" vertical="center" wrapText="1" indent="1"/>
    </xf>
    <xf numFmtId="0" fontId="20" fillId="0" borderId="51" xfId="4" applyFont="1" applyBorder="1" applyAlignment="1">
      <alignment horizontal="left" vertical="center" wrapText="1" indent="1" shrinkToFit="1"/>
    </xf>
    <xf numFmtId="0" fontId="20" fillId="0" borderId="52" xfId="4" applyFont="1" applyBorder="1" applyAlignment="1">
      <alignment horizontal="left" vertical="center" wrapText="1" indent="1" shrinkToFit="1"/>
    </xf>
    <xf numFmtId="0" fontId="20" fillId="0" borderId="53" xfId="4" applyFont="1" applyBorder="1" applyAlignment="1">
      <alignment horizontal="left" vertical="center" wrapText="1" indent="1" shrinkToFit="1"/>
    </xf>
    <xf numFmtId="0" fontId="23" fillId="0" borderId="62" xfId="4" applyFont="1" applyBorder="1" applyAlignment="1">
      <alignment horizontal="left" vertical="center"/>
    </xf>
    <xf numFmtId="0" fontId="23" fillId="0" borderId="63" xfId="4" applyFont="1" applyBorder="1" applyAlignment="1">
      <alignment horizontal="left" vertical="center"/>
    </xf>
    <xf numFmtId="0" fontId="2" fillId="0" borderId="0" xfId="4" applyAlignment="1">
      <alignment horizontal="center" vertical="center"/>
    </xf>
    <xf numFmtId="0" fontId="2" fillId="0" borderId="62" xfId="4" applyBorder="1" applyAlignment="1">
      <alignment horizontal="left" vertical="center" wrapText="1"/>
    </xf>
    <xf numFmtId="0" fontId="2" fillId="0" borderId="63" xfId="4" applyBorder="1" applyAlignment="1">
      <alignment horizontal="left" vertical="center" wrapText="1"/>
    </xf>
    <xf numFmtId="0" fontId="2" fillId="0" borderId="93" xfId="4" applyBorder="1" applyAlignment="1">
      <alignment horizontal="left" vertical="center" wrapText="1"/>
    </xf>
    <xf numFmtId="0" fontId="2" fillId="0" borderId="68" xfId="4" applyBorder="1" applyAlignment="1">
      <alignment horizontal="center" vertical="center" wrapText="1"/>
    </xf>
    <xf numFmtId="0" fontId="2" fillId="0" borderId="58" xfId="4" applyBorder="1" applyAlignment="1">
      <alignment horizontal="center" vertical="center" wrapText="1"/>
    </xf>
    <xf numFmtId="0" fontId="2" fillId="0" borderId="76" xfId="4" applyBorder="1" applyAlignment="1">
      <alignment horizontal="center" vertical="center" wrapText="1"/>
    </xf>
    <xf numFmtId="0" fontId="8" fillId="0" borderId="49" xfId="4" applyFont="1" applyBorder="1" applyAlignment="1">
      <alignment horizontal="left" vertical="center" wrapText="1"/>
    </xf>
    <xf numFmtId="0" fontId="8" fillId="0" borderId="31" xfId="4" applyFont="1" applyBorder="1" applyAlignment="1">
      <alignment horizontal="left" vertical="center" wrapText="1"/>
    </xf>
    <xf numFmtId="0" fontId="8" fillId="0" borderId="54" xfId="4" applyFont="1" applyBorder="1" applyAlignment="1">
      <alignment horizontal="left" vertical="center" wrapText="1"/>
    </xf>
    <xf numFmtId="0" fontId="8" fillId="0" borderId="6" xfId="4" applyFont="1" applyBorder="1" applyAlignment="1">
      <alignment horizontal="left" vertical="center" wrapText="1"/>
    </xf>
    <xf numFmtId="0" fontId="8" fillId="0" borderId="18" xfId="4" applyFont="1" applyBorder="1" applyAlignment="1">
      <alignment horizontal="left" vertical="center" wrapText="1"/>
    </xf>
    <xf numFmtId="0" fontId="8" fillId="0" borderId="56" xfId="4" applyFont="1" applyBorder="1" applyAlignment="1">
      <alignment horizontal="left" vertical="center" wrapText="1"/>
    </xf>
    <xf numFmtId="0" fontId="8" fillId="0" borderId="51" xfId="4" applyFont="1" applyBorder="1" applyAlignment="1">
      <alignment horizontal="left" vertical="center" wrapText="1"/>
    </xf>
    <xf numFmtId="0" fontId="8" fillId="0" borderId="52" xfId="4" applyFont="1" applyBorder="1" applyAlignment="1">
      <alignment horizontal="left" vertical="center" wrapText="1"/>
    </xf>
    <xf numFmtId="0" fontId="8" fillId="0" borderId="91" xfId="4" applyFont="1" applyBorder="1" applyAlignment="1">
      <alignment horizontal="left" vertical="center" wrapText="1"/>
    </xf>
    <xf numFmtId="0" fontId="2" fillId="0" borderId="68" xfId="4" applyBorder="1" applyAlignment="1">
      <alignment horizontal="center" vertical="center" wrapText="1" shrinkToFit="1"/>
    </xf>
    <xf numFmtId="0" fontId="2" fillId="0" borderId="69" xfId="4" applyBorder="1" applyAlignment="1">
      <alignment horizontal="center" vertical="center" wrapText="1" shrinkToFit="1"/>
    </xf>
    <xf numFmtId="0" fontId="2" fillId="0" borderId="76" xfId="4" applyBorder="1" applyAlignment="1">
      <alignment horizontal="center" vertical="center" wrapText="1" shrinkToFit="1"/>
    </xf>
    <xf numFmtId="0" fontId="2" fillId="0" borderId="105" xfId="4" applyBorder="1" applyAlignment="1">
      <alignment horizontal="center" vertical="center" wrapText="1" shrinkToFit="1"/>
    </xf>
    <xf numFmtId="0" fontId="2" fillId="0" borderId="3" xfId="4" applyBorder="1" applyAlignment="1">
      <alignment vertical="center"/>
    </xf>
    <xf numFmtId="0" fontId="22" fillId="0" borderId="0" xfId="4" applyFont="1" applyAlignment="1">
      <alignment horizontal="center" vertical="center"/>
    </xf>
    <xf numFmtId="0" fontId="2" fillId="0" borderId="0" xfId="4" applyAlignment="1">
      <alignment horizontal="left" vertical="center"/>
    </xf>
    <xf numFmtId="0" fontId="20" fillId="0" borderId="0" xfId="4" applyFont="1" applyAlignment="1">
      <alignment horizontal="center" vertical="center" wrapText="1"/>
    </xf>
    <xf numFmtId="0" fontId="2" fillId="0" borderId="22" xfId="4" applyBorder="1" applyAlignment="1">
      <alignment vertical="center" wrapText="1"/>
    </xf>
    <xf numFmtId="0" fontId="2" fillId="0" borderId="0" xfId="4" applyAlignment="1">
      <alignment horizontal="right" vertical="center"/>
    </xf>
  </cellXfs>
  <cellStyles count="6">
    <cellStyle name="桁区切り" xfId="5" builtinId="6"/>
    <cellStyle name="桁区切り 2 2" xfId="2" xr:uid="{BC426CD7-AD04-4821-818A-61B5EFE5CA8D}"/>
    <cellStyle name="標準" xfId="0" builtinId="0"/>
    <cellStyle name="標準 2" xfId="3" xr:uid="{482E38C0-6B69-4ACF-A423-17E8C8CFD443}"/>
    <cellStyle name="標準 2 2" xfId="4" xr:uid="{B4B6CF19-FB8B-4DBA-B186-0DD5DF9167DF}"/>
    <cellStyle name="標準_給与差押の計算書" xfId="1" xr:uid="{9033DD2B-2BFD-4283-B520-9603897F1073}"/>
  </cellStyles>
  <dxfs count="0"/>
  <tableStyles count="0" defaultTableStyle="TableStyleMedium2" defaultPivotStyle="PivotStyleLight16"/>
  <colors>
    <mruColors>
      <color rgb="FFCCFF99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6DDA6-7BCA-4E55-B7C9-51E8D3CB23D0}">
  <sheetPr codeName="Sheet13"/>
  <dimension ref="A1:AB45"/>
  <sheetViews>
    <sheetView showGridLines="0" view="pageBreakPreview" zoomScaleNormal="100" zoomScaleSheetLayoutView="100" workbookViewId="0">
      <selection activeCell="F7" sqref="F7"/>
    </sheetView>
  </sheetViews>
  <sheetFormatPr defaultColWidth="9" defaultRowHeight="13.5" x14ac:dyDescent="0.4"/>
  <cols>
    <col min="1" max="2" width="4.625" style="1" customWidth="1"/>
    <col min="3" max="3" width="11.25" style="1" customWidth="1"/>
    <col min="4" max="4" width="5.5" style="1" bestFit="1" customWidth="1"/>
    <col min="5" max="5" width="10.625" style="1" bestFit="1" customWidth="1"/>
    <col min="6" max="9" width="10" style="1" bestFit="1" customWidth="1"/>
    <col min="10" max="10" width="10.25" style="1" bestFit="1" customWidth="1"/>
    <col min="11" max="11" width="4.875" style="1" bestFit="1" customWidth="1"/>
    <col min="12" max="12" width="10.5" style="1" customWidth="1"/>
    <col min="13" max="13" width="3" style="1" bestFit="1" customWidth="1"/>
    <col min="14" max="14" width="2.5" style="1" bestFit="1" customWidth="1"/>
    <col min="15" max="15" width="10.5" style="1" bestFit="1" customWidth="1"/>
    <col min="16" max="16" width="3" style="1" bestFit="1" customWidth="1"/>
    <col min="17" max="17" width="4.5" style="1" customWidth="1"/>
    <col min="18" max="18" width="7.25" style="1" bestFit="1" customWidth="1"/>
    <col min="19" max="16384" width="9" style="1"/>
  </cols>
  <sheetData>
    <row r="1" spans="1:28" ht="30" customHeight="1" x14ac:dyDescent="0.4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28" ht="20.25" customHeight="1" x14ac:dyDescent="0.4"/>
    <row r="3" spans="1:28" ht="20.25" customHeight="1" thickBot="1" x14ac:dyDescent="0.45">
      <c r="A3" s="20"/>
      <c r="B3" s="20"/>
      <c r="C3" s="20"/>
      <c r="D3" s="20"/>
      <c r="E3" s="91" t="s">
        <v>1</v>
      </c>
      <c r="X3" s="1" t="s">
        <v>115</v>
      </c>
      <c r="Y3" s="1" t="s">
        <v>116</v>
      </c>
      <c r="Z3" s="1" t="s">
        <v>117</v>
      </c>
      <c r="AA3" s="1" t="s">
        <v>118</v>
      </c>
      <c r="AB3" s="1" t="s">
        <v>119</v>
      </c>
    </row>
    <row r="4" spans="1:28" s="83" customFormat="1" ht="20.25" customHeight="1" thickTop="1" thickBot="1" x14ac:dyDescent="0.45">
      <c r="A4" s="145" t="s">
        <v>105</v>
      </c>
      <c r="B4" s="207"/>
      <c r="C4" s="207"/>
      <c r="D4" s="207"/>
      <c r="E4" s="103" t="s">
        <v>115</v>
      </c>
      <c r="F4" s="208" t="s">
        <v>106</v>
      </c>
      <c r="G4" s="209"/>
      <c r="H4" s="210"/>
      <c r="X4" s="83" t="s">
        <v>106</v>
      </c>
      <c r="Y4" s="83" t="s">
        <v>108</v>
      </c>
      <c r="Z4" s="83" t="s">
        <v>109</v>
      </c>
      <c r="AA4" s="83" t="s">
        <v>112</v>
      </c>
      <c r="AB4" s="83" t="s">
        <v>106</v>
      </c>
    </row>
    <row r="5" spans="1:28" s="83" customFormat="1" ht="24" customHeight="1" thickTop="1" x14ac:dyDescent="0.4">
      <c r="A5" s="211" t="s">
        <v>97</v>
      </c>
      <c r="B5" s="212"/>
      <c r="C5" s="86" t="s">
        <v>99</v>
      </c>
      <c r="D5" s="87"/>
      <c r="E5" s="99" t="s">
        <v>101</v>
      </c>
      <c r="F5" s="100"/>
      <c r="G5" s="100"/>
      <c r="H5" s="100"/>
      <c r="I5" s="94"/>
      <c r="J5" s="94"/>
      <c r="K5" s="94"/>
      <c r="L5" s="94"/>
      <c r="M5" s="94"/>
      <c r="N5" s="94"/>
      <c r="O5" s="95"/>
      <c r="X5" s="83" t="s">
        <v>107</v>
      </c>
      <c r="Y5" s="83" t="s">
        <v>104</v>
      </c>
      <c r="Z5" s="83" t="s">
        <v>110</v>
      </c>
      <c r="AA5" s="83" t="s">
        <v>113</v>
      </c>
      <c r="AB5" s="83" t="s">
        <v>107</v>
      </c>
    </row>
    <row r="6" spans="1:28" s="83" customFormat="1" ht="24" customHeight="1" thickBot="1" x14ac:dyDescent="0.45">
      <c r="A6" s="213"/>
      <c r="B6" s="214"/>
      <c r="C6" s="86" t="s">
        <v>98</v>
      </c>
      <c r="D6" s="87"/>
      <c r="E6" s="96" t="s">
        <v>102</v>
      </c>
      <c r="F6" s="97"/>
      <c r="G6" s="97"/>
      <c r="H6" s="97"/>
      <c r="I6" s="97"/>
      <c r="J6" s="97"/>
      <c r="K6" s="97"/>
      <c r="L6" s="97"/>
      <c r="M6" s="97"/>
      <c r="N6" s="97"/>
      <c r="O6" s="98"/>
      <c r="Z6" s="83" t="s">
        <v>111</v>
      </c>
      <c r="AA6" s="83" t="s">
        <v>114</v>
      </c>
      <c r="AB6" s="83" t="s">
        <v>108</v>
      </c>
    </row>
    <row r="7" spans="1:28" s="83" customFormat="1" ht="20.25" customHeight="1" thickTop="1" x14ac:dyDescent="0.4">
      <c r="A7" s="156" t="s">
        <v>2</v>
      </c>
      <c r="B7" s="157"/>
      <c r="C7" s="87" t="s">
        <v>96</v>
      </c>
      <c r="D7" s="88"/>
      <c r="E7" s="89">
        <v>44958</v>
      </c>
      <c r="F7" s="92"/>
      <c r="G7" s="93"/>
      <c r="H7" s="93"/>
      <c r="I7" s="93"/>
      <c r="J7" s="93"/>
      <c r="K7" s="93"/>
      <c r="L7" s="93"/>
      <c r="M7" s="93"/>
      <c r="N7" s="93"/>
      <c r="O7" s="93"/>
      <c r="AB7" s="83" t="s">
        <v>104</v>
      </c>
    </row>
    <row r="8" spans="1:28" s="83" customFormat="1" ht="20.25" customHeight="1" x14ac:dyDescent="0.4">
      <c r="A8" s="158"/>
      <c r="B8" s="159"/>
      <c r="C8" s="20" t="s">
        <v>103</v>
      </c>
      <c r="D8" s="20"/>
      <c r="E8" s="89"/>
      <c r="AB8" s="83" t="s">
        <v>109</v>
      </c>
    </row>
    <row r="9" spans="1:28" s="3" customFormat="1" ht="20.25" customHeight="1" x14ac:dyDescent="0.15">
      <c r="A9" s="158"/>
      <c r="B9" s="159"/>
      <c r="C9" s="217" t="s">
        <v>3</v>
      </c>
      <c r="D9" s="218"/>
      <c r="E9" s="85">
        <v>100000</v>
      </c>
      <c r="F9" s="31" t="s">
        <v>4</v>
      </c>
      <c r="G9" s="215" t="s">
        <v>100</v>
      </c>
      <c r="H9" s="215"/>
      <c r="I9" s="215"/>
      <c r="J9" s="215"/>
      <c r="K9" s="215"/>
      <c r="L9" s="215"/>
      <c r="M9" s="215"/>
      <c r="N9" s="215"/>
      <c r="O9" s="215"/>
      <c r="AB9" s="3" t="s">
        <v>110</v>
      </c>
    </row>
    <row r="10" spans="1:28" s="3" customFormat="1" ht="20.25" customHeight="1" x14ac:dyDescent="0.15">
      <c r="A10" s="158"/>
      <c r="B10" s="159"/>
      <c r="C10" s="217" t="s">
        <v>5</v>
      </c>
      <c r="D10" s="218"/>
      <c r="E10" s="27">
        <v>15000</v>
      </c>
      <c r="F10" s="31" t="s">
        <v>4</v>
      </c>
      <c r="G10" s="215"/>
      <c r="H10" s="215"/>
      <c r="I10" s="215"/>
      <c r="J10" s="215"/>
      <c r="K10" s="215"/>
      <c r="L10" s="215"/>
      <c r="M10" s="215"/>
      <c r="N10" s="215"/>
      <c r="O10" s="215"/>
      <c r="AB10" s="3" t="s">
        <v>111</v>
      </c>
    </row>
    <row r="11" spans="1:28" s="3" customFormat="1" ht="20.25" customHeight="1" x14ac:dyDescent="0.15">
      <c r="A11" s="158"/>
      <c r="B11" s="159"/>
      <c r="C11" s="217" t="s">
        <v>6</v>
      </c>
      <c r="D11" s="218"/>
      <c r="E11" s="27">
        <v>25000</v>
      </c>
      <c r="F11" s="31" t="s">
        <v>4</v>
      </c>
      <c r="G11" s="216" t="s">
        <v>7</v>
      </c>
      <c r="H11" s="216"/>
      <c r="I11" s="216"/>
      <c r="J11" s="216"/>
      <c r="K11" s="216"/>
      <c r="L11" s="216"/>
      <c r="M11" s="216"/>
      <c r="N11" s="216"/>
      <c r="O11" s="216"/>
      <c r="AB11" s="3" t="s">
        <v>112</v>
      </c>
    </row>
    <row r="12" spans="1:28" s="3" customFormat="1" ht="20.25" customHeight="1" x14ac:dyDescent="0.15">
      <c r="A12" s="160"/>
      <c r="B12" s="161"/>
      <c r="C12" s="217" t="s">
        <v>8</v>
      </c>
      <c r="D12" s="218"/>
      <c r="E12" s="27">
        <v>14500</v>
      </c>
      <c r="F12" s="31" t="s">
        <v>4</v>
      </c>
      <c r="G12" s="216"/>
      <c r="H12" s="216"/>
      <c r="I12" s="216"/>
      <c r="J12" s="216"/>
      <c r="K12" s="216"/>
      <c r="L12" s="216"/>
      <c r="M12" s="216"/>
      <c r="N12" s="216"/>
      <c r="O12" s="216"/>
      <c r="AB12" s="3" t="s">
        <v>113</v>
      </c>
    </row>
    <row r="13" spans="1:28" s="3" customFormat="1" ht="20.25" customHeight="1" thickBot="1" x14ac:dyDescent="0.2">
      <c r="A13" s="219" t="s">
        <v>9</v>
      </c>
      <c r="B13" s="220"/>
      <c r="C13" s="220"/>
      <c r="D13" s="221"/>
      <c r="E13" s="28">
        <v>3</v>
      </c>
      <c r="F13" s="31" t="s">
        <v>10</v>
      </c>
      <c r="G13" s="216"/>
      <c r="H13" s="216"/>
      <c r="I13" s="216"/>
      <c r="J13" s="216"/>
      <c r="K13" s="216"/>
      <c r="L13" s="216"/>
      <c r="M13" s="216"/>
      <c r="N13" s="216"/>
      <c r="O13" s="216"/>
      <c r="AB13" s="3" t="s">
        <v>114</v>
      </c>
    </row>
    <row r="14" spans="1:28" ht="11.25" customHeight="1" thickTop="1" thickBot="1" x14ac:dyDescent="0.45"/>
    <row r="15" spans="1:28" ht="33.75" customHeight="1" thickBot="1" x14ac:dyDescent="0.45">
      <c r="K15" s="12"/>
      <c r="L15" s="192" t="s">
        <v>11</v>
      </c>
      <c r="M15" s="193"/>
      <c r="N15" s="167" t="s">
        <v>12</v>
      </c>
      <c r="O15" s="168"/>
      <c r="P15" s="169"/>
    </row>
    <row r="16" spans="1:28" ht="33.75" customHeight="1" thickBot="1" x14ac:dyDescent="0.45">
      <c r="A16" s="194" t="s">
        <v>13</v>
      </c>
      <c r="B16" s="195"/>
      <c r="C16" s="195"/>
      <c r="D16" s="195"/>
      <c r="E16" s="195"/>
      <c r="F16" s="195"/>
      <c r="G16" s="195"/>
      <c r="H16" s="195"/>
      <c r="I16" s="195"/>
      <c r="J16" s="195"/>
      <c r="K16" s="196"/>
      <c r="L16" s="40">
        <f>E9</f>
        <v>100000</v>
      </c>
      <c r="M16" s="9" t="s">
        <v>14</v>
      </c>
      <c r="N16" s="41" t="s">
        <v>15</v>
      </c>
      <c r="O16" s="42">
        <f>ROUNDDOWN(L16,-3)</f>
        <v>100000</v>
      </c>
      <c r="P16" s="9" t="s">
        <v>14</v>
      </c>
      <c r="Q16" s="2" t="s">
        <v>16</v>
      </c>
    </row>
    <row r="17" spans="1:18" ht="33.75" customHeight="1" x14ac:dyDescent="0.4">
      <c r="A17" s="150" t="s">
        <v>17</v>
      </c>
      <c r="B17" s="151"/>
      <c r="C17" s="152"/>
      <c r="D17" s="35" t="s">
        <v>18</v>
      </c>
      <c r="E17" s="126" t="s">
        <v>121</v>
      </c>
      <c r="F17" s="127"/>
      <c r="G17" s="127"/>
      <c r="H17" s="127"/>
      <c r="I17" s="127"/>
      <c r="J17" s="127"/>
      <c r="K17" s="128"/>
      <c r="L17" s="36">
        <f>E10</f>
        <v>15000</v>
      </c>
      <c r="M17" s="37" t="s">
        <v>14</v>
      </c>
      <c r="N17" s="134" t="s">
        <v>19</v>
      </c>
      <c r="O17" s="38">
        <f>ROUNDUP(L17,-3)</f>
        <v>15000</v>
      </c>
      <c r="P17" s="37" t="s">
        <v>14</v>
      </c>
      <c r="Q17" s="2" t="s">
        <v>20</v>
      </c>
    </row>
    <row r="18" spans="1:18" ht="33.75" customHeight="1" x14ac:dyDescent="0.4">
      <c r="A18" s="153"/>
      <c r="B18" s="154"/>
      <c r="C18" s="155"/>
      <c r="D18" s="26" t="s">
        <v>21</v>
      </c>
      <c r="E18" s="129" t="s">
        <v>22</v>
      </c>
      <c r="F18" s="130"/>
      <c r="G18" s="130"/>
      <c r="H18" s="130"/>
      <c r="I18" s="130"/>
      <c r="J18" s="130"/>
      <c r="K18" s="131"/>
      <c r="L18" s="17">
        <f>E11</f>
        <v>25000</v>
      </c>
      <c r="M18" s="8" t="s">
        <v>14</v>
      </c>
      <c r="N18" s="135"/>
      <c r="O18" s="4">
        <f>ROUNDUP(L18,-3)</f>
        <v>25000</v>
      </c>
      <c r="P18" s="8" t="s">
        <v>14</v>
      </c>
      <c r="Q18" s="2" t="s">
        <v>20</v>
      </c>
    </row>
    <row r="19" spans="1:18" ht="33.75" customHeight="1" x14ac:dyDescent="0.4">
      <c r="A19" s="153"/>
      <c r="B19" s="154"/>
      <c r="C19" s="155"/>
      <c r="D19" s="26" t="s">
        <v>23</v>
      </c>
      <c r="E19" s="129" t="s">
        <v>24</v>
      </c>
      <c r="F19" s="130"/>
      <c r="G19" s="130"/>
      <c r="H19" s="130"/>
      <c r="I19" s="130"/>
      <c r="J19" s="130"/>
      <c r="K19" s="131"/>
      <c r="L19" s="18">
        <f>E12</f>
        <v>14500</v>
      </c>
      <c r="M19" s="8" t="s">
        <v>14</v>
      </c>
      <c r="N19" s="135"/>
      <c r="O19" s="5">
        <f>ROUNDUP(L19,-3)</f>
        <v>15000</v>
      </c>
      <c r="P19" s="8" t="s">
        <v>14</v>
      </c>
      <c r="Q19" s="2" t="s">
        <v>20</v>
      </c>
    </row>
    <row r="20" spans="1:18" ht="33.75" customHeight="1" x14ac:dyDescent="0.4">
      <c r="A20" s="153"/>
      <c r="B20" s="154"/>
      <c r="C20" s="155"/>
      <c r="D20" s="6" t="s">
        <v>25</v>
      </c>
      <c r="E20" s="170" t="s">
        <v>26</v>
      </c>
      <c r="F20" s="171"/>
      <c r="G20" s="171"/>
      <c r="H20" s="171"/>
      <c r="I20" s="172"/>
      <c r="J20" s="33" t="s">
        <v>27</v>
      </c>
      <c r="K20" s="34">
        <f>E13</f>
        <v>3</v>
      </c>
      <c r="L20" s="19">
        <f>100000+(45000*K20)</f>
        <v>235000</v>
      </c>
      <c r="M20" s="14" t="s">
        <v>14</v>
      </c>
      <c r="N20" s="135"/>
      <c r="O20" s="7">
        <f>L20</f>
        <v>235000</v>
      </c>
      <c r="P20" s="14" t="s">
        <v>14</v>
      </c>
      <c r="R20" s="32"/>
    </row>
    <row r="21" spans="1:18" ht="33.75" customHeight="1" x14ac:dyDescent="0.4">
      <c r="A21" s="153"/>
      <c r="B21" s="154"/>
      <c r="C21" s="155"/>
      <c r="D21" s="173" t="s">
        <v>28</v>
      </c>
      <c r="E21" s="183" t="s">
        <v>29</v>
      </c>
      <c r="F21" s="184"/>
      <c r="G21" s="184"/>
      <c r="H21" s="184"/>
      <c r="I21" s="184"/>
      <c r="J21" s="184"/>
      <c r="K21" s="185"/>
      <c r="L21" s="175"/>
      <c r="M21" s="176"/>
      <c r="N21" s="135"/>
      <c r="O21" s="29">
        <f>(O16-O17-O18-O19-O20)*0.2</f>
        <v>-38000</v>
      </c>
      <c r="P21" s="15" t="s">
        <v>14</v>
      </c>
      <c r="R21" s="25"/>
    </row>
    <row r="22" spans="1:18" ht="33.75" customHeight="1" x14ac:dyDescent="0.4">
      <c r="A22" s="153"/>
      <c r="B22" s="154"/>
      <c r="C22" s="155"/>
      <c r="D22" s="173"/>
      <c r="E22" s="186"/>
      <c r="F22" s="187"/>
      <c r="G22" s="187"/>
      <c r="H22" s="187"/>
      <c r="I22" s="187"/>
      <c r="J22" s="187"/>
      <c r="K22" s="188"/>
      <c r="L22" s="177" t="s">
        <v>30</v>
      </c>
      <c r="M22" s="178"/>
      <c r="N22" s="135"/>
      <c r="O22" s="29">
        <f>ROUNDUP(O21,-3)</f>
        <v>-38000</v>
      </c>
      <c r="P22" s="15" t="s">
        <v>14</v>
      </c>
      <c r="R22" s="32"/>
    </row>
    <row r="23" spans="1:18" ht="33.75" customHeight="1" x14ac:dyDescent="0.4">
      <c r="A23" s="153"/>
      <c r="B23" s="154"/>
      <c r="C23" s="155"/>
      <c r="D23" s="173"/>
      <c r="E23" s="186"/>
      <c r="F23" s="187"/>
      <c r="G23" s="187"/>
      <c r="H23" s="187"/>
      <c r="I23" s="187"/>
      <c r="J23" s="187"/>
      <c r="K23" s="188"/>
      <c r="L23" s="179" t="s">
        <v>31</v>
      </c>
      <c r="M23" s="180"/>
      <c r="N23" s="135"/>
      <c r="O23" s="30">
        <f>L20*2</f>
        <v>470000</v>
      </c>
      <c r="P23" s="16" t="s">
        <v>14</v>
      </c>
      <c r="R23" s="32"/>
    </row>
    <row r="24" spans="1:18" ht="33.75" customHeight="1" x14ac:dyDescent="0.4">
      <c r="A24" s="153"/>
      <c r="B24" s="154"/>
      <c r="C24" s="155"/>
      <c r="D24" s="174"/>
      <c r="E24" s="189"/>
      <c r="F24" s="190"/>
      <c r="G24" s="190"/>
      <c r="H24" s="190"/>
      <c r="I24" s="190"/>
      <c r="J24" s="190"/>
      <c r="K24" s="191"/>
      <c r="L24" s="181" t="s">
        <v>32</v>
      </c>
      <c r="M24" s="182"/>
      <c r="N24" s="135"/>
      <c r="O24" s="43">
        <f>MIN(R24,O23)</f>
        <v>0</v>
      </c>
      <c r="P24" s="44" t="s">
        <v>14</v>
      </c>
      <c r="R24" s="25">
        <f>IF(O22&lt;0,0,ROUNDUP(O22,-3))</f>
        <v>0</v>
      </c>
    </row>
    <row r="25" spans="1:18" ht="33.75" customHeight="1" thickBot="1" x14ac:dyDescent="0.45">
      <c r="A25" s="153"/>
      <c r="B25" s="154"/>
      <c r="C25" s="155"/>
      <c r="D25" s="39" t="s">
        <v>33</v>
      </c>
      <c r="E25" s="147" t="s">
        <v>34</v>
      </c>
      <c r="F25" s="148"/>
      <c r="G25" s="148"/>
      <c r="H25" s="148"/>
      <c r="I25" s="148"/>
      <c r="J25" s="148"/>
      <c r="K25" s="149"/>
      <c r="L25" s="165"/>
      <c r="M25" s="166"/>
      <c r="N25" s="45"/>
      <c r="O25" s="46">
        <f>SUM(O17:O20,O24)</f>
        <v>290000</v>
      </c>
      <c r="P25" s="47" t="s">
        <v>4</v>
      </c>
      <c r="R25" s="32"/>
    </row>
    <row r="26" spans="1:18" ht="33.75" customHeight="1" thickBot="1" x14ac:dyDescent="0.45">
      <c r="A26" s="199" t="s">
        <v>35</v>
      </c>
      <c r="B26" s="200"/>
      <c r="C26" s="200"/>
      <c r="D26" s="200"/>
      <c r="E26" s="201" t="s">
        <v>36</v>
      </c>
      <c r="F26" s="202"/>
      <c r="G26" s="202"/>
      <c r="H26" s="202"/>
      <c r="I26" s="202"/>
      <c r="J26" s="202"/>
      <c r="K26" s="203"/>
      <c r="L26" s="163"/>
      <c r="M26" s="164"/>
      <c r="N26" s="13"/>
      <c r="O26" s="48" t="str">
        <f>IF(O16-(O17+O18+O19+O20+O24)&lt;0,"",O16-(O17+O18+O19+O20+O24))</f>
        <v/>
      </c>
      <c r="P26" s="9" t="s">
        <v>14</v>
      </c>
      <c r="R26" s="32"/>
    </row>
    <row r="27" spans="1:18" ht="11.25" customHeight="1" x14ac:dyDescent="0.4"/>
    <row r="28" spans="1:18" ht="20.25" customHeight="1" x14ac:dyDescent="0.4">
      <c r="A28" s="143" t="s">
        <v>37</v>
      </c>
      <c r="B28" s="143"/>
      <c r="C28" s="143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</row>
    <row r="29" spans="1:18" ht="6.75" customHeight="1" thickBot="1" x14ac:dyDescent="0.45">
      <c r="A29" s="142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</row>
    <row r="30" spans="1:18" ht="27" customHeight="1" thickTop="1" thickBot="1" x14ac:dyDescent="0.45">
      <c r="A30" s="1" t="s">
        <v>38</v>
      </c>
      <c r="B30" s="136" t="s">
        <v>39</v>
      </c>
      <c r="C30" s="137"/>
      <c r="D30" s="138"/>
      <c r="E30" s="198" t="s">
        <v>40</v>
      </c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</row>
    <row r="31" spans="1:18" ht="11.25" customHeight="1" thickTop="1" thickBot="1" x14ac:dyDescent="0.45">
      <c r="A31" s="142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</row>
    <row r="32" spans="1:18" ht="27" customHeight="1" thickTop="1" thickBot="1" x14ac:dyDescent="0.45">
      <c r="A32" s="22" t="s">
        <v>38</v>
      </c>
      <c r="B32" s="139" t="s">
        <v>41</v>
      </c>
      <c r="C32" s="140"/>
      <c r="D32" s="141"/>
      <c r="E32" s="197" t="s">
        <v>42</v>
      </c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</row>
    <row r="33" spans="1:16" ht="11.25" customHeight="1" thickTop="1" x14ac:dyDescent="0.4">
      <c r="A33" s="142" t="s">
        <v>43</v>
      </c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</row>
    <row r="34" spans="1:16" ht="27" customHeight="1" x14ac:dyDescent="0.4">
      <c r="A34" s="142" t="s">
        <v>44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</row>
    <row r="35" spans="1:16" ht="27" customHeight="1" x14ac:dyDescent="0.4">
      <c r="A35" s="142" t="s">
        <v>45</v>
      </c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</row>
    <row r="36" spans="1:16" ht="11.25" customHeight="1" x14ac:dyDescent="0.4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</row>
    <row r="37" spans="1:16" ht="27" customHeight="1" x14ac:dyDescent="0.4">
      <c r="A37" s="142" t="s">
        <v>46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</row>
    <row r="38" spans="1:16" ht="27" customHeight="1" x14ac:dyDescent="0.4">
      <c r="B38" s="144" t="s">
        <v>47</v>
      </c>
      <c r="C38" s="144"/>
      <c r="D38" s="145" t="s">
        <v>48</v>
      </c>
      <c r="E38" s="146"/>
      <c r="F38" s="10" t="s">
        <v>49</v>
      </c>
      <c r="G38" s="10" t="s">
        <v>50</v>
      </c>
      <c r="H38" s="10" t="s">
        <v>51</v>
      </c>
      <c r="I38" s="10" t="s">
        <v>52</v>
      </c>
      <c r="J38" s="10" t="s">
        <v>53</v>
      </c>
    </row>
    <row r="39" spans="1:16" ht="27" customHeight="1" x14ac:dyDescent="0.4">
      <c r="B39" s="144" t="s">
        <v>54</v>
      </c>
      <c r="C39" s="144"/>
      <c r="D39" s="145" t="s">
        <v>55</v>
      </c>
      <c r="E39" s="146"/>
      <c r="F39" s="11" t="s">
        <v>56</v>
      </c>
      <c r="G39" s="11" t="s">
        <v>57</v>
      </c>
      <c r="H39" s="11" t="s">
        <v>58</v>
      </c>
      <c r="I39" s="11" t="s">
        <v>59</v>
      </c>
      <c r="J39" s="11" t="s">
        <v>60</v>
      </c>
    </row>
    <row r="40" spans="1:16" ht="15" customHeight="1" x14ac:dyDescent="0.4">
      <c r="B40" s="206" t="s">
        <v>61</v>
      </c>
      <c r="C40" s="206"/>
      <c r="D40" s="206"/>
      <c r="E40" s="206"/>
      <c r="F40" s="206"/>
      <c r="G40" s="206"/>
      <c r="H40" s="206"/>
      <c r="I40" s="206"/>
      <c r="J40" s="206"/>
      <c r="K40" s="21"/>
      <c r="L40" s="21"/>
      <c r="M40" s="21"/>
    </row>
    <row r="41" spans="1:16" ht="15" customHeight="1" x14ac:dyDescent="0.4">
      <c r="B41" s="205" t="s">
        <v>62</v>
      </c>
      <c r="C41" s="205"/>
      <c r="D41" s="205"/>
      <c r="E41" s="205"/>
      <c r="F41" s="205"/>
      <c r="G41" s="205"/>
      <c r="H41" s="205"/>
      <c r="I41" s="205"/>
      <c r="J41" s="205"/>
      <c r="K41" s="21"/>
      <c r="L41" s="21"/>
      <c r="M41" s="21"/>
    </row>
    <row r="42" spans="1:16" ht="11.25" customHeight="1" x14ac:dyDescent="0.4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</row>
    <row r="43" spans="1:16" ht="15" customHeight="1" x14ac:dyDescent="0.4">
      <c r="A43" s="132" t="s">
        <v>63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</row>
    <row r="44" spans="1:16" ht="15" customHeight="1" x14ac:dyDescent="0.4">
      <c r="A44" s="204" t="s">
        <v>64</v>
      </c>
      <c r="B44" s="204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</row>
    <row r="45" spans="1:16" ht="27" customHeight="1" x14ac:dyDescent="0.4">
      <c r="A45" s="133" t="s">
        <v>65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</row>
  </sheetData>
  <mergeCells count="54">
    <mergeCell ref="A4:D4"/>
    <mergeCell ref="F4:H4"/>
    <mergeCell ref="A5:B6"/>
    <mergeCell ref="G9:O10"/>
    <mergeCell ref="G11:O13"/>
    <mergeCell ref="C9:D9"/>
    <mergeCell ref="C10:D10"/>
    <mergeCell ref="C11:D11"/>
    <mergeCell ref="C12:D12"/>
    <mergeCell ref="A13:D13"/>
    <mergeCell ref="A44:P44"/>
    <mergeCell ref="B41:J41"/>
    <mergeCell ref="B40:J40"/>
    <mergeCell ref="A37:P37"/>
    <mergeCell ref="A35:P35"/>
    <mergeCell ref="D38:E38"/>
    <mergeCell ref="A34:P34"/>
    <mergeCell ref="E32:P32"/>
    <mergeCell ref="E30:P30"/>
    <mergeCell ref="A31:N31"/>
    <mergeCell ref="A26:D26"/>
    <mergeCell ref="E26:K26"/>
    <mergeCell ref="E25:K25"/>
    <mergeCell ref="A17:C25"/>
    <mergeCell ref="A7:B12"/>
    <mergeCell ref="A1:P1"/>
    <mergeCell ref="L26:M26"/>
    <mergeCell ref="L25:M25"/>
    <mergeCell ref="N15:P15"/>
    <mergeCell ref="E20:I20"/>
    <mergeCell ref="D21:D24"/>
    <mergeCell ref="L21:M21"/>
    <mergeCell ref="L22:M22"/>
    <mergeCell ref="L23:M23"/>
    <mergeCell ref="L24:M24"/>
    <mergeCell ref="E21:K24"/>
    <mergeCell ref="L15:M15"/>
    <mergeCell ref="A16:K16"/>
    <mergeCell ref="E17:K17"/>
    <mergeCell ref="E18:K18"/>
    <mergeCell ref="E19:K19"/>
    <mergeCell ref="A43:P43"/>
    <mergeCell ref="A45:P45"/>
    <mergeCell ref="N17:N24"/>
    <mergeCell ref="B30:D30"/>
    <mergeCell ref="B32:D32"/>
    <mergeCell ref="A33:N33"/>
    <mergeCell ref="A28:C28"/>
    <mergeCell ref="D28:N28"/>
    <mergeCell ref="A29:N29"/>
    <mergeCell ref="A36:M36"/>
    <mergeCell ref="B39:C39"/>
    <mergeCell ref="D39:E39"/>
    <mergeCell ref="B38:C38"/>
  </mergeCells>
  <phoneticPr fontId="3"/>
  <dataValidations count="3">
    <dataValidation imeMode="off" allowBlank="1" showInputMessage="1" showErrorMessage="1" sqref="E7:E13 L16:L20" xr:uid="{ED8B6D47-2D17-4980-9D3A-810508E02490}"/>
    <dataValidation type="list" allowBlank="1" showInputMessage="1" showErrorMessage="1" sqref="E4" xr:uid="{D0F92253-E748-4E93-99FA-23777CA93FA8}">
      <formula1>$X$3:$AB$3</formula1>
    </dataValidation>
    <dataValidation type="list" allowBlank="1" showInputMessage="1" sqref="F4:H4" xr:uid="{85755264-52B3-4DCE-A39D-7C4E0F43073C}">
      <formula1>INDIRECT($E$4)</formula1>
    </dataValidation>
  </dataValidations>
  <pageMargins left="0.78740157480314965" right="0.19685039370078741" top="0.78740157480314965" bottom="0.19685039370078741" header="0.51181102362204722" footer="0.51181102362204722"/>
  <pageSetup paperSize="9" scale="69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DE45C-EB18-4940-B4C1-8870A798C808}">
  <sheetPr>
    <pageSetUpPr fitToPage="1"/>
  </sheetPr>
  <dimension ref="A1:J42"/>
  <sheetViews>
    <sheetView showGridLines="0" tabSelected="1" view="pageBreakPreview" zoomScaleNormal="100" zoomScaleSheetLayoutView="100" workbookViewId="0">
      <selection activeCell="H3" sqref="H3"/>
    </sheetView>
  </sheetViews>
  <sheetFormatPr defaultColWidth="9" defaultRowHeight="13.5" x14ac:dyDescent="0.4"/>
  <cols>
    <col min="1" max="1" width="11.625" style="49" bestFit="1" customWidth="1"/>
    <col min="2" max="2" width="11.625" style="49" customWidth="1"/>
    <col min="3" max="3" width="6.75" style="49" bestFit="1" customWidth="1"/>
    <col min="4" max="4" width="3.125" style="49" customWidth="1"/>
    <col min="5" max="5" width="22.75" style="49" customWidth="1"/>
    <col min="6" max="6" width="8.875" style="49" customWidth="1"/>
    <col min="7" max="7" width="3.5" style="49" bestFit="1" customWidth="1"/>
    <col min="8" max="8" width="11.625" style="49" bestFit="1" customWidth="1"/>
    <col min="9" max="9" width="3.5" style="49" bestFit="1" customWidth="1"/>
    <col min="10" max="10" width="18" style="49" bestFit="1" customWidth="1"/>
    <col min="11" max="16384" width="9" style="49"/>
  </cols>
  <sheetData>
    <row r="1" spans="1:10" ht="21" customHeight="1" x14ac:dyDescent="0.4">
      <c r="I1" s="255" t="s">
        <v>122</v>
      </c>
      <c r="J1" s="255"/>
    </row>
    <row r="2" spans="1:10" ht="27" customHeight="1" x14ac:dyDescent="0.4">
      <c r="A2" s="251" t="s">
        <v>66</v>
      </c>
      <c r="B2" s="251"/>
      <c r="C2" s="251"/>
      <c r="D2" s="251"/>
      <c r="E2" s="251"/>
      <c r="F2" s="251"/>
      <c r="G2" s="251"/>
      <c r="H2" s="251"/>
      <c r="I2" s="251"/>
      <c r="J2" s="251"/>
    </row>
    <row r="3" spans="1:10" ht="27" customHeight="1" x14ac:dyDescent="0.4">
      <c r="A3" s="50" t="s">
        <v>67</v>
      </c>
      <c r="B3" s="104"/>
      <c r="C3" s="50"/>
      <c r="D3" s="50"/>
      <c r="E3" s="50"/>
      <c r="F3" s="50"/>
      <c r="G3" s="50"/>
      <c r="I3" s="81"/>
      <c r="J3" s="90" t="str">
        <f ca="1">TEXT(A38,"ggge年m月d日")</f>
        <v>令和5年2月1日</v>
      </c>
    </row>
    <row r="4" spans="1:10" ht="13.5" customHeight="1" x14ac:dyDescent="0.4">
      <c r="A4" s="50"/>
      <c r="B4" s="104"/>
      <c r="C4" s="50"/>
      <c r="D4" s="50"/>
      <c r="E4" s="50"/>
      <c r="F4" s="50"/>
      <c r="G4" s="50"/>
      <c r="H4" s="50"/>
      <c r="I4" s="50"/>
      <c r="J4" s="51"/>
    </row>
    <row r="5" spans="1:10" ht="27" customHeight="1" x14ac:dyDescent="0.4">
      <c r="A5" s="101" t="str">
        <f>計算表!F4 &amp; "長　　あて"</f>
        <v>総合県税事務所長　　あて</v>
      </c>
      <c r="B5" s="101"/>
      <c r="C5" s="102"/>
      <c r="D5" s="102"/>
      <c r="E5" s="84"/>
      <c r="H5" s="52"/>
      <c r="I5" s="50"/>
      <c r="J5" s="51"/>
    </row>
    <row r="6" spans="1:10" ht="13.5" customHeight="1" x14ac:dyDescent="0.4">
      <c r="A6" s="52"/>
      <c r="B6" s="105"/>
      <c r="C6" s="52"/>
      <c r="D6" s="52"/>
      <c r="E6" s="52"/>
      <c r="F6" s="52"/>
      <c r="G6" s="50"/>
      <c r="H6" s="50"/>
      <c r="I6" s="50"/>
      <c r="J6" s="53"/>
    </row>
    <row r="7" spans="1:10" ht="13.5" customHeight="1" x14ac:dyDescent="0.4">
      <c r="A7" s="52"/>
      <c r="B7" s="105"/>
      <c r="C7" s="52"/>
      <c r="D7" s="52"/>
      <c r="E7" s="230" t="s">
        <v>68</v>
      </c>
      <c r="F7" s="230"/>
    </row>
    <row r="8" spans="1:10" ht="27" customHeight="1" x14ac:dyDescent="0.4">
      <c r="A8" s="52"/>
      <c r="B8" s="105"/>
      <c r="C8" s="52"/>
      <c r="D8" s="52"/>
      <c r="E8" s="23" t="s">
        <v>69</v>
      </c>
      <c r="F8" s="254"/>
      <c r="G8" s="254"/>
      <c r="H8" s="254"/>
      <c r="I8" s="254"/>
      <c r="J8" s="254"/>
    </row>
    <row r="9" spans="1:10" ht="27" customHeight="1" x14ac:dyDescent="0.4">
      <c r="A9" s="52"/>
      <c r="B9" s="105"/>
      <c r="C9" s="52"/>
      <c r="D9" s="52"/>
      <c r="E9" s="23" t="s">
        <v>70</v>
      </c>
      <c r="F9" s="250"/>
      <c r="G9" s="250"/>
      <c r="H9" s="250"/>
      <c r="I9" s="250"/>
      <c r="J9" s="250"/>
    </row>
    <row r="10" spans="1:10" ht="27" customHeight="1" x14ac:dyDescent="0.4">
      <c r="A10" s="52"/>
      <c r="B10" s="105"/>
      <c r="C10" s="52"/>
      <c r="D10" s="52"/>
      <c r="E10" s="23" t="s">
        <v>71</v>
      </c>
      <c r="F10" s="250"/>
      <c r="G10" s="250"/>
      <c r="H10" s="250"/>
      <c r="I10" s="250"/>
      <c r="J10" s="250"/>
    </row>
    <row r="11" spans="1:10" ht="27" customHeight="1" x14ac:dyDescent="0.4">
      <c r="A11" s="52"/>
      <c r="B11" s="105"/>
      <c r="C11" s="50"/>
      <c r="D11" s="23"/>
      <c r="E11" s="23" t="s">
        <v>72</v>
      </c>
      <c r="F11" s="250"/>
      <c r="G11" s="250"/>
      <c r="H11" s="250"/>
      <c r="I11" s="250"/>
      <c r="J11" s="250"/>
    </row>
    <row r="12" spans="1:10" ht="27" customHeight="1" x14ac:dyDescent="0.4">
      <c r="A12" s="52"/>
      <c r="B12" s="105"/>
      <c r="C12" s="50"/>
      <c r="D12" s="23"/>
      <c r="E12" s="23" t="s">
        <v>73</v>
      </c>
      <c r="F12" s="250"/>
      <c r="G12" s="250"/>
      <c r="H12" s="250"/>
      <c r="I12" s="250"/>
      <c r="J12" s="250"/>
    </row>
    <row r="13" spans="1:10" ht="13.5" customHeight="1" x14ac:dyDescent="0.4">
      <c r="A13" s="52"/>
      <c r="B13" s="105"/>
      <c r="C13" s="50"/>
      <c r="D13" s="23"/>
      <c r="E13" s="23"/>
      <c r="F13" s="23"/>
      <c r="G13" s="50"/>
      <c r="H13" s="50"/>
      <c r="I13" s="50"/>
      <c r="J13" s="53"/>
    </row>
    <row r="14" spans="1:10" ht="20.25" customHeight="1" x14ac:dyDescent="0.4">
      <c r="A14" s="252" t="s">
        <v>74</v>
      </c>
      <c r="B14" s="252"/>
      <c r="C14" s="252"/>
      <c r="D14" s="252"/>
      <c r="E14" s="252"/>
      <c r="F14" s="252"/>
      <c r="G14" s="252"/>
      <c r="H14" s="252"/>
      <c r="I14" s="252"/>
      <c r="J14" s="252"/>
    </row>
    <row r="15" spans="1:10" ht="20.25" customHeight="1" thickBot="1" x14ac:dyDescent="0.45">
      <c r="A15" s="253" t="s">
        <v>75</v>
      </c>
      <c r="B15" s="253"/>
      <c r="C15" s="253"/>
      <c r="D15" s="253"/>
      <c r="E15" s="253"/>
      <c r="F15" s="253"/>
      <c r="G15" s="253"/>
      <c r="H15" s="253"/>
      <c r="I15" s="253"/>
      <c r="J15" s="253"/>
    </row>
    <row r="16" spans="1:10" ht="37.5" customHeight="1" x14ac:dyDescent="0.4">
      <c r="A16" s="246" t="s">
        <v>76</v>
      </c>
      <c r="B16" s="247"/>
      <c r="C16" s="24" t="s">
        <v>77</v>
      </c>
      <c r="D16" s="222" t="str">
        <f>計算表!E5</f>
        <v>佐久市跡部65-1</v>
      </c>
      <c r="E16" s="223"/>
      <c r="F16" s="223"/>
      <c r="G16" s="223"/>
      <c r="H16" s="223"/>
      <c r="I16" s="223"/>
      <c r="J16" s="224"/>
    </row>
    <row r="17" spans="1:10" ht="37.5" customHeight="1" thickBot="1" x14ac:dyDescent="0.45">
      <c r="A17" s="248"/>
      <c r="B17" s="249"/>
      <c r="C17" s="82" t="s">
        <v>78</v>
      </c>
      <c r="D17" s="225" t="str">
        <f>計算表!E6</f>
        <v>東信　太郎</v>
      </c>
      <c r="E17" s="226"/>
      <c r="F17" s="226"/>
      <c r="G17" s="226"/>
      <c r="H17" s="226"/>
      <c r="I17" s="226"/>
      <c r="J17" s="227"/>
    </row>
    <row r="18" spans="1:10" ht="37.5" customHeight="1" thickBot="1" x14ac:dyDescent="0.45">
      <c r="A18" s="231" t="str">
        <f>VLOOKUP(C41,B38:C40,2,FALSE)</f>
        <v>令和　　年　　月支給分給与　総支給額
　（給料等支払日　　.　　.　　)</v>
      </c>
      <c r="B18" s="232"/>
      <c r="C18" s="232"/>
      <c r="D18" s="232"/>
      <c r="E18" s="232"/>
      <c r="F18" s="233"/>
      <c r="G18" s="76" t="s">
        <v>79</v>
      </c>
      <c r="H18" s="77">
        <f>計算表!O16</f>
        <v>100000</v>
      </c>
      <c r="I18" s="78" t="s">
        <v>14</v>
      </c>
      <c r="J18" s="79" t="s">
        <v>80</v>
      </c>
    </row>
    <row r="19" spans="1:10" ht="37.5" customHeight="1" x14ac:dyDescent="0.4">
      <c r="A19" s="234" t="s">
        <v>81</v>
      </c>
      <c r="B19" s="106"/>
      <c r="C19" s="66" t="s">
        <v>18</v>
      </c>
      <c r="D19" s="237" t="s">
        <v>82</v>
      </c>
      <c r="E19" s="238"/>
      <c r="F19" s="239"/>
      <c r="G19" s="67" t="s">
        <v>83</v>
      </c>
      <c r="H19" s="68">
        <f>計算表!O17</f>
        <v>15000</v>
      </c>
      <c r="I19" s="69" t="s">
        <v>14</v>
      </c>
      <c r="J19" s="70" t="s">
        <v>84</v>
      </c>
    </row>
    <row r="20" spans="1:10" ht="37.5" customHeight="1" x14ac:dyDescent="0.4">
      <c r="A20" s="235"/>
      <c r="B20" s="107"/>
      <c r="C20" s="55" t="s">
        <v>21</v>
      </c>
      <c r="D20" s="240" t="s">
        <v>85</v>
      </c>
      <c r="E20" s="241"/>
      <c r="F20" s="242"/>
      <c r="G20" s="60" t="s">
        <v>86</v>
      </c>
      <c r="H20" s="57">
        <f>計算表!O18</f>
        <v>25000</v>
      </c>
      <c r="I20" s="58" t="s">
        <v>14</v>
      </c>
      <c r="J20" s="59" t="s">
        <v>84</v>
      </c>
    </row>
    <row r="21" spans="1:10" ht="37.5" customHeight="1" x14ac:dyDescent="0.4">
      <c r="A21" s="235"/>
      <c r="B21" s="107"/>
      <c r="C21" s="55" t="s">
        <v>23</v>
      </c>
      <c r="D21" s="240" t="s">
        <v>87</v>
      </c>
      <c r="E21" s="241"/>
      <c r="F21" s="242"/>
      <c r="G21" s="56" t="s">
        <v>88</v>
      </c>
      <c r="H21" s="57">
        <f>計算表!O19</f>
        <v>15000</v>
      </c>
      <c r="I21" s="58" t="s">
        <v>14</v>
      </c>
      <c r="J21" s="59" t="s">
        <v>84</v>
      </c>
    </row>
    <row r="22" spans="1:10" ht="37.5" customHeight="1" x14ac:dyDescent="0.4">
      <c r="A22" s="235"/>
      <c r="B22" s="107"/>
      <c r="C22" s="55" t="s">
        <v>25</v>
      </c>
      <c r="D22" s="240" t="str">
        <f>"国税徴収法施行令第34条の金額
（本人:100,000円＋生計を一にする親族45,000円× "&amp;計算表!E13&amp;"人）"</f>
        <v>国税徴収法施行令第34条の金額
（本人:100,000円＋生計を一にする親族45,000円× 3人）</v>
      </c>
      <c r="E22" s="241"/>
      <c r="F22" s="242"/>
      <c r="G22" s="60" t="s">
        <v>89</v>
      </c>
      <c r="H22" s="57">
        <f>計算表!O20</f>
        <v>235000</v>
      </c>
      <c r="I22" s="58" t="s">
        <v>14</v>
      </c>
      <c r="J22" s="59"/>
    </row>
    <row r="23" spans="1:10" ht="37.5" customHeight="1" x14ac:dyDescent="0.4">
      <c r="A23" s="235"/>
      <c r="B23" s="107"/>
      <c r="C23" s="61" t="s">
        <v>28</v>
      </c>
      <c r="D23" s="240" t="s">
        <v>90</v>
      </c>
      <c r="E23" s="241"/>
      <c r="F23" s="242"/>
      <c r="G23" s="54" t="s">
        <v>91</v>
      </c>
      <c r="H23" s="57">
        <f>計算表!O24</f>
        <v>0</v>
      </c>
      <c r="I23" s="58" t="s">
        <v>14</v>
      </c>
      <c r="J23" s="62" t="s">
        <v>92</v>
      </c>
    </row>
    <row r="24" spans="1:10" ht="37.5" customHeight="1" thickBot="1" x14ac:dyDescent="0.45">
      <c r="A24" s="236"/>
      <c r="B24" s="108"/>
      <c r="C24" s="71"/>
      <c r="D24" s="243" t="s">
        <v>93</v>
      </c>
      <c r="E24" s="244"/>
      <c r="F24" s="245"/>
      <c r="G24" s="72" t="s">
        <v>94</v>
      </c>
      <c r="H24" s="73">
        <f>計算表!O25</f>
        <v>290000</v>
      </c>
      <c r="I24" s="74" t="s">
        <v>14</v>
      </c>
      <c r="J24" s="75"/>
    </row>
    <row r="25" spans="1:10" ht="37.5" customHeight="1" thickBot="1" x14ac:dyDescent="0.45">
      <c r="A25" s="228" t="s">
        <v>95</v>
      </c>
      <c r="B25" s="229"/>
      <c r="C25" s="229"/>
      <c r="D25" s="229"/>
      <c r="E25" s="229"/>
      <c r="F25" s="229"/>
      <c r="G25" s="63"/>
      <c r="H25" s="80" t="str">
        <f>計算表!O26</f>
        <v/>
      </c>
      <c r="I25" s="64" t="s">
        <v>14</v>
      </c>
      <c r="J25" s="65"/>
    </row>
    <row r="26" spans="1:10" ht="11.25" customHeight="1" x14ac:dyDescent="0.4">
      <c r="H26" s="230"/>
      <c r="I26" s="230"/>
      <c r="J26" s="230"/>
    </row>
    <row r="27" spans="1:10" x14ac:dyDescent="0.4">
      <c r="J27" s="51"/>
    </row>
    <row r="38" spans="1:10" x14ac:dyDescent="0.4">
      <c r="A38" s="110">
        <f ca="1">IFERROR(DATEVALUE(SUBSTITUTE(ASC(計算表!$E$7)," ","")),IF(OR(計算表!$E$7="",計算表!$E$7=0,ISNUMBER(計算表!$E$7)=FALSE),NOW(),計算表!$E$7))</f>
        <v>44958</v>
      </c>
      <c r="B38" s="111">
        <v>0</v>
      </c>
      <c r="C38" s="112" t="str">
        <f>"令和　　　年　　　月支給分給与　総支給額" &amp; CHAR(10)&amp;"　（給料等支払日" &amp; A40 &amp;"）"</f>
        <v>令和　　　年　　　月支給分給与　総支給額
　（給料等支払日0）</v>
      </c>
      <c r="D38" s="113"/>
      <c r="E38" s="113"/>
      <c r="F38" s="113"/>
      <c r="G38" s="113"/>
      <c r="H38" s="113"/>
      <c r="I38" s="113"/>
      <c r="J38" s="114"/>
    </row>
    <row r="39" spans="1:10" x14ac:dyDescent="0.4">
      <c r="A39" s="115"/>
      <c r="B39" s="116">
        <v>1</v>
      </c>
      <c r="C39" s="102" t="str">
        <f>DBCS(TEXT(A40,"ggge年m月支給分給与　総支給額"))&amp;CHAR(10)&amp;"　（給料等支払日　"&amp;TEXT(A40,"ge.m.d)")</f>
        <v>明治３３年１月支給分給与　総支給額
　（給料等支払日　M33.1.0)</v>
      </c>
      <c r="D39" s="117"/>
      <c r="E39" s="117"/>
      <c r="F39" s="117"/>
      <c r="G39" s="117"/>
      <c r="H39" s="117"/>
      <c r="I39" s="117"/>
      <c r="J39" s="118"/>
    </row>
    <row r="40" spans="1:10" x14ac:dyDescent="0.4">
      <c r="A40" s="119">
        <f>IFERROR(DATEVALUE(SUBSTITUTE(ASC(計算表!$E$8)," ","")),計算表!E8)</f>
        <v>0</v>
      </c>
      <c r="B40" s="120">
        <v>2</v>
      </c>
      <c r="C40" s="102" t="s">
        <v>120</v>
      </c>
      <c r="D40" s="117"/>
      <c r="E40" s="117"/>
      <c r="F40" s="117"/>
      <c r="G40" s="117"/>
      <c r="H40" s="117"/>
      <c r="I40" s="117"/>
      <c r="J40" s="118"/>
    </row>
    <row r="41" spans="1:10" x14ac:dyDescent="0.4">
      <c r="A41" s="121">
        <f>IF(OR(計算表!E8="",計算表!E8=0),IF(A40=0,1,ISNUMBER(計算表!$E$8)+1),0)</f>
        <v>1</v>
      </c>
      <c r="B41" s="122">
        <f>ISNUMBER(A40)*1</f>
        <v>1</v>
      </c>
      <c r="C41" s="123">
        <f>A41+B41</f>
        <v>2</v>
      </c>
      <c r="D41" s="124"/>
      <c r="E41" s="124"/>
      <c r="F41" s="124"/>
      <c r="G41" s="124"/>
      <c r="H41" s="124"/>
      <c r="I41" s="124"/>
      <c r="J41" s="125"/>
    </row>
    <row r="42" spans="1:10" x14ac:dyDescent="0.4">
      <c r="A42" s="109"/>
    </row>
  </sheetData>
  <mergeCells count="23">
    <mergeCell ref="I1:J1"/>
    <mergeCell ref="F12:J12"/>
    <mergeCell ref="E7:F7"/>
    <mergeCell ref="A2:J2"/>
    <mergeCell ref="A14:J14"/>
    <mergeCell ref="A15:J15"/>
    <mergeCell ref="F8:J8"/>
    <mergeCell ref="F9:J9"/>
    <mergeCell ref="F10:J10"/>
    <mergeCell ref="F11:J11"/>
    <mergeCell ref="D16:J16"/>
    <mergeCell ref="D17:J17"/>
    <mergeCell ref="A25:F25"/>
    <mergeCell ref="H26:J26"/>
    <mergeCell ref="A18:F18"/>
    <mergeCell ref="A19:A24"/>
    <mergeCell ref="D19:F19"/>
    <mergeCell ref="D20:F20"/>
    <mergeCell ref="D21:F21"/>
    <mergeCell ref="D22:F22"/>
    <mergeCell ref="D23:F23"/>
    <mergeCell ref="D24:F24"/>
    <mergeCell ref="A16:B17"/>
  </mergeCells>
  <phoneticPr fontId="3"/>
  <dataValidations count="1">
    <dataValidation imeMode="hiragana" allowBlank="1" showInputMessage="1" showErrorMessage="1" sqref="D16:J17" xr:uid="{0CF9CCD0-13AC-40B0-B569-3D5BDBBA92C1}"/>
  </dataValidations>
  <pageMargins left="0.8" right="0.43" top="0.73" bottom="0.62" header="0.51200000000000001" footer="0.51200000000000001"/>
  <pageSetup paperSize="9" scale="7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計算表</vt:lpstr>
      <vt:lpstr>差押金額計算書</vt:lpstr>
      <vt:lpstr>計算表!Print_Area</vt:lpstr>
      <vt:lpstr>差押金額計算書!Print_Area</vt:lpstr>
      <vt:lpstr>地域_全県</vt:lpstr>
      <vt:lpstr>地域_中信</vt:lpstr>
      <vt:lpstr>地域_東信</vt:lpstr>
      <vt:lpstr>地域_南信</vt:lpstr>
      <vt:lpstr>地域_北信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太田　菜津恵</cp:lastModifiedBy>
  <cp:revision/>
  <cp:lastPrinted>2023-01-27T04:04:40Z</cp:lastPrinted>
  <dcterms:created xsi:type="dcterms:W3CDTF">2022-12-02T07:47:14Z</dcterms:created>
  <dcterms:modified xsi:type="dcterms:W3CDTF">2023-06-12T02:55:13Z</dcterms:modified>
  <cp:category/>
  <cp:contentStatus/>
</cp:coreProperties>
</file>