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3320" windowHeight="2940" activeTab="0"/>
  </bookViews>
  <sheets>
    <sheet name="内訳書" sheetId="1" r:id="rId1"/>
  </sheets>
  <definedNames>
    <definedName name="_xlfn._FV" hidden="1">#NAME?</definedName>
    <definedName name="_xlnm.Print_Area" localSheetId="0">'内訳書'!$A$1:$M$20</definedName>
  </definedNames>
  <calcPr fullCalcOnLoad="1"/>
</workbook>
</file>

<file path=xl/sharedStrings.xml><?xml version="1.0" encoding="utf-8"?>
<sst xmlns="http://schemas.openxmlformats.org/spreadsheetml/2006/main" count="47" uniqueCount="47">
  <si>
    <t>基本料金</t>
  </si>
  <si>
    <t>予備線</t>
  </si>
  <si>
    <t>電力量料金月額（円）</t>
  </si>
  <si>
    <t>予備線月額（円）</t>
  </si>
  <si>
    <t>D＝A×B×C</t>
  </si>
  <si>
    <t>月</t>
  </si>
  <si>
    <t>電力量料金</t>
  </si>
  <si>
    <t xml:space="preserve">契約電力（kW）         </t>
  </si>
  <si>
    <t>月額小計（円）</t>
  </si>
  <si>
    <t>A</t>
  </si>
  <si>
    <t>B</t>
  </si>
  <si>
    <t>C</t>
  </si>
  <si>
    <t>　　　月額計（円）</t>
  </si>
  <si>
    <t>F</t>
  </si>
  <si>
    <t>H</t>
  </si>
  <si>
    <t>I＝A×H</t>
  </si>
  <si>
    <t>D+G+I</t>
  </si>
  <si>
    <t>力率割引
(99%)</t>
  </si>
  <si>
    <t>８月</t>
  </si>
  <si>
    <t>９月</t>
  </si>
  <si>
    <t>E1</t>
  </si>
  <si>
    <t>E2</t>
  </si>
  <si>
    <t>E3</t>
  </si>
  <si>
    <t>G＝(E1+E2+E3)×F</t>
  </si>
  <si>
    <t>使用電力量（kWh）</t>
  </si>
  <si>
    <t>別紙様式</t>
  </si>
  <si>
    <t>単価（円）
税抜</t>
  </si>
  <si>
    <t>電力量料金単価（円／kWh）税抜</t>
  </si>
  <si>
    <t>燃料費調整単価（円／kWh）税抜</t>
  </si>
  <si>
    <t>再エネ賦課金（円／kWh）税抜</t>
  </si>
  <si>
    <t>消費税相当額</t>
  </si>
  <si>
    <t>合計金額</t>
  </si>
  <si>
    <t>各料金単価は税抜価格とすること。また、各税抜単価の端数は小数第３位以下を切り捨てること。</t>
  </si>
  <si>
    <t>月額計及び消費税相当額は小数点以下を切り捨てた数値とすること。</t>
  </si>
  <si>
    <t>月額料合計額
（入札書記載金額）</t>
  </si>
  <si>
    <t>予備線基本料金単価
（円）税抜</t>
  </si>
  <si>
    <t>１０月</t>
  </si>
  <si>
    <t>１１月</t>
  </si>
  <si>
    <t>１２月</t>
  </si>
  <si>
    <t>令和６年 １月</t>
  </si>
  <si>
    <t>２月</t>
  </si>
  <si>
    <t>３月</t>
  </si>
  <si>
    <t>４月</t>
  </si>
  <si>
    <t>５月</t>
  </si>
  <si>
    <t>電　　気　　料　　金　　総　　額　　積　　算　　内　　訳　　書　（　負　荷　追　従　分　）</t>
  </si>
  <si>
    <t>令和５年 ７月</t>
  </si>
  <si>
    <t>６月</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</si>
</sst>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Red]\-#,##0.0000"/>
    <numFmt numFmtId="179" formatCode="#,##0.00000;[Red]\-#,##0.00000"/>
    <numFmt numFmtId="180" formatCode="#,##0.000000;[Red]\-#,##0.000000"/>
    <numFmt numFmtId="181" formatCode="#,##0.0000000;[Red]\-#,##0.0000000"/>
    <numFmt numFmtId="182" formatCode="0.0"/>
    <numFmt numFmtId="183" formatCode="0.00_);[Red]\(0.00\)"/>
    <numFmt numFmtId="184" formatCode="#,##0.00000000;[Red]\-#,##0.00000000"/>
    <numFmt numFmtId="185" formatCode="#,##0.000000000;[Red]\-#,##0.000000000"/>
    <numFmt numFmtId="186" formatCode="#,##0.0000000000;[Red]\-#,##0.0000000000"/>
    <numFmt numFmtId="187" formatCode="#,##0.0_ "/>
    <numFmt numFmtId="188" formatCode="#,##0.00_);[Red]\(#,##0.00\)"/>
    <numFmt numFmtId="189" formatCode="#,##0.00_ ;[Red]\-#,##0.00\ "/>
    <numFmt numFmtId="190" formatCode="#,##0.00_ "/>
    <numFmt numFmtId="191" formatCode="#,##0_ "/>
    <numFmt numFmtId="192" formatCode="#,##0.0_ ;[Red]\-#,##0.0\ "/>
    <numFmt numFmtId="193" formatCode="#,##0.00000000_ ;[Red]\-#,##0.00000000\ "/>
    <numFmt numFmtId="194" formatCode="0_ "/>
    <numFmt numFmtId="195" formatCode="#,##0.000000000_ ;[Red]\-#,##0.000000000\ "/>
    <numFmt numFmtId="196" formatCode="&quot;¥&quot;#,##0.000000000;[Red]&quot;¥&quot;\-#,##0.000000000"/>
    <numFmt numFmtId="197" formatCode="#,##0_ ;[Red]\-#,##0\ "/>
    <numFmt numFmtId="198" formatCode="#,##0_);[Red]\(#,##0\)"/>
    <numFmt numFmtId="199" formatCode="&quot;Yes&quot;;&quot;Yes&quot;;&quot;No&quot;"/>
    <numFmt numFmtId="200" formatCode="&quot;True&quot;;&quot;True&quot;;&quot;False&quot;"/>
    <numFmt numFmtId="201" formatCode="&quot;On&quot;;&quot;On&quot;;&quot;Off&quot;"/>
    <numFmt numFmtId="202" formatCode="[$€-2]\ #,##0.00_);[Red]\([$€-2]\ #,##0.00\)"/>
    <numFmt numFmtId="203" formatCode="[$]ggge&quot;年&quot;m&quot;月&quot;d&quot;日&quot;;@"/>
    <numFmt numFmtId="204" formatCode="[$-411]gge&quot;年&quot;m&quot;月&quot;d&quot;日&quot;;@"/>
    <numFmt numFmtId="205" formatCode="[$]gge&quot;年&quot;m&quot;月&quot;d&quot;日&quot;;@"/>
    <numFmt numFmtId="206" formatCode="[$]ggge&quot;年&quot;m&quot;月&quot;d&quot;日&quot;;@"/>
    <numFmt numFmtId="207" formatCode="[$]gge&quot;年&quot;m&quot;月&quot;d&quot;日&quot;;@"/>
  </numFmts>
  <fonts count="45">
    <font>
      <sz val="11"/>
      <name val="ＭＳ Ｐゴシック"/>
      <family val="3"/>
    </font>
    <font>
      <sz val="6"/>
      <name val="ＭＳ Ｐゴシック"/>
      <family val="3"/>
    </font>
    <font>
      <sz val="16"/>
      <name val="ＭＳ Ｐゴシック"/>
      <family val="3"/>
    </font>
    <font>
      <sz val="9"/>
      <name val="ＭＳ Ｐゴシック"/>
      <family val="3"/>
    </font>
    <font>
      <sz val="14"/>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style="medium"/>
      <top>
        <color indexed="63"/>
      </top>
      <bottom style="thin"/>
    </border>
    <border>
      <left style="medium"/>
      <right style="thin"/>
      <top>
        <color indexed="63"/>
      </top>
      <bottom style="thin"/>
    </border>
    <border>
      <left style="thin"/>
      <right>
        <color indexed="63"/>
      </right>
      <top>
        <color indexed="63"/>
      </top>
      <bottom style="thin"/>
    </border>
    <border>
      <left style="medium"/>
      <right style="medium"/>
      <top>
        <color indexed="63"/>
      </top>
      <bottom style="thin"/>
    </border>
    <border>
      <left>
        <color indexed="63"/>
      </left>
      <right>
        <color indexed="63"/>
      </right>
      <top style="thin"/>
      <bottom style="thin"/>
    </border>
    <border>
      <left style="thin"/>
      <right style="medium"/>
      <top style="thin"/>
      <bottom style="thin"/>
    </border>
    <border>
      <left style="thin"/>
      <right style="thin"/>
      <top style="thin"/>
      <bottom style="thin"/>
    </border>
    <border>
      <left style="medium"/>
      <right style="medium"/>
      <top style="thin"/>
      <bottom style="thin"/>
    </border>
    <border>
      <left style="medium"/>
      <right style="medium"/>
      <top style="thin"/>
      <bottom>
        <color indexed="63"/>
      </bottom>
    </border>
    <border>
      <left>
        <color indexed="63"/>
      </left>
      <right>
        <color indexed="63"/>
      </right>
      <top style="thin"/>
      <bottom style="medium"/>
    </border>
    <border>
      <left style="thin"/>
      <right style="medium"/>
      <top style="thin"/>
      <bottom style="medium"/>
    </border>
    <border>
      <left style="thin"/>
      <right style="thin"/>
      <top style="thin"/>
      <bottom style="medium"/>
    </border>
    <border>
      <left style="medium"/>
      <right style="medium"/>
      <top style="thin"/>
      <bottom style="medium"/>
    </border>
    <border>
      <left style="medium"/>
      <right style="thin"/>
      <top style="thin"/>
      <bottom style="thin"/>
    </border>
    <border>
      <left style="medium"/>
      <right style="thin"/>
      <top style="thin"/>
      <bottom style="medium"/>
    </border>
    <border>
      <left style="medium"/>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style="double"/>
    </border>
    <border>
      <left>
        <color indexed="63"/>
      </left>
      <right style="thin"/>
      <top style="thin"/>
      <bottom style="thin"/>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82">
    <xf numFmtId="0" fontId="0" fillId="0" borderId="0" xfId="0" applyAlignment="1">
      <alignment/>
    </xf>
    <xf numFmtId="0" fontId="4" fillId="0" borderId="0" xfId="0" applyFont="1" applyAlignment="1" applyProtection="1">
      <alignment/>
      <protection/>
    </xf>
    <xf numFmtId="0" fontId="0" fillId="0" borderId="0" xfId="0" applyFont="1" applyAlignment="1" applyProtection="1">
      <alignment/>
      <protection/>
    </xf>
    <xf numFmtId="187" fontId="0" fillId="0" borderId="0" xfId="0" applyNumberFormat="1" applyFont="1" applyAlignment="1" applyProtection="1">
      <alignment/>
      <protection/>
    </xf>
    <xf numFmtId="0" fontId="0" fillId="0" borderId="0" xfId="0" applyAlignment="1" applyProtection="1">
      <alignment/>
      <protection/>
    </xf>
    <xf numFmtId="0" fontId="0" fillId="0" borderId="10" xfId="0" applyFont="1" applyBorder="1" applyAlignment="1" applyProtection="1">
      <alignment horizontal="right" vertical="top" wrapText="1"/>
      <protection/>
    </xf>
    <xf numFmtId="187" fontId="3" fillId="0" borderId="11" xfId="0" applyNumberFormat="1" applyFont="1" applyBorder="1" applyAlignment="1" applyProtection="1">
      <alignment horizontal="right" vertical="top" wrapText="1"/>
      <protection/>
    </xf>
    <xf numFmtId="0" fontId="3" fillId="0" borderId="12" xfId="0" applyFont="1" applyBorder="1" applyAlignment="1" applyProtection="1">
      <alignment horizontal="right" vertical="top" wrapText="1"/>
      <protection/>
    </xf>
    <xf numFmtId="0" fontId="3" fillId="0" borderId="13" xfId="0" applyFont="1" applyBorder="1" applyAlignment="1" applyProtection="1">
      <alignment horizontal="right" vertical="top" wrapText="1"/>
      <protection/>
    </xf>
    <xf numFmtId="0" fontId="3" fillId="0" borderId="14" xfId="0" applyFont="1" applyBorder="1" applyAlignment="1" applyProtection="1">
      <alignment horizontal="right" vertical="top" wrapText="1"/>
      <protection/>
    </xf>
    <xf numFmtId="0" fontId="3" fillId="0" borderId="15" xfId="0" applyFont="1" applyBorder="1" applyAlignment="1" applyProtection="1">
      <alignment horizontal="right" vertical="top" wrapText="1"/>
      <protection/>
    </xf>
    <xf numFmtId="0" fontId="3" fillId="0" borderId="11" xfId="0" applyFont="1" applyBorder="1" applyAlignment="1" applyProtection="1">
      <alignment horizontal="right" vertical="top" wrapText="1"/>
      <protection/>
    </xf>
    <xf numFmtId="0" fontId="3" fillId="0" borderId="14"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40" fontId="0" fillId="0" borderId="17" xfId="49" applyNumberFormat="1" applyFont="1" applyBorder="1" applyAlignment="1" applyProtection="1">
      <alignment horizontal="center"/>
      <protection/>
    </xf>
    <xf numFmtId="198" fontId="0" fillId="0" borderId="18" xfId="49" applyNumberFormat="1" applyFont="1" applyBorder="1" applyAlignment="1" applyProtection="1">
      <alignment/>
      <protection/>
    </xf>
    <xf numFmtId="191" fontId="0" fillId="33" borderId="19" xfId="0" applyNumberFormat="1" applyFont="1" applyFill="1" applyBorder="1" applyAlignment="1" applyProtection="1">
      <alignment horizontal="right"/>
      <protection/>
    </xf>
    <xf numFmtId="197" fontId="0" fillId="0" borderId="18" xfId="49" applyNumberFormat="1" applyFont="1" applyBorder="1" applyAlignment="1" applyProtection="1">
      <alignment/>
      <protection/>
    </xf>
    <xf numFmtId="38" fontId="0" fillId="0" borderId="20" xfId="49" applyNumberFormat="1" applyFont="1" applyBorder="1" applyAlignment="1" applyProtection="1">
      <alignment/>
      <protection/>
    </xf>
    <xf numFmtId="0" fontId="0" fillId="0" borderId="0" xfId="0" applyAlignment="1" applyProtection="1">
      <alignment horizontal="center" vertical="center"/>
      <protection/>
    </xf>
    <xf numFmtId="0" fontId="0" fillId="0" borderId="0" xfId="0" applyBorder="1" applyAlignment="1" applyProtection="1">
      <alignment horizontal="right" vertical="center"/>
      <protection/>
    </xf>
    <xf numFmtId="0" fontId="0" fillId="0" borderId="0" xfId="0" applyBorder="1" applyAlignment="1" applyProtection="1">
      <alignment horizontal="center" vertical="center"/>
      <protection/>
    </xf>
    <xf numFmtId="38" fontId="0" fillId="0" borderId="0" xfId="49" applyFont="1" applyBorder="1" applyAlignment="1" applyProtection="1">
      <alignment/>
      <protection/>
    </xf>
    <xf numFmtId="0" fontId="0" fillId="0" borderId="0" xfId="0" applyBorder="1" applyAlignment="1" applyProtection="1">
      <alignment/>
      <protection/>
    </xf>
    <xf numFmtId="38" fontId="0" fillId="0" borderId="21" xfId="49" applyNumberFormat="1" applyFont="1" applyBorder="1" applyAlignment="1" applyProtection="1">
      <alignment/>
      <protection/>
    </xf>
    <xf numFmtId="189" fontId="0" fillId="0" borderId="0" xfId="0" applyNumberFormat="1" applyAlignment="1" applyProtection="1">
      <alignment/>
      <protection/>
    </xf>
    <xf numFmtId="40" fontId="0" fillId="0" borderId="22" xfId="49" applyNumberFormat="1" applyFont="1" applyBorder="1" applyAlignment="1" applyProtection="1">
      <alignment horizontal="center"/>
      <protection/>
    </xf>
    <xf numFmtId="198" fontId="0" fillId="0" borderId="23" xfId="49" applyNumberFormat="1" applyFont="1" applyBorder="1" applyAlignment="1" applyProtection="1">
      <alignment/>
      <protection/>
    </xf>
    <xf numFmtId="191" fontId="0" fillId="33" borderId="24" xfId="0" applyNumberFormat="1" applyFont="1" applyFill="1" applyBorder="1" applyAlignment="1" applyProtection="1">
      <alignment horizontal="right"/>
      <protection/>
    </xf>
    <xf numFmtId="197" fontId="0" fillId="0" borderId="23" xfId="49" applyNumberFormat="1" applyFont="1" applyBorder="1" applyAlignment="1" applyProtection="1">
      <alignment/>
      <protection/>
    </xf>
    <xf numFmtId="38" fontId="0" fillId="0" borderId="25" xfId="49" applyNumberFormat="1" applyFont="1" applyBorder="1" applyAlignment="1" applyProtection="1">
      <alignment/>
      <protection/>
    </xf>
    <xf numFmtId="189" fontId="44" fillId="0" borderId="0" xfId="0" applyNumberFormat="1" applyFont="1" applyAlignment="1" applyProtection="1">
      <alignment/>
      <protection/>
    </xf>
    <xf numFmtId="0" fontId="0" fillId="0" borderId="0" xfId="0" applyFont="1" applyBorder="1" applyAlignment="1" applyProtection="1">
      <alignment horizontal="center"/>
      <protection/>
    </xf>
    <xf numFmtId="187" fontId="0" fillId="0" borderId="0" xfId="0" applyNumberFormat="1" applyFont="1" applyBorder="1" applyAlignment="1" applyProtection="1">
      <alignment horizontal="center"/>
      <protection/>
    </xf>
    <xf numFmtId="198" fontId="0" fillId="0" borderId="0" xfId="0" applyNumberFormat="1" applyFont="1" applyBorder="1" applyAlignment="1" applyProtection="1">
      <alignment horizontal="right"/>
      <protection/>
    </xf>
    <xf numFmtId="38" fontId="0" fillId="0" borderId="0" xfId="0" applyNumberFormat="1" applyFont="1" applyBorder="1" applyAlignment="1" applyProtection="1">
      <alignment horizontal="right"/>
      <protection/>
    </xf>
    <xf numFmtId="197" fontId="0" fillId="0" borderId="0" xfId="0" applyNumberFormat="1" applyFont="1" applyBorder="1" applyAlignment="1" applyProtection="1">
      <alignment horizontal="right"/>
      <protection/>
    </xf>
    <xf numFmtId="38" fontId="5" fillId="0" borderId="13" xfId="0" applyNumberFormat="1" applyFont="1" applyBorder="1" applyAlignment="1" applyProtection="1">
      <alignment/>
      <protection/>
    </xf>
    <xf numFmtId="0" fontId="0" fillId="0" borderId="0" xfId="0" applyFont="1" applyBorder="1" applyAlignment="1" applyProtection="1">
      <alignment horizontal="right"/>
      <protection/>
    </xf>
    <xf numFmtId="38" fontId="5" fillId="0" borderId="18" xfId="49" applyFont="1" applyBorder="1" applyAlignment="1" applyProtection="1">
      <alignment horizontal="right"/>
      <protection/>
    </xf>
    <xf numFmtId="0" fontId="0" fillId="0" borderId="0" xfId="0" applyFont="1" applyAlignment="1" applyProtection="1">
      <alignment/>
      <protection/>
    </xf>
    <xf numFmtId="38" fontId="5" fillId="0" borderId="23" xfId="0" applyNumberFormat="1" applyFont="1" applyBorder="1" applyAlignment="1" applyProtection="1">
      <alignment/>
      <protection/>
    </xf>
    <xf numFmtId="0" fontId="0" fillId="0" borderId="0" xfId="0" applyFont="1" applyBorder="1" applyAlignment="1" applyProtection="1">
      <alignment/>
      <protection/>
    </xf>
    <xf numFmtId="190" fontId="0" fillId="0" borderId="19" xfId="49" applyNumberFormat="1" applyFont="1" applyBorder="1" applyAlignment="1" applyProtection="1">
      <alignment horizontal="right"/>
      <protection locked="0"/>
    </xf>
    <xf numFmtId="190" fontId="0" fillId="0" borderId="24" xfId="49" applyNumberFormat="1" applyFont="1" applyBorder="1" applyAlignment="1" applyProtection="1">
      <alignment horizontal="right"/>
      <protection locked="0"/>
    </xf>
    <xf numFmtId="2" fontId="0" fillId="0" borderId="26" xfId="0" applyNumberFormat="1" applyFont="1" applyBorder="1" applyAlignment="1" applyProtection="1">
      <alignment/>
      <protection locked="0"/>
    </xf>
    <xf numFmtId="2" fontId="0" fillId="0" borderId="27" xfId="0" applyNumberFormat="1" applyFont="1" applyBorder="1" applyAlignment="1" applyProtection="1">
      <alignment/>
      <protection locked="0"/>
    </xf>
    <xf numFmtId="0" fontId="0" fillId="0" borderId="28" xfId="0" applyBorder="1" applyAlignment="1">
      <alignment horizontal="center" vertical="center" wrapText="1"/>
    </xf>
    <xf numFmtId="187" fontId="3" fillId="0" borderId="29" xfId="0" applyNumberFormat="1"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0" fillId="0" borderId="34" xfId="0" applyBorder="1" applyAlignment="1">
      <alignment horizontal="right"/>
    </xf>
    <xf numFmtId="0" fontId="0" fillId="0" borderId="35" xfId="0" applyBorder="1" applyAlignment="1">
      <alignment horizontal="right"/>
    </xf>
    <xf numFmtId="2" fontId="0" fillId="0" borderId="26" xfId="0" applyNumberFormat="1" applyBorder="1" applyAlignment="1">
      <alignment/>
    </xf>
    <xf numFmtId="2" fontId="0" fillId="0" borderId="27" xfId="0" applyNumberFormat="1" applyBorder="1" applyAlignment="1">
      <alignment/>
    </xf>
    <xf numFmtId="2" fontId="0" fillId="0" borderId="36" xfId="0" applyNumberFormat="1" applyFont="1" applyBorder="1" applyAlignment="1">
      <alignment/>
    </xf>
    <xf numFmtId="2" fontId="0" fillId="0" borderId="37" xfId="0" applyNumberFormat="1" applyFont="1" applyBorder="1" applyAlignment="1">
      <alignment/>
    </xf>
    <xf numFmtId="38" fontId="0" fillId="0" borderId="38" xfId="49" applyFont="1" applyBorder="1" applyAlignment="1" applyProtection="1">
      <alignment horizontal="right"/>
      <protection/>
    </xf>
    <xf numFmtId="38" fontId="0" fillId="0" borderId="39" xfId="49" applyFont="1" applyBorder="1" applyAlignment="1" applyProtection="1">
      <alignment horizontal="right"/>
      <protection/>
    </xf>
    <xf numFmtId="0" fontId="0" fillId="0" borderId="0" xfId="0" applyFont="1" applyAlignment="1" applyProtection="1">
      <alignment horizontal="left"/>
      <protection/>
    </xf>
    <xf numFmtId="0" fontId="2" fillId="0" borderId="0" xfId="0" applyFont="1" applyBorder="1" applyAlignment="1" applyProtection="1">
      <alignment horizontal="center" vertical="center"/>
      <protection/>
    </xf>
    <xf numFmtId="0" fontId="0" fillId="0" borderId="40"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2" fillId="0" borderId="42"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44" xfId="0" applyFont="1" applyBorder="1" applyAlignment="1" applyProtection="1">
      <alignment horizontal="center" vertical="center"/>
      <protection/>
    </xf>
    <xf numFmtId="0" fontId="2" fillId="0" borderId="45" xfId="0" applyFont="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3" fillId="0" borderId="48"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5" fillId="0" borderId="26" xfId="0" applyFont="1" applyBorder="1" applyAlignment="1" applyProtection="1">
      <alignment horizontal="center"/>
      <protection/>
    </xf>
    <xf numFmtId="0" fontId="5" fillId="0" borderId="19" xfId="0" applyFont="1" applyBorder="1" applyAlignment="1" applyProtection="1">
      <alignment horizontal="center"/>
      <protection/>
    </xf>
    <xf numFmtId="0" fontId="5" fillId="0" borderId="27" xfId="0" applyFont="1" applyBorder="1" applyAlignment="1" applyProtection="1">
      <alignment horizontal="center"/>
      <protection/>
    </xf>
    <xf numFmtId="0" fontId="5" fillId="0" borderId="24" xfId="0" applyFont="1" applyBorder="1" applyAlignment="1" applyProtection="1">
      <alignment horizontal="center"/>
      <protection/>
    </xf>
    <xf numFmtId="0" fontId="5" fillId="0" borderId="0" xfId="0" applyFont="1" applyBorder="1" applyAlignment="1" applyProtection="1">
      <alignment horizontal="left"/>
      <protection/>
    </xf>
    <xf numFmtId="0" fontId="5" fillId="0" borderId="14" xfId="0" applyFont="1" applyBorder="1" applyAlignment="1" applyProtection="1">
      <alignment horizontal="center" wrapText="1"/>
      <protection/>
    </xf>
    <xf numFmtId="0" fontId="5" fillId="0" borderId="11" xfId="0" applyFont="1" applyBorder="1" applyAlignment="1" applyProtection="1">
      <alignment horizont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P22"/>
  <sheetViews>
    <sheetView tabSelected="1" view="pageBreakPreview" zoomScaleSheetLayoutView="100" workbookViewId="0" topLeftCell="A10">
      <selection activeCell="A21" sqref="A21"/>
    </sheetView>
  </sheetViews>
  <sheetFormatPr defaultColWidth="9.00390625" defaultRowHeight="13.5"/>
  <cols>
    <col min="1" max="1" width="14.00390625" style="2" bestFit="1" customWidth="1"/>
    <col min="2" max="2" width="13.625" style="2" bestFit="1" customWidth="1"/>
    <col min="3" max="3" width="8.875" style="3" bestFit="1" customWidth="1"/>
    <col min="4" max="4" width="7.625" style="2" bestFit="1" customWidth="1"/>
    <col min="5" max="5" width="13.625" style="2" bestFit="1" customWidth="1"/>
    <col min="6" max="8" width="12.50390625" style="2" customWidth="1"/>
    <col min="9" max="9" width="12.50390625" style="2" bestFit="1" customWidth="1"/>
    <col min="10" max="11" width="15.875" style="2" bestFit="1" customWidth="1"/>
    <col min="12" max="12" width="12.50390625" style="2" bestFit="1" customWidth="1"/>
    <col min="13" max="13" width="12.625" style="2" bestFit="1" customWidth="1"/>
    <col min="14" max="14" width="21.375" style="4" customWidth="1"/>
    <col min="15" max="15" width="16.625" style="4" customWidth="1"/>
    <col min="16" max="16" width="15.25390625" style="4" customWidth="1"/>
    <col min="17" max="16384" width="9.00390625" style="4" customWidth="1"/>
  </cols>
  <sheetData>
    <row r="1" ht="17.25">
      <c r="A1" s="1" t="s">
        <v>25</v>
      </c>
    </row>
    <row r="2" spans="1:13" ht="36.75" customHeight="1" thickBot="1">
      <c r="A2" s="63" t="s">
        <v>44</v>
      </c>
      <c r="B2" s="63"/>
      <c r="C2" s="63"/>
      <c r="D2" s="63"/>
      <c r="E2" s="63"/>
      <c r="F2" s="63"/>
      <c r="G2" s="63"/>
      <c r="H2" s="63"/>
      <c r="I2" s="63"/>
      <c r="J2" s="63"/>
      <c r="K2" s="63"/>
      <c r="L2" s="63"/>
      <c r="M2" s="63"/>
    </row>
    <row r="3" spans="1:13" ht="18.75" customHeight="1">
      <c r="A3" s="64" t="s">
        <v>5</v>
      </c>
      <c r="B3" s="67" t="s">
        <v>0</v>
      </c>
      <c r="C3" s="68"/>
      <c r="D3" s="68"/>
      <c r="E3" s="69"/>
      <c r="F3" s="70" t="s">
        <v>6</v>
      </c>
      <c r="G3" s="71"/>
      <c r="H3" s="71"/>
      <c r="I3" s="71"/>
      <c r="J3" s="72"/>
      <c r="K3" s="70" t="s">
        <v>1</v>
      </c>
      <c r="L3" s="72"/>
      <c r="M3" s="73" t="s">
        <v>12</v>
      </c>
    </row>
    <row r="4" spans="1:13" ht="25.5" customHeight="1">
      <c r="A4" s="65"/>
      <c r="B4" s="48" t="s">
        <v>7</v>
      </c>
      <c r="C4" s="49" t="s">
        <v>26</v>
      </c>
      <c r="D4" s="50" t="s">
        <v>17</v>
      </c>
      <c r="E4" s="51" t="s">
        <v>8</v>
      </c>
      <c r="F4" s="52" t="s">
        <v>27</v>
      </c>
      <c r="G4" s="53" t="s">
        <v>28</v>
      </c>
      <c r="H4" s="53" t="s">
        <v>29</v>
      </c>
      <c r="I4" s="53" t="s">
        <v>24</v>
      </c>
      <c r="J4" s="51" t="s">
        <v>2</v>
      </c>
      <c r="K4" s="52" t="s">
        <v>35</v>
      </c>
      <c r="L4" s="51" t="s">
        <v>3</v>
      </c>
      <c r="M4" s="74"/>
    </row>
    <row r="5" spans="1:13" ht="13.5" customHeight="1">
      <c r="A5" s="66"/>
      <c r="B5" s="5" t="s">
        <v>9</v>
      </c>
      <c r="C5" s="6" t="s">
        <v>10</v>
      </c>
      <c r="D5" s="7" t="s">
        <v>11</v>
      </c>
      <c r="E5" s="8" t="s">
        <v>4</v>
      </c>
      <c r="F5" s="9" t="s">
        <v>20</v>
      </c>
      <c r="G5" s="7" t="s">
        <v>21</v>
      </c>
      <c r="H5" s="10" t="s">
        <v>22</v>
      </c>
      <c r="I5" s="11" t="s">
        <v>13</v>
      </c>
      <c r="J5" s="8" t="s">
        <v>23</v>
      </c>
      <c r="K5" s="12" t="s">
        <v>14</v>
      </c>
      <c r="L5" s="13" t="s">
        <v>15</v>
      </c>
      <c r="M5" s="14" t="s">
        <v>16</v>
      </c>
    </row>
    <row r="6" spans="1:13" ht="24.75" customHeight="1">
      <c r="A6" s="54" t="s">
        <v>45</v>
      </c>
      <c r="B6" s="60">
        <v>1130</v>
      </c>
      <c r="C6" s="44"/>
      <c r="D6" s="15">
        <v>0.86</v>
      </c>
      <c r="E6" s="16">
        <f>ROUNDDOWN(B6*C6*D6,0)</f>
        <v>0</v>
      </c>
      <c r="F6" s="46"/>
      <c r="G6" s="58">
        <f>ROUNDUP(10.43/1.1,2)</f>
        <v>9.49</v>
      </c>
      <c r="H6" s="58">
        <f>ROUNDUP(3.45/1.1,2)</f>
        <v>3.1399999999999997</v>
      </c>
      <c r="I6" s="17">
        <v>244000</v>
      </c>
      <c r="J6" s="18">
        <f>ROUNDDOWN((F6+G6+H6)*I6,0)</f>
        <v>3081720</v>
      </c>
      <c r="K6" s="56"/>
      <c r="L6" s="18">
        <f>ROUNDDOWN(K6*B6,0)</f>
        <v>0</v>
      </c>
      <c r="M6" s="19">
        <f>ROUNDDOWN(L6+J6+E6,0.1)</f>
        <v>3081720</v>
      </c>
    </row>
    <row r="7" spans="1:13" ht="24.75" customHeight="1">
      <c r="A7" s="54" t="s">
        <v>18</v>
      </c>
      <c r="B7" s="60">
        <v>1130</v>
      </c>
      <c r="C7" s="44"/>
      <c r="D7" s="15">
        <v>0.86</v>
      </c>
      <c r="E7" s="16">
        <f aca="true" t="shared" si="0" ref="E7:E17">ROUNDDOWN(B7*C7*D7,0)</f>
        <v>0</v>
      </c>
      <c r="F7" s="46"/>
      <c r="G7" s="58">
        <f aca="true" t="shared" si="1" ref="G7:G15">ROUNDUP(10.43/1.1,2)</f>
        <v>9.49</v>
      </c>
      <c r="H7" s="58">
        <f aca="true" t="shared" si="2" ref="H7:H16">ROUNDUP(3.45/1.1,2)</f>
        <v>3.1399999999999997</v>
      </c>
      <c r="I7" s="17">
        <v>256000</v>
      </c>
      <c r="J7" s="18">
        <f aca="true" t="shared" si="3" ref="J7:J17">ROUNDDOWN((F7+G7+H7)*I7,0)</f>
        <v>3233280</v>
      </c>
      <c r="K7" s="56"/>
      <c r="L7" s="18">
        <f aca="true" t="shared" si="4" ref="L7:L17">ROUNDDOWN(K7*B7,0)</f>
        <v>0</v>
      </c>
      <c r="M7" s="19">
        <f>L7+J7+E7</f>
        <v>3233280</v>
      </c>
    </row>
    <row r="8" spans="1:15" ht="24.75" customHeight="1">
      <c r="A8" s="54" t="s">
        <v>19</v>
      </c>
      <c r="B8" s="60">
        <v>1130</v>
      </c>
      <c r="C8" s="44"/>
      <c r="D8" s="15">
        <v>0.86</v>
      </c>
      <c r="E8" s="16">
        <f t="shared" si="0"/>
        <v>0</v>
      </c>
      <c r="F8" s="46"/>
      <c r="G8" s="58">
        <f t="shared" si="1"/>
        <v>9.49</v>
      </c>
      <c r="H8" s="58">
        <f t="shared" si="2"/>
        <v>3.1399999999999997</v>
      </c>
      <c r="I8" s="17">
        <v>177000</v>
      </c>
      <c r="J8" s="18">
        <f t="shared" si="3"/>
        <v>2235510</v>
      </c>
      <c r="K8" s="56"/>
      <c r="L8" s="18">
        <f t="shared" si="4"/>
        <v>0</v>
      </c>
      <c r="M8" s="19">
        <f aca="true" t="shared" si="5" ref="M8:M16">L8+J8+E8</f>
        <v>2235510</v>
      </c>
      <c r="O8" s="20"/>
    </row>
    <row r="9" spans="1:16" ht="24.75" customHeight="1">
      <c r="A9" s="54" t="s">
        <v>36</v>
      </c>
      <c r="B9" s="60">
        <v>1130</v>
      </c>
      <c r="C9" s="44"/>
      <c r="D9" s="15">
        <v>0.86</v>
      </c>
      <c r="E9" s="16">
        <f t="shared" si="0"/>
        <v>0</v>
      </c>
      <c r="F9" s="46"/>
      <c r="G9" s="58">
        <f t="shared" si="1"/>
        <v>9.49</v>
      </c>
      <c r="H9" s="58">
        <f t="shared" si="2"/>
        <v>3.1399999999999997</v>
      </c>
      <c r="I9" s="17">
        <v>99000</v>
      </c>
      <c r="J9" s="18">
        <f t="shared" si="3"/>
        <v>1250370</v>
      </c>
      <c r="K9" s="56"/>
      <c r="L9" s="18">
        <f t="shared" si="4"/>
        <v>0</v>
      </c>
      <c r="M9" s="19">
        <f t="shared" si="5"/>
        <v>1250370</v>
      </c>
      <c r="N9" s="21"/>
      <c r="O9" s="22"/>
      <c r="P9" s="22"/>
    </row>
    <row r="10" spans="1:16" ht="24.75" customHeight="1">
      <c r="A10" s="54" t="s">
        <v>37</v>
      </c>
      <c r="B10" s="60">
        <v>1130</v>
      </c>
      <c r="C10" s="44"/>
      <c r="D10" s="15">
        <v>0.86</v>
      </c>
      <c r="E10" s="16">
        <f t="shared" si="0"/>
        <v>0</v>
      </c>
      <c r="F10" s="46"/>
      <c r="G10" s="58">
        <f t="shared" si="1"/>
        <v>9.49</v>
      </c>
      <c r="H10" s="58">
        <f t="shared" si="2"/>
        <v>3.1399999999999997</v>
      </c>
      <c r="I10" s="17">
        <v>127000</v>
      </c>
      <c r="J10" s="18">
        <f t="shared" si="3"/>
        <v>1604010</v>
      </c>
      <c r="K10" s="56"/>
      <c r="L10" s="18">
        <f t="shared" si="4"/>
        <v>0</v>
      </c>
      <c r="M10" s="19">
        <f t="shared" si="5"/>
        <v>1604010</v>
      </c>
      <c r="N10" s="21"/>
      <c r="O10" s="23"/>
      <c r="P10" s="23"/>
    </row>
    <row r="11" spans="1:16" ht="24.75" customHeight="1">
      <c r="A11" s="54" t="s">
        <v>38</v>
      </c>
      <c r="B11" s="60">
        <v>1130</v>
      </c>
      <c r="C11" s="44"/>
      <c r="D11" s="15">
        <v>0.86</v>
      </c>
      <c r="E11" s="16">
        <f t="shared" si="0"/>
        <v>0</v>
      </c>
      <c r="F11" s="46"/>
      <c r="G11" s="58">
        <f t="shared" si="1"/>
        <v>9.49</v>
      </c>
      <c r="H11" s="58">
        <f t="shared" si="2"/>
        <v>3.1399999999999997</v>
      </c>
      <c r="I11" s="17">
        <v>175000</v>
      </c>
      <c r="J11" s="18">
        <f t="shared" si="3"/>
        <v>2210250</v>
      </c>
      <c r="K11" s="56"/>
      <c r="L11" s="18">
        <f t="shared" si="4"/>
        <v>0</v>
      </c>
      <c r="M11" s="19">
        <f t="shared" si="5"/>
        <v>2210250</v>
      </c>
      <c r="N11" s="21"/>
      <c r="O11" s="23"/>
      <c r="P11" s="23"/>
    </row>
    <row r="12" spans="1:15" ht="24.75" customHeight="1">
      <c r="A12" s="54" t="s">
        <v>39</v>
      </c>
      <c r="B12" s="60">
        <v>1130</v>
      </c>
      <c r="C12" s="44"/>
      <c r="D12" s="15">
        <v>0.86</v>
      </c>
      <c r="E12" s="16">
        <f t="shared" si="0"/>
        <v>0</v>
      </c>
      <c r="F12" s="46"/>
      <c r="G12" s="58">
        <f t="shared" si="1"/>
        <v>9.49</v>
      </c>
      <c r="H12" s="58">
        <f t="shared" si="2"/>
        <v>3.1399999999999997</v>
      </c>
      <c r="I12" s="17">
        <v>277000</v>
      </c>
      <c r="J12" s="18">
        <f t="shared" si="3"/>
        <v>3498510</v>
      </c>
      <c r="K12" s="56"/>
      <c r="L12" s="18">
        <f t="shared" si="4"/>
        <v>0</v>
      </c>
      <c r="M12" s="19">
        <f t="shared" si="5"/>
        <v>3498510</v>
      </c>
      <c r="N12" s="21"/>
      <c r="O12" s="24"/>
    </row>
    <row r="13" spans="1:13" ht="24.75" customHeight="1">
      <c r="A13" s="54" t="s">
        <v>40</v>
      </c>
      <c r="B13" s="60">
        <v>1130</v>
      </c>
      <c r="C13" s="44"/>
      <c r="D13" s="15">
        <v>0.86</v>
      </c>
      <c r="E13" s="16">
        <f t="shared" si="0"/>
        <v>0</v>
      </c>
      <c r="F13" s="46"/>
      <c r="G13" s="58">
        <f t="shared" si="1"/>
        <v>9.49</v>
      </c>
      <c r="H13" s="58">
        <f t="shared" si="2"/>
        <v>3.1399999999999997</v>
      </c>
      <c r="I13" s="17">
        <v>255000</v>
      </c>
      <c r="J13" s="18">
        <f t="shared" si="3"/>
        <v>3220650</v>
      </c>
      <c r="K13" s="56"/>
      <c r="L13" s="18">
        <f t="shared" si="4"/>
        <v>0</v>
      </c>
      <c r="M13" s="19">
        <f t="shared" si="5"/>
        <v>3220650</v>
      </c>
    </row>
    <row r="14" spans="1:13" ht="24.75" customHeight="1">
      <c r="A14" s="54" t="s">
        <v>41</v>
      </c>
      <c r="B14" s="60">
        <v>1130</v>
      </c>
      <c r="C14" s="44"/>
      <c r="D14" s="15">
        <v>0.86</v>
      </c>
      <c r="E14" s="16">
        <f t="shared" si="0"/>
        <v>0</v>
      </c>
      <c r="F14" s="46"/>
      <c r="G14" s="58">
        <f t="shared" si="1"/>
        <v>9.49</v>
      </c>
      <c r="H14" s="58">
        <f t="shared" si="2"/>
        <v>3.1399999999999997</v>
      </c>
      <c r="I14" s="17">
        <v>245000</v>
      </c>
      <c r="J14" s="18">
        <f t="shared" si="3"/>
        <v>3094350</v>
      </c>
      <c r="K14" s="56"/>
      <c r="L14" s="18">
        <f t="shared" si="4"/>
        <v>0</v>
      </c>
      <c r="M14" s="19">
        <f t="shared" si="5"/>
        <v>3094350</v>
      </c>
    </row>
    <row r="15" spans="1:13" ht="24.75" customHeight="1">
      <c r="A15" s="54" t="s">
        <v>42</v>
      </c>
      <c r="B15" s="60">
        <v>1130</v>
      </c>
      <c r="C15" s="44"/>
      <c r="D15" s="15">
        <v>0.86</v>
      </c>
      <c r="E15" s="16">
        <f t="shared" si="0"/>
        <v>0</v>
      </c>
      <c r="F15" s="46"/>
      <c r="G15" s="58">
        <f t="shared" si="1"/>
        <v>9.49</v>
      </c>
      <c r="H15" s="58">
        <f t="shared" si="2"/>
        <v>3.1399999999999997</v>
      </c>
      <c r="I15" s="17">
        <v>97000</v>
      </c>
      <c r="J15" s="18">
        <f t="shared" si="3"/>
        <v>1225110</v>
      </c>
      <c r="K15" s="56"/>
      <c r="L15" s="18">
        <f t="shared" si="4"/>
        <v>0</v>
      </c>
      <c r="M15" s="19">
        <f t="shared" si="5"/>
        <v>1225110</v>
      </c>
    </row>
    <row r="16" spans="1:15" ht="24.75" customHeight="1">
      <c r="A16" s="54" t="s">
        <v>43</v>
      </c>
      <c r="B16" s="60">
        <v>1130</v>
      </c>
      <c r="C16" s="44"/>
      <c r="D16" s="15">
        <v>0.86</v>
      </c>
      <c r="E16" s="16">
        <f t="shared" si="0"/>
        <v>0</v>
      </c>
      <c r="F16" s="46"/>
      <c r="G16" s="58">
        <f>ROUNDUP(10.43/1.1,2)</f>
        <v>9.49</v>
      </c>
      <c r="H16" s="58">
        <f t="shared" si="2"/>
        <v>3.1399999999999997</v>
      </c>
      <c r="I16" s="17">
        <v>97000</v>
      </c>
      <c r="J16" s="18">
        <f t="shared" si="3"/>
        <v>1225110</v>
      </c>
      <c r="K16" s="56"/>
      <c r="L16" s="18">
        <f t="shared" si="4"/>
        <v>0</v>
      </c>
      <c r="M16" s="25">
        <f t="shared" si="5"/>
        <v>1225110</v>
      </c>
      <c r="O16" s="26"/>
    </row>
    <row r="17" spans="1:15" ht="24.75" customHeight="1" thickBot="1">
      <c r="A17" s="55" t="s">
        <v>46</v>
      </c>
      <c r="B17" s="61">
        <v>1130</v>
      </c>
      <c r="C17" s="45"/>
      <c r="D17" s="27">
        <v>0.86</v>
      </c>
      <c r="E17" s="28">
        <f t="shared" si="0"/>
        <v>0</v>
      </c>
      <c r="F17" s="47"/>
      <c r="G17" s="59">
        <f>ROUNDUP(10.43/1.1,2)</f>
        <v>9.49</v>
      </c>
      <c r="H17" s="59">
        <f>ROUNDUP(3.45/1.1,2)</f>
        <v>3.1399999999999997</v>
      </c>
      <c r="I17" s="29">
        <v>172000</v>
      </c>
      <c r="J17" s="30">
        <f t="shared" si="3"/>
        <v>2172360</v>
      </c>
      <c r="K17" s="57"/>
      <c r="L17" s="30">
        <f t="shared" si="4"/>
        <v>0</v>
      </c>
      <c r="M17" s="31">
        <f>L17+J17+E17</f>
        <v>2172360</v>
      </c>
      <c r="N17" s="26"/>
      <c r="O17" s="32"/>
    </row>
    <row r="18" spans="1:14" ht="27.75" customHeight="1" thickTop="1">
      <c r="A18" s="33"/>
      <c r="B18" s="33"/>
      <c r="C18" s="34"/>
      <c r="D18" s="33"/>
      <c r="E18" s="35"/>
      <c r="F18" s="33"/>
      <c r="G18" s="33"/>
      <c r="H18" s="33"/>
      <c r="I18" s="36"/>
      <c r="J18" s="37"/>
      <c r="K18" s="80" t="s">
        <v>34</v>
      </c>
      <c r="L18" s="81"/>
      <c r="M18" s="38">
        <f>SUM(M6:M17)</f>
        <v>28051230</v>
      </c>
      <c r="N18" s="32"/>
    </row>
    <row r="19" spans="1:13" ht="27.75" customHeight="1">
      <c r="A19" s="39"/>
      <c r="B19" s="79" t="s">
        <v>32</v>
      </c>
      <c r="C19" s="79"/>
      <c r="D19" s="79"/>
      <c r="E19" s="79"/>
      <c r="F19" s="79"/>
      <c r="G19" s="79"/>
      <c r="H19" s="79"/>
      <c r="I19" s="79"/>
      <c r="K19" s="75" t="s">
        <v>30</v>
      </c>
      <c r="L19" s="76"/>
      <c r="M19" s="40">
        <f>ROUNDDOWN(M18*0.1,0)</f>
        <v>2805123</v>
      </c>
    </row>
    <row r="20" spans="2:13" ht="27.75" customHeight="1" thickBot="1">
      <c r="B20" s="79" t="s">
        <v>33</v>
      </c>
      <c r="C20" s="79"/>
      <c r="D20" s="79"/>
      <c r="E20" s="79"/>
      <c r="F20" s="79"/>
      <c r="G20" s="79"/>
      <c r="H20" s="79"/>
      <c r="I20" s="79"/>
      <c r="J20" s="41"/>
      <c r="K20" s="77" t="s">
        <v>31</v>
      </c>
      <c r="L20" s="78"/>
      <c r="M20" s="42">
        <f>SUM(M18:M19)</f>
        <v>30856353</v>
      </c>
    </row>
    <row r="21" ht="19.5" customHeight="1">
      <c r="B21" s="43"/>
    </row>
    <row r="22" spans="2:10" ht="19.5" customHeight="1">
      <c r="B22" s="62"/>
      <c r="C22" s="62"/>
      <c r="D22" s="62"/>
      <c r="E22" s="62"/>
      <c r="F22" s="62"/>
      <c r="G22" s="62"/>
      <c r="H22" s="62"/>
      <c r="I22" s="62"/>
      <c r="J22" s="62"/>
    </row>
    <row r="23" ht="19.5" customHeight="1"/>
  </sheetData>
  <sheetProtection/>
  <mergeCells count="12">
    <mergeCell ref="B20:I20"/>
    <mergeCell ref="K18:L18"/>
    <mergeCell ref="B22:J22"/>
    <mergeCell ref="A2:M2"/>
    <mergeCell ref="A3:A5"/>
    <mergeCell ref="B3:E3"/>
    <mergeCell ref="F3:J3"/>
    <mergeCell ref="K3:L3"/>
    <mergeCell ref="M3:M4"/>
    <mergeCell ref="K19:L19"/>
    <mergeCell ref="K20:L20"/>
    <mergeCell ref="B19:I19"/>
  </mergeCells>
  <printOptions/>
  <pageMargins left="0.7874015748031497" right="0.1968503937007874" top="0.7874015748031497" bottom="0.3937007874015748" header="0.5118110236220472" footer="0.5118110236220472"/>
  <pageSetup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dc:creator>
  <cp:keywords/>
  <dc:description/>
  <cp:lastModifiedBy>由井　亮典</cp:lastModifiedBy>
  <cp:lastPrinted>2022-05-11T06:07:43Z</cp:lastPrinted>
  <dcterms:created xsi:type="dcterms:W3CDTF">2000-01-12T04:03:19Z</dcterms:created>
  <dcterms:modified xsi:type="dcterms:W3CDTF">2023-03-08T01:02:17Z</dcterms:modified>
  <cp:category/>
  <cp:version/>
  <cp:contentType/>
  <cp:contentStatus/>
</cp:coreProperties>
</file>