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int-smb-001.vdi.pref.nagano.lg.jp\00061455\X_03_LGWANから受信\20260309114344\"/>
    </mc:Choice>
  </mc:AlternateContent>
  <xr:revisionPtr revIDLastSave="0" documentId="13_ncr:1_{C98ECEA0-7A90-4BDD-A12C-7DF0CA55F53A}" xr6:coauthVersionLast="47" xr6:coauthVersionMax="47" xr10:uidLastSave="{00000000-0000-0000-0000-000000000000}"/>
  <bookViews>
    <workbookView xWindow="-108" yWindow="-108" windowWidth="23256" windowHeight="13176" tabRatio="824" xr2:uid="{00000000-000D-0000-FFFF-FFFF00000000}"/>
  </bookViews>
  <sheets>
    <sheet name="はじめに" sheetId="12" r:id="rId1"/>
    <sheet name="利用手引き" sheetId="13" r:id="rId2"/>
    <sheet name="部門分類表" sheetId="14" r:id="rId3"/>
    <sheet name="入力" sheetId="1" r:id="rId4"/>
    <sheet name="自給率" sheetId="3" r:id="rId5"/>
    <sheet name="総括表" sheetId="8" r:id="rId6"/>
    <sheet name="総合結果" sheetId="9" r:id="rId7"/>
    <sheet name="フロー" sheetId="7" r:id="rId8"/>
    <sheet name="波及効果計算" sheetId="4" r:id="rId9"/>
    <sheet name="投入係数" sheetId="5" r:id="rId10"/>
    <sheet name="逆行列係数" sheetId="6" r:id="rId11"/>
    <sheet name="その他係数" sheetId="2" r:id="rId12"/>
  </sheets>
  <definedNames>
    <definedName name="_xlnm.Print_Area" localSheetId="0">はじめに!$A$1:$AL$156</definedName>
    <definedName name="_xlnm.Print_Area" localSheetId="5">総括表!$A$1:$H$118</definedName>
    <definedName name="_xlnm.Print_Area" localSheetId="6">総合結果!$A$1:$K$52</definedName>
    <definedName name="_xlnm.Print_Titles" localSheetId="11">その他係数!$B:$C</definedName>
    <definedName name="_xlnm.Print_Titles" localSheetId="10">逆行列係数!$B:$C</definedName>
    <definedName name="_xlnm.Print_Titles" localSheetId="9">投入係数!$B:$C</definedName>
    <definedName name="_xlnm.Print_Titles" localSheetId="8">波及効果計算!$B:$C</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3" i="1" l="1"/>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 i="2"/>
  <c r="Q5" i="2"/>
  <c r="Q6" i="2"/>
  <c r="Q7" i="2"/>
  <c r="Q8" i="2"/>
  <c r="Q9" i="2"/>
  <c r="Q10" i="2"/>
  <c r="Q11" i="2"/>
  <c r="Q12" i="2"/>
  <c r="Q13" i="2"/>
  <c r="Q14" i="2"/>
  <c r="Q15" i="2"/>
  <c r="Q16" i="2"/>
  <c r="Q17" i="2"/>
  <c r="Q18" i="2"/>
  <c r="Q19" i="2"/>
  <c r="Q20" i="2"/>
  <c r="Q21" i="2"/>
  <c r="Q22" i="2"/>
  <c r="Q23" i="2"/>
  <c r="Q24" i="2"/>
  <c r="Q25" i="2"/>
  <c r="Q26" i="2"/>
  <c r="Q27" i="2"/>
  <c r="Q28" i="2"/>
  <c r="Q29" i="2"/>
  <c r="Q30" i="2"/>
  <c r="Q31" i="2"/>
  <c r="Q32" i="2"/>
  <c r="Q33" i="2"/>
  <c r="Q34" i="2"/>
  <c r="Q35" i="2"/>
  <c r="Q36" i="2"/>
  <c r="Q37" i="2"/>
  <c r="Q38" i="2"/>
  <c r="Q39" i="2"/>
  <c r="Q40" i="2"/>
  <c r="Q41" i="2"/>
  <c r="Q4" i="2"/>
  <c r="P5"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 i="2"/>
  <c r="F11" i="1" l="1"/>
  <c r="G11" i="1"/>
  <c r="F10" i="1"/>
  <c r="F22" i="1"/>
  <c r="J45" i="7"/>
  <c r="W10" i="4"/>
  <c r="W11" i="4"/>
  <c r="W12" i="4"/>
  <c r="W13" i="4"/>
  <c r="W14" i="4"/>
  <c r="W15" i="4"/>
  <c r="W16" i="4"/>
  <c r="W17" i="4"/>
  <c r="W18" i="4"/>
  <c r="W19" i="4"/>
  <c r="W20" i="4"/>
  <c r="W21" i="4"/>
  <c r="W22" i="4"/>
  <c r="W23" i="4"/>
  <c r="W24" i="4"/>
  <c r="W25" i="4"/>
  <c r="W26" i="4"/>
  <c r="W27" i="4"/>
  <c r="W28" i="4"/>
  <c r="W29" i="4"/>
  <c r="W30" i="4"/>
  <c r="W31" i="4"/>
  <c r="W32" i="4"/>
  <c r="W33" i="4"/>
  <c r="W34" i="4"/>
  <c r="W35" i="4"/>
  <c r="W36" i="4"/>
  <c r="W37" i="4"/>
  <c r="W38" i="4"/>
  <c r="W39" i="4"/>
  <c r="W40" i="4"/>
  <c r="W41" i="4"/>
  <c r="W42" i="4"/>
  <c r="W43" i="4"/>
  <c r="W44" i="4"/>
  <c r="W45" i="4"/>
  <c r="W9" i="4"/>
  <c r="K10" i="4"/>
  <c r="K11" i="4"/>
  <c r="K12"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9" i="4"/>
  <c r="G58" i="8"/>
  <c r="F4" i="9"/>
  <c r="F5" i="9"/>
  <c r="F6" i="9"/>
  <c r="E13" i="9"/>
  <c r="F13" i="9"/>
  <c r="G13" i="9"/>
  <c r="H13" i="9"/>
  <c r="I13" i="9"/>
  <c r="D13" i="9"/>
  <c r="E11" i="8"/>
  <c r="G25" i="8"/>
  <c r="G15" i="8"/>
  <c r="G3" i="8"/>
  <c r="D13" i="8"/>
  <c r="AF72" i="7"/>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9" i="4"/>
  <c r="AE3" i="7"/>
  <c r="AB2" i="4"/>
  <c r="P2" i="4"/>
  <c r="V1" i="4"/>
  <c r="I5" i="1"/>
  <c r="G10" i="1"/>
  <c r="G12" i="1"/>
  <c r="G13" i="1"/>
  <c r="G14" i="1"/>
  <c r="G15" i="1"/>
  <c r="G16" i="1"/>
  <c r="G17" i="1"/>
  <c r="G18" i="1"/>
  <c r="G19" i="1"/>
  <c r="G20" i="1"/>
  <c r="G21" i="1"/>
  <c r="G22" i="1"/>
  <c r="G23" i="1"/>
  <c r="G24" i="1"/>
  <c r="G25" i="1"/>
  <c r="G26" i="1"/>
  <c r="G27" i="1"/>
  <c r="G28" i="1"/>
  <c r="G29" i="1"/>
  <c r="G30" i="1"/>
  <c r="G31" i="1"/>
  <c r="G32" i="1"/>
  <c r="G33" i="1"/>
  <c r="G34" i="1"/>
  <c r="G35" i="1"/>
  <c r="G37" i="1"/>
  <c r="G38" i="1"/>
  <c r="G39" i="1"/>
  <c r="G40" i="1"/>
  <c r="G41" i="1"/>
  <c r="G42" i="1"/>
  <c r="G43" i="1"/>
  <c r="G44" i="1"/>
  <c r="G45" i="1"/>
  <c r="G9" i="1"/>
  <c r="E46" i="1"/>
  <c r="D46" i="1"/>
  <c r="F9" i="1"/>
  <c r="F12" i="1"/>
  <c r="F13" i="1"/>
  <c r="F14" i="1"/>
  <c r="F15" i="1"/>
  <c r="F16" i="1"/>
  <c r="F17" i="1"/>
  <c r="F18" i="1"/>
  <c r="F19" i="1"/>
  <c r="F20" i="1"/>
  <c r="F21" i="1"/>
  <c r="F23" i="1"/>
  <c r="F24" i="1"/>
  <c r="F25" i="1"/>
  <c r="F26" i="1"/>
  <c r="F27" i="1"/>
  <c r="F28" i="1"/>
  <c r="F29" i="1"/>
  <c r="F30" i="1"/>
  <c r="F31" i="1"/>
  <c r="H31" i="1" s="1"/>
  <c r="I31" i="1" s="1"/>
  <c r="D31" i="4" s="1"/>
  <c r="F32" i="1"/>
  <c r="F34" i="1"/>
  <c r="F35" i="1"/>
  <c r="F36" i="1"/>
  <c r="F37" i="1"/>
  <c r="F38" i="1"/>
  <c r="F39" i="1"/>
  <c r="F40" i="1"/>
  <c r="F41" i="1"/>
  <c r="F42" i="1"/>
  <c r="H42" i="1" s="1"/>
  <c r="I42" i="1" s="1"/>
  <c r="D42" i="4" s="1"/>
  <c r="F43" i="1"/>
  <c r="F44" i="1"/>
  <c r="H44" i="1" s="1"/>
  <c r="I44" i="1" s="1"/>
  <c r="D44" i="4" s="1"/>
  <c r="F45" i="1"/>
  <c r="H21" i="1" l="1"/>
  <c r="I21" i="1" s="1"/>
  <c r="D21" i="4" s="1"/>
  <c r="H19" i="1"/>
  <c r="I19" i="1" s="1"/>
  <c r="D19" i="4" s="1"/>
  <c r="D24" i="9" s="1"/>
  <c r="H17" i="1"/>
  <c r="I17" i="1" s="1"/>
  <c r="D17" i="4" s="1"/>
  <c r="H15" i="1"/>
  <c r="I15" i="1" s="1"/>
  <c r="D15" i="4" s="1"/>
  <c r="F15" i="4" s="1"/>
  <c r="AD15" i="4" s="1"/>
  <c r="H13" i="1"/>
  <c r="I13" i="1" s="1"/>
  <c r="D13" i="4" s="1"/>
  <c r="H14" i="1"/>
  <c r="I14" i="1" s="1"/>
  <c r="D14" i="4" s="1"/>
  <c r="F14" i="4" s="1"/>
  <c r="H32" i="1"/>
  <c r="I32" i="1" s="1"/>
  <c r="D32" i="4" s="1"/>
  <c r="D37" i="9" s="1"/>
  <c r="H16" i="1"/>
  <c r="I16" i="1" s="1"/>
  <c r="D16" i="4" s="1"/>
  <c r="F16" i="4" s="1"/>
  <c r="H45" i="1"/>
  <c r="I45" i="1" s="1"/>
  <c r="D45" i="4" s="1"/>
  <c r="D50" i="9" s="1"/>
  <c r="H43" i="1"/>
  <c r="I43" i="1" s="1"/>
  <c r="D43" i="4" s="1"/>
  <c r="F43" i="4" s="1"/>
  <c r="H41" i="1"/>
  <c r="I41" i="1" s="1"/>
  <c r="D41" i="4" s="1"/>
  <c r="F41" i="4" s="1"/>
  <c r="AD41" i="4" s="1"/>
  <c r="H30" i="1"/>
  <c r="I30" i="1" s="1"/>
  <c r="D30" i="4" s="1"/>
  <c r="D35" i="9" s="1"/>
  <c r="H28" i="1"/>
  <c r="I28" i="1" s="1"/>
  <c r="D28" i="4" s="1"/>
  <c r="F28" i="4" s="1"/>
  <c r="H26" i="1"/>
  <c r="I26" i="1" s="1"/>
  <c r="D26" i="4" s="1"/>
  <c r="D31" i="9" s="1"/>
  <c r="H24" i="1"/>
  <c r="I24" i="1" s="1"/>
  <c r="D24" i="4" s="1"/>
  <c r="F24" i="4" s="1"/>
  <c r="H35" i="1"/>
  <c r="I35" i="1" s="1"/>
  <c r="D35" i="4" s="1"/>
  <c r="D40" i="9" s="1"/>
  <c r="H11" i="1"/>
  <c r="I11" i="1" s="1"/>
  <c r="D11" i="4" s="1"/>
  <c r="F11" i="4" s="1"/>
  <c r="AE11" i="4" s="1"/>
  <c r="H39" i="1"/>
  <c r="I39" i="1" s="1"/>
  <c r="D39" i="4" s="1"/>
  <c r="D44" i="9" s="1"/>
  <c r="H37" i="1"/>
  <c r="I37" i="1" s="1"/>
  <c r="D37" i="4" s="1"/>
  <c r="D42" i="9" s="1"/>
  <c r="H34" i="1"/>
  <c r="I34" i="1" s="1"/>
  <c r="D34" i="4" s="1"/>
  <c r="D39" i="9" s="1"/>
  <c r="H27" i="1"/>
  <c r="I27" i="1" s="1"/>
  <c r="D27" i="4" s="1"/>
  <c r="F27" i="4" s="1"/>
  <c r="H25" i="1"/>
  <c r="I25" i="1" s="1"/>
  <c r="D25" i="4" s="1"/>
  <c r="D30" i="9" s="1"/>
  <c r="H38" i="1"/>
  <c r="I38" i="1" s="1"/>
  <c r="D38" i="4" s="1"/>
  <c r="F38" i="4" s="1"/>
  <c r="H22" i="1"/>
  <c r="I22" i="1" s="1"/>
  <c r="D22" i="4" s="1"/>
  <c r="F22" i="4" s="1"/>
  <c r="H10" i="1"/>
  <c r="I10" i="1" s="1"/>
  <c r="D10" i="4" s="1"/>
  <c r="D15" i="9" s="1"/>
  <c r="D20" i="9"/>
  <c r="H29" i="1"/>
  <c r="I29" i="1" s="1"/>
  <c r="D29" i="4" s="1"/>
  <c r="D34" i="9" s="1"/>
  <c r="H23" i="1"/>
  <c r="I23" i="1" s="1"/>
  <c r="D23" i="4" s="1"/>
  <c r="F23" i="4" s="1"/>
  <c r="H20" i="1"/>
  <c r="I20" i="1" s="1"/>
  <c r="D20" i="4" s="1"/>
  <c r="H18" i="1"/>
  <c r="I18" i="1" s="1"/>
  <c r="D18" i="4" s="1"/>
  <c r="F31" i="4"/>
  <c r="D36" i="9"/>
  <c r="D26" i="9"/>
  <c r="F21" i="4"/>
  <c r="F17" i="4"/>
  <c r="D22" i="9"/>
  <c r="F13" i="4"/>
  <c r="D18" i="9"/>
  <c r="H12" i="1"/>
  <c r="I12" i="1" s="1"/>
  <c r="D12" i="4" s="1"/>
  <c r="F46" i="1"/>
  <c r="H33" i="1" s="1"/>
  <c r="I33" i="1" s="1"/>
  <c r="D33" i="4" s="1"/>
  <c r="H9" i="1"/>
  <c r="G46" i="1"/>
  <c r="H36" i="1" s="1"/>
  <c r="I36" i="1" s="1"/>
  <c r="D36" i="4" s="1"/>
  <c r="F44" i="4"/>
  <c r="D49" i="9"/>
  <c r="F42" i="4"/>
  <c r="D47" i="9"/>
  <c r="H40" i="1"/>
  <c r="I40" i="1" s="1"/>
  <c r="D40" i="4" s="1"/>
  <c r="D19" i="9" l="1"/>
  <c r="F19" i="4"/>
  <c r="E24" i="9" s="1"/>
  <c r="D29" i="9"/>
  <c r="E46" i="9"/>
  <c r="D33" i="9"/>
  <c r="F10" i="4"/>
  <c r="G10" i="4" s="1"/>
  <c r="D43" i="9"/>
  <c r="AE41" i="4"/>
  <c r="D46" i="9"/>
  <c r="F45" i="4"/>
  <c r="AD45" i="4" s="1"/>
  <c r="D32" i="9"/>
  <c r="H41" i="4"/>
  <c r="G41" i="4"/>
  <c r="F32" i="4"/>
  <c r="G32" i="4" s="1"/>
  <c r="D16" i="9"/>
  <c r="F30" i="4"/>
  <c r="G30" i="4" s="1"/>
  <c r="F29" i="4"/>
  <c r="AE29" i="4" s="1"/>
  <c r="D48" i="9"/>
  <c r="F25" i="4"/>
  <c r="AE25" i="4" s="1"/>
  <c r="E50" i="9"/>
  <c r="D21" i="9"/>
  <c r="F26" i="4"/>
  <c r="AE26" i="4" s="1"/>
  <c r="D27" i="9"/>
  <c r="F35" i="4"/>
  <c r="G35" i="4" s="1"/>
  <c r="F34" i="4"/>
  <c r="G34" i="4" s="1"/>
  <c r="E31" i="9"/>
  <c r="F39" i="4"/>
  <c r="AE39" i="4" s="1"/>
  <c r="F37" i="4"/>
  <c r="AE37" i="4" s="1"/>
  <c r="AD11" i="4"/>
  <c r="G38" i="4"/>
  <c r="AD38" i="4"/>
  <c r="E43" i="9"/>
  <c r="AE38" i="4"/>
  <c r="H38" i="4"/>
  <c r="E16" i="9"/>
  <c r="G11" i="4"/>
  <c r="H11" i="4"/>
  <c r="G15" i="4"/>
  <c r="H15" i="4"/>
  <c r="AE15" i="4"/>
  <c r="D28" i="9"/>
  <c r="D23" i="9"/>
  <c r="F18" i="4"/>
  <c r="E20" i="9"/>
  <c r="E44" i="9"/>
  <c r="D25" i="9"/>
  <c r="F20" i="4"/>
  <c r="F40" i="4"/>
  <c r="D45" i="9"/>
  <c r="H24" i="4"/>
  <c r="E29" i="9"/>
  <c r="G24" i="4"/>
  <c r="AE24" i="4"/>
  <c r="AD24" i="4"/>
  <c r="H42" i="4"/>
  <c r="AD42" i="4"/>
  <c r="G42" i="4"/>
  <c r="E47" i="9"/>
  <c r="AE42" i="4"/>
  <c r="H43" i="4"/>
  <c r="AD43" i="4"/>
  <c r="E48" i="9"/>
  <c r="AE43" i="4"/>
  <c r="G43" i="4"/>
  <c r="AD44" i="4"/>
  <c r="E49" i="9"/>
  <c r="H44" i="4"/>
  <c r="G44" i="4"/>
  <c r="AE44" i="4"/>
  <c r="E19" i="9"/>
  <c r="G14" i="4"/>
  <c r="AD14" i="4"/>
  <c r="AE14" i="4"/>
  <c r="H14" i="4"/>
  <c r="H28" i="4"/>
  <c r="AE28" i="4"/>
  <c r="AD28" i="4"/>
  <c r="G28" i="4"/>
  <c r="E33" i="9"/>
  <c r="I9" i="1"/>
  <c r="H46" i="1"/>
  <c r="D17" i="9"/>
  <c r="F12" i="4"/>
  <c r="H13" i="4"/>
  <c r="AD13" i="4"/>
  <c r="AE13" i="4"/>
  <c r="E18" i="9"/>
  <c r="G13" i="4"/>
  <c r="AE17" i="4"/>
  <c r="E22" i="9"/>
  <c r="H17" i="4"/>
  <c r="AD17" i="4"/>
  <c r="G17" i="4"/>
  <c r="G31" i="4"/>
  <c r="E36" i="9"/>
  <c r="AE31" i="4"/>
  <c r="AD31" i="4"/>
  <c r="H31" i="4"/>
  <c r="G22" i="4"/>
  <c r="H22" i="4"/>
  <c r="AE22" i="4"/>
  <c r="E27" i="9"/>
  <c r="AD22" i="4"/>
  <c r="G27" i="4"/>
  <c r="E32" i="9"/>
  <c r="AD27" i="4"/>
  <c r="H27" i="4"/>
  <c r="AE27" i="4"/>
  <c r="F36" i="4"/>
  <c r="D41" i="9"/>
  <c r="D38" i="9"/>
  <c r="F33" i="4"/>
  <c r="AD21" i="4"/>
  <c r="G21" i="4"/>
  <c r="H21" i="4"/>
  <c r="AE21" i="4"/>
  <c r="E26" i="9"/>
  <c r="H23" i="4"/>
  <c r="G23" i="4"/>
  <c r="AD23" i="4"/>
  <c r="E28" i="9"/>
  <c r="AE23" i="4"/>
  <c r="H29" i="4"/>
  <c r="G16" i="4"/>
  <c r="H16" i="4"/>
  <c r="AE16" i="4"/>
  <c r="AD16" i="4"/>
  <c r="E21" i="9"/>
  <c r="H39" i="4" l="1"/>
  <c r="AD19" i="4"/>
  <c r="H19" i="4"/>
  <c r="G19" i="4"/>
  <c r="AE19" i="4"/>
  <c r="AD29" i="4"/>
  <c r="AE34" i="4"/>
  <c r="G39" i="4"/>
  <c r="H45" i="4"/>
  <c r="H10" i="4"/>
  <c r="H35" i="4"/>
  <c r="AE45" i="4"/>
  <c r="G29" i="4"/>
  <c r="AD34" i="4"/>
  <c r="G25" i="4"/>
  <c r="H30" i="4"/>
  <c r="AD10" i="4"/>
  <c r="E15" i="9"/>
  <c r="AE10" i="4"/>
  <c r="E35" i="9"/>
  <c r="H32" i="4"/>
  <c r="G45" i="4"/>
  <c r="E37" i="9"/>
  <c r="E39" i="9"/>
  <c r="H34" i="4"/>
  <c r="AD30" i="4"/>
  <c r="AE30" i="4"/>
  <c r="AE32" i="4"/>
  <c r="AD39" i="4"/>
  <c r="AD32" i="4"/>
  <c r="E34" i="9"/>
  <c r="E40" i="9"/>
  <c r="H25" i="4"/>
  <c r="AD26" i="4"/>
  <c r="E42" i="9"/>
  <c r="AD25" i="4"/>
  <c r="E30" i="9"/>
  <c r="AE35" i="4"/>
  <c r="G26" i="4"/>
  <c r="H26" i="4"/>
  <c r="AD35" i="4"/>
  <c r="AD37" i="4"/>
  <c r="G37" i="4"/>
  <c r="H37" i="4"/>
  <c r="H18" i="4"/>
  <c r="AE18" i="4"/>
  <c r="G18" i="4"/>
  <c r="AD18" i="4"/>
  <c r="E23" i="9"/>
  <c r="H20" i="4"/>
  <c r="AE20" i="4"/>
  <c r="AD20" i="4"/>
  <c r="G20" i="4"/>
  <c r="E25" i="9"/>
  <c r="AD36" i="4"/>
  <c r="G36" i="4"/>
  <c r="H36" i="4"/>
  <c r="E41" i="9"/>
  <c r="AE36" i="4"/>
  <c r="D9" i="4"/>
  <c r="I46" i="1"/>
  <c r="E38" i="9"/>
  <c r="H33" i="4"/>
  <c r="AE33" i="4"/>
  <c r="G33" i="4"/>
  <c r="AD33" i="4"/>
  <c r="G12" i="4"/>
  <c r="E17" i="9"/>
  <c r="AE12" i="4"/>
  <c r="AD12" i="4"/>
  <c r="H12" i="4"/>
  <c r="G40" i="4"/>
  <c r="H40" i="4"/>
  <c r="AD40" i="4"/>
  <c r="E45" i="9"/>
  <c r="AE40" i="4"/>
  <c r="D46" i="4" l="1"/>
  <c r="F9" i="4"/>
  <c r="D14" i="9"/>
  <c r="D51" i="9" s="1"/>
  <c r="D4" i="9" l="1"/>
  <c r="D12" i="8"/>
  <c r="AE5" i="7"/>
  <c r="H9" i="4"/>
  <c r="E14" i="9"/>
  <c r="AD9" i="4"/>
  <c r="AD46" i="4" s="1"/>
  <c r="F46" i="4"/>
  <c r="AE9" i="4"/>
  <c r="AE46" i="4" s="1"/>
  <c r="I9" i="4" a="1"/>
  <c r="G9" i="4"/>
  <c r="I28" i="4" l="1"/>
  <c r="L28" i="4" s="1"/>
  <c r="I17" i="4"/>
  <c r="L17" i="4" s="1"/>
  <c r="I40" i="4"/>
  <c r="L40" i="4" s="1"/>
  <c r="I35" i="4"/>
  <c r="L35" i="4" s="1"/>
  <c r="I23" i="4"/>
  <c r="L23" i="4" s="1"/>
  <c r="I30" i="4"/>
  <c r="L30" i="4" s="1"/>
  <c r="I32" i="4"/>
  <c r="L32" i="4" s="1"/>
  <c r="I15" i="4"/>
  <c r="L15" i="4" s="1"/>
  <c r="I42" i="4"/>
  <c r="L42" i="4" s="1"/>
  <c r="I34" i="4"/>
  <c r="L34" i="4" s="1"/>
  <c r="I13" i="4"/>
  <c r="L13" i="4" s="1"/>
  <c r="I26" i="4"/>
  <c r="L26" i="4" s="1"/>
  <c r="I22" i="4"/>
  <c r="L22" i="4" s="1"/>
  <c r="I25" i="4"/>
  <c r="L25" i="4" s="1"/>
  <c r="I10" i="4"/>
  <c r="L10" i="4" s="1"/>
  <c r="I38" i="4"/>
  <c r="L38" i="4" s="1"/>
  <c r="I27" i="4"/>
  <c r="L27" i="4" s="1"/>
  <c r="I12" i="4"/>
  <c r="L12" i="4" s="1"/>
  <c r="I20" i="4"/>
  <c r="L20" i="4" s="1"/>
  <c r="I44" i="4"/>
  <c r="L44" i="4" s="1"/>
  <c r="I24" i="4"/>
  <c r="L24" i="4" s="1"/>
  <c r="I18" i="4"/>
  <c r="L18" i="4" s="1"/>
  <c r="I21" i="4"/>
  <c r="L21" i="4" s="1"/>
  <c r="I39" i="4"/>
  <c r="L39" i="4" s="1"/>
  <c r="I37" i="4"/>
  <c r="L37" i="4" s="1"/>
  <c r="I16" i="4"/>
  <c r="L16" i="4" s="1"/>
  <c r="I9" i="4"/>
  <c r="I45" i="4"/>
  <c r="L45" i="4" s="1"/>
  <c r="I14" i="4"/>
  <c r="L14" i="4" s="1"/>
  <c r="I29" i="4"/>
  <c r="L29" i="4" s="1"/>
  <c r="I41" i="4"/>
  <c r="L41" i="4" s="1"/>
  <c r="I19" i="4"/>
  <c r="L19" i="4" s="1"/>
  <c r="I43" i="4"/>
  <c r="L43" i="4" s="1"/>
  <c r="I31" i="4"/>
  <c r="L31" i="4" s="1"/>
  <c r="I36" i="4"/>
  <c r="L36" i="4" s="1"/>
  <c r="I11" i="4"/>
  <c r="L11" i="4" s="1"/>
  <c r="I33" i="4"/>
  <c r="L33" i="4" s="1"/>
  <c r="D21" i="8"/>
  <c r="D20" i="8"/>
  <c r="H46" i="4"/>
  <c r="V20" i="7" s="1"/>
  <c r="M76" i="7" s="1"/>
  <c r="G46" i="4"/>
  <c r="V19" i="7" s="1"/>
  <c r="M75" i="7" s="1"/>
  <c r="D17" i="8"/>
  <c r="V12" i="7"/>
  <c r="M74" i="7" s="1"/>
  <c r="E51" i="9"/>
  <c r="D19" i="8" l="1"/>
  <c r="D18" i="8"/>
  <c r="I46" i="4"/>
  <c r="I19" i="7" s="1"/>
  <c r="L9" i="4"/>
  <c r="L46" i="4" l="1"/>
  <c r="I25" i="7" s="1"/>
  <c r="N9" i="4" a="1"/>
  <c r="N14" i="4" l="1"/>
  <c r="R14" i="4" s="1"/>
  <c r="N18" i="4"/>
  <c r="N23" i="4"/>
  <c r="N25" i="4"/>
  <c r="N31" i="4"/>
  <c r="N29" i="4"/>
  <c r="N30" i="4"/>
  <c r="N42" i="4"/>
  <c r="N9" i="4"/>
  <c r="N45" i="4"/>
  <c r="N44" i="4"/>
  <c r="N34" i="4"/>
  <c r="N40" i="4"/>
  <c r="N17" i="4"/>
  <c r="N43" i="4"/>
  <c r="N37" i="4"/>
  <c r="N39" i="4"/>
  <c r="N26" i="4"/>
  <c r="N10" i="4"/>
  <c r="AF10" i="4" s="1"/>
  <c r="N22" i="4"/>
  <c r="N38" i="4"/>
  <c r="N15" i="4"/>
  <c r="N28" i="4"/>
  <c r="N21" i="4"/>
  <c r="N33" i="4"/>
  <c r="N13" i="4"/>
  <c r="N41" i="4"/>
  <c r="N24" i="4"/>
  <c r="N20" i="4"/>
  <c r="N11" i="4"/>
  <c r="AG11" i="4" s="1"/>
  <c r="N32" i="4"/>
  <c r="N35" i="4"/>
  <c r="N16" i="4"/>
  <c r="N19" i="4"/>
  <c r="N12" i="4"/>
  <c r="N27" i="4"/>
  <c r="N36" i="4"/>
  <c r="O27" i="4" l="1"/>
  <c r="AG27" i="4"/>
  <c r="P27" i="4"/>
  <c r="S27" i="4" s="1"/>
  <c r="U27" i="4" s="1"/>
  <c r="F32" i="9"/>
  <c r="AF27" i="4"/>
  <c r="R27" i="4"/>
  <c r="AG19" i="4"/>
  <c r="F24" i="9"/>
  <c r="AF19" i="4"/>
  <c r="O19" i="4"/>
  <c r="P19" i="4"/>
  <c r="S19" i="4" s="1"/>
  <c r="U19" i="4" s="1"/>
  <c r="R19" i="4"/>
  <c r="AF35" i="4"/>
  <c r="AG35" i="4"/>
  <c r="O35" i="4"/>
  <c r="F40" i="9"/>
  <c r="P35" i="4"/>
  <c r="S35" i="4" s="1"/>
  <c r="U35" i="4" s="1"/>
  <c r="R35" i="4"/>
  <c r="O11" i="4"/>
  <c r="AF11" i="4"/>
  <c r="F16" i="9"/>
  <c r="P11" i="4"/>
  <c r="S11" i="4" s="1"/>
  <c r="U11" i="4" s="1"/>
  <c r="R11" i="4"/>
  <c r="AG24" i="4"/>
  <c r="F29" i="9"/>
  <c r="O24" i="4"/>
  <c r="AF24" i="4"/>
  <c r="P24" i="4"/>
  <c r="S24" i="4" s="1"/>
  <c r="U24" i="4" s="1"/>
  <c r="R24" i="4"/>
  <c r="AG13" i="4"/>
  <c r="O13" i="4"/>
  <c r="AF13" i="4"/>
  <c r="F18" i="9"/>
  <c r="P13" i="4"/>
  <c r="S13" i="4" s="1"/>
  <c r="U13" i="4" s="1"/>
  <c r="R13" i="4"/>
  <c r="AG21" i="4"/>
  <c r="O21" i="4"/>
  <c r="P21" i="4"/>
  <c r="S21" i="4" s="1"/>
  <c r="U21" i="4" s="1"/>
  <c r="F26" i="9"/>
  <c r="AF21" i="4"/>
  <c r="R21" i="4"/>
  <c r="F20" i="9"/>
  <c r="AF15" i="4"/>
  <c r="R15" i="4"/>
  <c r="P15" i="4"/>
  <c r="S15" i="4" s="1"/>
  <c r="U15" i="4" s="1"/>
  <c r="O15" i="4"/>
  <c r="AG15" i="4"/>
  <c r="AF22" i="4"/>
  <c r="F27" i="9"/>
  <c r="AG22" i="4"/>
  <c r="P22" i="4"/>
  <c r="S22" i="4" s="1"/>
  <c r="U22" i="4" s="1"/>
  <c r="O22" i="4"/>
  <c r="R22" i="4"/>
  <c r="O26" i="4"/>
  <c r="AG26" i="4"/>
  <c r="P26" i="4"/>
  <c r="S26" i="4" s="1"/>
  <c r="U26" i="4" s="1"/>
  <c r="AF26" i="4"/>
  <c r="F31" i="9"/>
  <c r="R26" i="4"/>
  <c r="AG37" i="4"/>
  <c r="P37" i="4"/>
  <c r="S37" i="4" s="1"/>
  <c r="U37" i="4" s="1"/>
  <c r="AF37" i="4"/>
  <c r="O37" i="4"/>
  <c r="F42" i="9"/>
  <c r="R37" i="4"/>
  <c r="AG17" i="4"/>
  <c r="O17" i="4"/>
  <c r="P17" i="4"/>
  <c r="S17" i="4" s="1"/>
  <c r="U17" i="4" s="1"/>
  <c r="F22" i="9"/>
  <c r="AF17" i="4"/>
  <c r="R17" i="4"/>
  <c r="AF34" i="4"/>
  <c r="P34" i="4"/>
  <c r="S34" i="4" s="1"/>
  <c r="U34" i="4" s="1"/>
  <c r="AG34" i="4"/>
  <c r="O34" i="4"/>
  <c r="F39" i="9"/>
  <c r="R34" i="4"/>
  <c r="O45" i="4"/>
  <c r="AF45" i="4"/>
  <c r="AG45" i="4"/>
  <c r="F50" i="9"/>
  <c r="P45" i="4"/>
  <c r="S45" i="4" s="1"/>
  <c r="U45" i="4" s="1"/>
  <c r="R45" i="4"/>
  <c r="O42" i="4"/>
  <c r="AF42" i="4"/>
  <c r="F47" i="9"/>
  <c r="P42" i="4"/>
  <c r="S42" i="4" s="1"/>
  <c r="U42" i="4" s="1"/>
  <c r="AG42" i="4"/>
  <c r="R42" i="4"/>
  <c r="F34" i="9"/>
  <c r="AF29" i="4"/>
  <c r="P29" i="4"/>
  <c r="S29" i="4" s="1"/>
  <c r="U29" i="4" s="1"/>
  <c r="O29" i="4"/>
  <c r="AG29" i="4"/>
  <c r="R29" i="4"/>
  <c r="O25" i="4"/>
  <c r="AG25" i="4"/>
  <c r="R25" i="4"/>
  <c r="P25" i="4"/>
  <c r="S25" i="4" s="1"/>
  <c r="U25" i="4" s="1"/>
  <c r="AF25" i="4"/>
  <c r="F30" i="9"/>
  <c r="F23" i="9"/>
  <c r="R18" i="4"/>
  <c r="O18" i="4"/>
  <c r="AG18" i="4"/>
  <c r="AF18" i="4"/>
  <c r="P18" i="4"/>
  <c r="S18" i="4" s="1"/>
  <c r="U18" i="4" s="1"/>
  <c r="AF36" i="4"/>
  <c r="P36" i="4"/>
  <c r="S36" i="4" s="1"/>
  <c r="U36" i="4" s="1"/>
  <c r="AG36" i="4"/>
  <c r="O36" i="4"/>
  <c r="F41" i="9"/>
  <c r="R36" i="4"/>
  <c r="O12" i="4"/>
  <c r="AF12" i="4"/>
  <c r="P12" i="4"/>
  <c r="S12" i="4" s="1"/>
  <c r="U12" i="4" s="1"/>
  <c r="F17" i="9"/>
  <c r="AG12" i="4"/>
  <c r="R12" i="4"/>
  <c r="F21" i="9"/>
  <c r="AG16" i="4"/>
  <c r="O16" i="4"/>
  <c r="AF16" i="4"/>
  <c r="P16" i="4"/>
  <c r="S16" i="4" s="1"/>
  <c r="U16" i="4" s="1"/>
  <c r="R16" i="4"/>
  <c r="O32" i="4"/>
  <c r="P32" i="4"/>
  <c r="S32" i="4" s="1"/>
  <c r="U32" i="4" s="1"/>
  <c r="F37" i="9"/>
  <c r="AF32" i="4"/>
  <c r="AG32" i="4"/>
  <c r="R32" i="4"/>
  <c r="F25" i="9"/>
  <c r="P20" i="4"/>
  <c r="S20" i="4" s="1"/>
  <c r="U20" i="4" s="1"/>
  <c r="AF20" i="4"/>
  <c r="AG20" i="4"/>
  <c r="O20" i="4"/>
  <c r="R20" i="4"/>
  <c r="AF41" i="4"/>
  <c r="F46" i="9"/>
  <c r="O41" i="4"/>
  <c r="P41" i="4"/>
  <c r="S41" i="4" s="1"/>
  <c r="U41" i="4" s="1"/>
  <c r="AG41" i="4"/>
  <c r="R41" i="4"/>
  <c r="O33" i="4"/>
  <c r="AF33" i="4"/>
  <c r="F38" i="9"/>
  <c r="P33" i="4"/>
  <c r="S33" i="4" s="1"/>
  <c r="U33" i="4" s="1"/>
  <c r="AG33" i="4"/>
  <c r="R33" i="4"/>
  <c r="AG28" i="4"/>
  <c r="P28" i="4"/>
  <c r="S28" i="4" s="1"/>
  <c r="U28" i="4" s="1"/>
  <c r="F33" i="9"/>
  <c r="AF28" i="4"/>
  <c r="O28" i="4"/>
  <c r="R28" i="4"/>
  <c r="O38" i="4"/>
  <c r="AF38" i="4"/>
  <c r="F43" i="9"/>
  <c r="P38" i="4"/>
  <c r="S38" i="4" s="1"/>
  <c r="U38" i="4" s="1"/>
  <c r="AG38" i="4"/>
  <c r="R38" i="4"/>
  <c r="AG10" i="4"/>
  <c r="F15" i="9"/>
  <c r="R10" i="4"/>
  <c r="O10" i="4"/>
  <c r="P10" i="4"/>
  <c r="S10" i="4" s="1"/>
  <c r="U10" i="4" s="1"/>
  <c r="AG39" i="4"/>
  <c r="O39" i="4"/>
  <c r="P39" i="4"/>
  <c r="S39" i="4" s="1"/>
  <c r="U39" i="4" s="1"/>
  <c r="F44" i="9"/>
  <c r="AF39" i="4"/>
  <c r="R39" i="4"/>
  <c r="AG43" i="4"/>
  <c r="P43" i="4"/>
  <c r="S43" i="4" s="1"/>
  <c r="U43" i="4" s="1"/>
  <c r="F48" i="9"/>
  <c r="AF43" i="4"/>
  <c r="O43" i="4"/>
  <c r="R43" i="4"/>
  <c r="AG40" i="4"/>
  <c r="F45" i="9"/>
  <c r="P40" i="4"/>
  <c r="S40" i="4" s="1"/>
  <c r="U40" i="4" s="1"/>
  <c r="AF40" i="4"/>
  <c r="O40" i="4"/>
  <c r="R40" i="4"/>
  <c r="O44" i="4"/>
  <c r="F49" i="9"/>
  <c r="AG44" i="4"/>
  <c r="P44" i="4"/>
  <c r="S44" i="4" s="1"/>
  <c r="U44" i="4" s="1"/>
  <c r="AF44" i="4"/>
  <c r="R44" i="4"/>
  <c r="O9" i="4"/>
  <c r="AG9" i="4"/>
  <c r="N46" i="4"/>
  <c r="Q32" i="7" s="1"/>
  <c r="S74" i="7" s="1"/>
  <c r="AF9" i="4"/>
  <c r="P9" i="4"/>
  <c r="F14" i="9"/>
  <c r="R9" i="4"/>
  <c r="O30" i="4"/>
  <c r="P30" i="4"/>
  <c r="S30" i="4" s="1"/>
  <c r="U30" i="4" s="1"/>
  <c r="AF30" i="4"/>
  <c r="F35" i="9"/>
  <c r="AG30" i="4"/>
  <c r="R30" i="4"/>
  <c r="F36" i="9"/>
  <c r="O31" i="4"/>
  <c r="AF31" i="4"/>
  <c r="AG31" i="4"/>
  <c r="P31" i="4"/>
  <c r="S31" i="4" s="1"/>
  <c r="U31" i="4" s="1"/>
  <c r="R31" i="4"/>
  <c r="F28" i="9"/>
  <c r="O23" i="4"/>
  <c r="AF23" i="4"/>
  <c r="AG23" i="4"/>
  <c r="P23" i="4"/>
  <c r="S23" i="4" s="1"/>
  <c r="U23" i="4" s="1"/>
  <c r="R23" i="4"/>
  <c r="P14" i="4"/>
  <c r="S14" i="4" s="1"/>
  <c r="U14" i="4" s="1"/>
  <c r="O14" i="4"/>
  <c r="AF14" i="4"/>
  <c r="AG14" i="4"/>
  <c r="F19" i="9"/>
  <c r="AF46" i="4" l="1"/>
  <c r="E20" i="8" s="1"/>
  <c r="AG46" i="4"/>
  <c r="F51" i="9"/>
  <c r="E21" i="8"/>
  <c r="R46" i="4"/>
  <c r="P46" i="4"/>
  <c r="R39" i="7" s="1"/>
  <c r="S76" i="7" s="1"/>
  <c r="S9" i="4"/>
  <c r="E17" i="8"/>
  <c r="O46" i="4"/>
  <c r="R38" i="7" s="1"/>
  <c r="S75" i="7" s="1"/>
  <c r="E18" i="8" l="1"/>
  <c r="E19" i="8"/>
  <c r="U9" i="4"/>
  <c r="U46" i="4" s="1"/>
  <c r="S46" i="4"/>
  <c r="Q42" i="7" s="1"/>
  <c r="V15" i="4" l="1"/>
  <c r="Y15" i="4" s="1"/>
  <c r="V19" i="4"/>
  <c r="Y19" i="4" s="1"/>
  <c r="V38" i="4"/>
  <c r="Y38" i="4" s="1"/>
  <c r="V39" i="4"/>
  <c r="Y39" i="4" s="1"/>
  <c r="V37" i="4"/>
  <c r="Y37" i="4" s="1"/>
  <c r="V32" i="4"/>
  <c r="Y32" i="4" s="1"/>
  <c r="V29" i="4"/>
  <c r="Y29" i="4" s="1"/>
  <c r="V14" i="4"/>
  <c r="Y14" i="4" s="1"/>
  <c r="V30" i="4"/>
  <c r="Y30" i="4" s="1"/>
  <c r="V17" i="4"/>
  <c r="Y17" i="4" s="1"/>
  <c r="V16" i="4"/>
  <c r="Y16" i="4" s="1"/>
  <c r="V42" i="4"/>
  <c r="Y42" i="4" s="1"/>
  <c r="V43" i="4"/>
  <c r="Y43" i="4" s="1"/>
  <c r="V41" i="4"/>
  <c r="Y41" i="4" s="1"/>
  <c r="V11" i="4"/>
  <c r="Y11" i="4" s="1"/>
  <c r="V10" i="4"/>
  <c r="Y10" i="4" s="1"/>
  <c r="V27" i="4"/>
  <c r="Y27" i="4" s="1"/>
  <c r="V40" i="4"/>
  <c r="Y40" i="4" s="1"/>
  <c r="V21" i="4"/>
  <c r="Y21" i="4" s="1"/>
  <c r="V45" i="4"/>
  <c r="Y45" i="4" s="1"/>
  <c r="V35" i="4"/>
  <c r="Y35" i="4" s="1"/>
  <c r="V28" i="4"/>
  <c r="Y28" i="4" s="1"/>
  <c r="V13" i="4"/>
  <c r="Y13" i="4" s="1"/>
  <c r="V20" i="4"/>
  <c r="Y20" i="4" s="1"/>
  <c r="V23" i="4"/>
  <c r="Y23" i="4" s="1"/>
  <c r="V44" i="4"/>
  <c r="Y44" i="4" s="1"/>
  <c r="V22" i="4"/>
  <c r="Y22" i="4" s="1"/>
  <c r="V12" i="4"/>
  <c r="Y12" i="4" s="1"/>
  <c r="V24" i="4"/>
  <c r="Y24" i="4" s="1"/>
  <c r="V31" i="4"/>
  <c r="Y31" i="4" s="1"/>
  <c r="V33" i="4"/>
  <c r="Y33" i="4" s="1"/>
  <c r="V25" i="4"/>
  <c r="Y25" i="4" s="1"/>
  <c r="V36" i="4"/>
  <c r="Y36" i="4" s="1"/>
  <c r="V26" i="4"/>
  <c r="Y26" i="4" s="1"/>
  <c r="V18" i="4"/>
  <c r="Y18" i="4" s="1"/>
  <c r="V9" i="4"/>
  <c r="V34" i="4"/>
  <c r="Y34" i="4" s="1"/>
  <c r="P48" i="7"/>
  <c r="Y9" i="4" l="1"/>
  <c r="V46" i="4"/>
  <c r="Y46" i="4" l="1"/>
  <c r="P55" i="7" s="1"/>
  <c r="Z9" i="4" a="1"/>
  <c r="Z33" i="4" l="1"/>
  <c r="Z21" i="4"/>
  <c r="Z22" i="4"/>
  <c r="Z28" i="4"/>
  <c r="Z15" i="4"/>
  <c r="Z36" i="4"/>
  <c r="Z38" i="4"/>
  <c r="Z25" i="4"/>
  <c r="Z10" i="4"/>
  <c r="Z42" i="4"/>
  <c r="Z9" i="4"/>
  <c r="Z20" i="4"/>
  <c r="Z17" i="4"/>
  <c r="Z40" i="4"/>
  <c r="Z30" i="4"/>
  <c r="Z11" i="4"/>
  <c r="Z39" i="4"/>
  <c r="Z31" i="4"/>
  <c r="Z34" i="4"/>
  <c r="Z35" i="4"/>
  <c r="Z43" i="4"/>
  <c r="Z13" i="4"/>
  <c r="Z32" i="4"/>
  <c r="Z18" i="4"/>
  <c r="Z37" i="4"/>
  <c r="Z27" i="4"/>
  <c r="Z23" i="4"/>
  <c r="Z14" i="4"/>
  <c r="Z16" i="4"/>
  <c r="Z44" i="4"/>
  <c r="Z45" i="4"/>
  <c r="Z26" i="4"/>
  <c r="Z29" i="4"/>
  <c r="Z41" i="4"/>
  <c r="Z19" i="4"/>
  <c r="Z24" i="4"/>
  <c r="Z12" i="4"/>
  <c r="AI11" i="4" l="1"/>
  <c r="AK11" i="4" s="1"/>
  <c r="AH11" i="4"/>
  <c r="AJ11" i="4" s="1"/>
  <c r="J16" i="9" s="1"/>
  <c r="G29" i="9"/>
  <c r="H29" i="9" s="1"/>
  <c r="AI24" i="4"/>
  <c r="AK24" i="4" s="1"/>
  <c r="K29" i="9" s="1"/>
  <c r="AA24" i="4"/>
  <c r="I29" i="9" s="1"/>
  <c r="AH24" i="4"/>
  <c r="AJ24" i="4" s="1"/>
  <c r="J29" i="9" s="1"/>
  <c r="AB24" i="4"/>
  <c r="AB41" i="4"/>
  <c r="AA41" i="4"/>
  <c r="I46" i="9" s="1"/>
  <c r="AH41" i="4"/>
  <c r="AJ41" i="4" s="1"/>
  <c r="J46" i="9" s="1"/>
  <c r="G46" i="9"/>
  <c r="H46" i="9" s="1"/>
  <c r="AI41" i="4"/>
  <c r="AK41" i="4" s="1"/>
  <c r="K46" i="9" s="1"/>
  <c r="AI26" i="4"/>
  <c r="AK26" i="4" s="1"/>
  <c r="K31" i="9" s="1"/>
  <c r="G31" i="9"/>
  <c r="H31" i="9" s="1"/>
  <c r="AB26" i="4"/>
  <c r="AA26" i="4"/>
  <c r="I31" i="9" s="1"/>
  <c r="AH26" i="4"/>
  <c r="AJ26" i="4" s="1"/>
  <c r="J31" i="9" s="1"/>
  <c r="AA44" i="4"/>
  <c r="I49" i="9" s="1"/>
  <c r="AH44" i="4"/>
  <c r="AJ44" i="4" s="1"/>
  <c r="J49" i="9" s="1"/>
  <c r="AB44" i="4"/>
  <c r="G49" i="9"/>
  <c r="H49" i="9" s="1"/>
  <c r="AI44" i="4"/>
  <c r="AK44" i="4" s="1"/>
  <c r="K49" i="9" s="1"/>
  <c r="AI14" i="4"/>
  <c r="AK14" i="4" s="1"/>
  <c r="K19" i="9" s="1"/>
  <c r="AB14" i="4"/>
  <c r="G19" i="9"/>
  <c r="H19" i="9" s="1"/>
  <c r="AA14" i="4"/>
  <c r="I19" i="9" s="1"/>
  <c r="AH14" i="4"/>
  <c r="AJ14" i="4" s="1"/>
  <c r="J19" i="9" s="1"/>
  <c r="AB27" i="4"/>
  <c r="G32" i="9"/>
  <c r="H32" i="9" s="1"/>
  <c r="AH27" i="4"/>
  <c r="AJ27" i="4" s="1"/>
  <c r="J32" i="9" s="1"/>
  <c r="AA27" i="4"/>
  <c r="I32" i="9" s="1"/>
  <c r="AI27" i="4"/>
  <c r="AK27" i="4" s="1"/>
  <c r="K32" i="9" s="1"/>
  <c r="AA18" i="4"/>
  <c r="I23" i="9" s="1"/>
  <c r="AI18" i="4"/>
  <c r="AK18" i="4" s="1"/>
  <c r="K23" i="9" s="1"/>
  <c r="G23" i="9"/>
  <c r="H23" i="9" s="1"/>
  <c r="AB18" i="4"/>
  <c r="AH18" i="4"/>
  <c r="AJ18" i="4" s="1"/>
  <c r="J23" i="9" s="1"/>
  <c r="AB13" i="4"/>
  <c r="AH13" i="4"/>
  <c r="AJ13" i="4" s="1"/>
  <c r="J18" i="9" s="1"/>
  <c r="G18" i="9"/>
  <c r="H18" i="9" s="1"/>
  <c r="AI13" i="4"/>
  <c r="AK13" i="4" s="1"/>
  <c r="K18" i="9" s="1"/>
  <c r="AA13" i="4"/>
  <c r="I18" i="9" s="1"/>
  <c r="AB35" i="4"/>
  <c r="AA35" i="4"/>
  <c r="I40" i="9" s="1"/>
  <c r="AH35" i="4"/>
  <c r="AJ35" i="4" s="1"/>
  <c r="J40" i="9" s="1"/>
  <c r="G40" i="9"/>
  <c r="H40" i="9" s="1"/>
  <c r="AI35" i="4"/>
  <c r="AK35" i="4" s="1"/>
  <c r="K40" i="9" s="1"/>
  <c r="AA31" i="4"/>
  <c r="I36" i="9" s="1"/>
  <c r="AB31" i="4"/>
  <c r="G36" i="9"/>
  <c r="H36" i="9" s="1"/>
  <c r="AI31" i="4"/>
  <c r="AK31" i="4" s="1"/>
  <c r="K36" i="9" s="1"/>
  <c r="AH31" i="4"/>
  <c r="AJ31" i="4" s="1"/>
  <c r="J36" i="9" s="1"/>
  <c r="AA11" i="4"/>
  <c r="I16" i="9" s="1"/>
  <c r="G16" i="9"/>
  <c r="H16" i="9" s="1"/>
  <c r="K16" i="9"/>
  <c r="AB11" i="4"/>
  <c r="AH40" i="4"/>
  <c r="AJ40" i="4" s="1"/>
  <c r="J45" i="9" s="1"/>
  <c r="AB40" i="4"/>
  <c r="G45" i="9"/>
  <c r="H45" i="9" s="1"/>
  <c r="AA40" i="4"/>
  <c r="I45" i="9" s="1"/>
  <c r="AI40" i="4"/>
  <c r="AK40" i="4" s="1"/>
  <c r="K45" i="9" s="1"/>
  <c r="AH20" i="4"/>
  <c r="AJ20" i="4" s="1"/>
  <c r="J25" i="9" s="1"/>
  <c r="AA20" i="4"/>
  <c r="I25" i="9" s="1"/>
  <c r="AB20" i="4"/>
  <c r="G25" i="9"/>
  <c r="H25" i="9" s="1"/>
  <c r="AI20" i="4"/>
  <c r="AK20" i="4" s="1"/>
  <c r="K25" i="9" s="1"/>
  <c r="AB42" i="4"/>
  <c r="AH42" i="4"/>
  <c r="AJ42" i="4" s="1"/>
  <c r="J47" i="9" s="1"/>
  <c r="AA42" i="4"/>
  <c r="I47" i="9" s="1"/>
  <c r="G47" i="9"/>
  <c r="H47" i="9" s="1"/>
  <c r="AI42" i="4"/>
  <c r="AK42" i="4" s="1"/>
  <c r="K47" i="9" s="1"/>
  <c r="AI25" i="4"/>
  <c r="AK25" i="4" s="1"/>
  <c r="K30" i="9" s="1"/>
  <c r="G30" i="9"/>
  <c r="H30" i="9" s="1"/>
  <c r="AH25" i="4"/>
  <c r="AJ25" i="4" s="1"/>
  <c r="J30" i="9" s="1"/>
  <c r="AA25" i="4"/>
  <c r="I30" i="9" s="1"/>
  <c r="AB25" i="4"/>
  <c r="G41" i="9"/>
  <c r="H41" i="9" s="1"/>
  <c r="AA36" i="4"/>
  <c r="I41" i="9" s="1"/>
  <c r="AH36" i="4"/>
  <c r="AJ36" i="4" s="1"/>
  <c r="J41" i="9" s="1"/>
  <c r="AI36" i="4"/>
  <c r="AK36" i="4" s="1"/>
  <c r="K41" i="9" s="1"/>
  <c r="AB36" i="4"/>
  <c r="AH28" i="4"/>
  <c r="AJ28" i="4" s="1"/>
  <c r="J33" i="9" s="1"/>
  <c r="AA28" i="4"/>
  <c r="I33" i="9" s="1"/>
  <c r="G33" i="9"/>
  <c r="H33" i="9" s="1"/>
  <c r="AB28" i="4"/>
  <c r="AI28" i="4"/>
  <c r="AK28" i="4" s="1"/>
  <c r="K33" i="9" s="1"/>
  <c r="AB21" i="4"/>
  <c r="G26" i="9"/>
  <c r="H26" i="9" s="1"/>
  <c r="AA21" i="4"/>
  <c r="I26" i="9" s="1"/>
  <c r="AI21" i="4"/>
  <c r="AK21" i="4" s="1"/>
  <c r="K26" i="9" s="1"/>
  <c r="AH21" i="4"/>
  <c r="AJ21" i="4" s="1"/>
  <c r="J26" i="9" s="1"/>
  <c r="AI12" i="4"/>
  <c r="AK12" i="4" s="1"/>
  <c r="K17" i="9" s="1"/>
  <c r="AA12" i="4"/>
  <c r="I17" i="9" s="1"/>
  <c r="AH12" i="4"/>
  <c r="AJ12" i="4" s="1"/>
  <c r="J17" i="9" s="1"/>
  <c r="G17" i="9"/>
  <c r="H17" i="9" s="1"/>
  <c r="AB12" i="4"/>
  <c r="AA19" i="4"/>
  <c r="I24" i="9" s="1"/>
  <c r="AH19" i="4"/>
  <c r="AJ19" i="4" s="1"/>
  <c r="J24" i="9" s="1"/>
  <c r="AI19" i="4"/>
  <c r="AK19" i="4" s="1"/>
  <c r="K24" i="9" s="1"/>
  <c r="G24" i="9"/>
  <c r="H24" i="9" s="1"/>
  <c r="AB19" i="4"/>
  <c r="G34" i="9"/>
  <c r="H34" i="9" s="1"/>
  <c r="AA29" i="4"/>
  <c r="I34" i="9" s="1"/>
  <c r="AB29" i="4"/>
  <c r="AH29" i="4"/>
  <c r="AJ29" i="4" s="1"/>
  <c r="J34" i="9" s="1"/>
  <c r="AI29" i="4"/>
  <c r="AK29" i="4" s="1"/>
  <c r="K34" i="9" s="1"/>
  <c r="AA45" i="4"/>
  <c r="I50" i="9" s="1"/>
  <c r="AB45" i="4"/>
  <c r="G50" i="9"/>
  <c r="H50" i="9" s="1"/>
  <c r="AH45" i="4"/>
  <c r="AJ45" i="4" s="1"/>
  <c r="J50" i="9" s="1"/>
  <c r="AI45" i="4"/>
  <c r="AK45" i="4" s="1"/>
  <c r="K50" i="9" s="1"/>
  <c r="G21" i="9"/>
  <c r="H21" i="9" s="1"/>
  <c r="AA16" i="4"/>
  <c r="I21" i="9" s="1"/>
  <c r="AI16" i="4"/>
  <c r="AK16" i="4" s="1"/>
  <c r="K21" i="9" s="1"/>
  <c r="AB16" i="4"/>
  <c r="AH16" i="4"/>
  <c r="AJ16" i="4" s="1"/>
  <c r="J21" i="9" s="1"/>
  <c r="G28" i="9"/>
  <c r="H28" i="9" s="1"/>
  <c r="AA23" i="4"/>
  <c r="I28" i="9" s="1"/>
  <c r="AI23" i="4"/>
  <c r="AK23" i="4" s="1"/>
  <c r="K28" i="9" s="1"/>
  <c r="AB23" i="4"/>
  <c r="AH23" i="4"/>
  <c r="AJ23" i="4" s="1"/>
  <c r="J28" i="9" s="1"/>
  <c r="AH37" i="4"/>
  <c r="AJ37" i="4" s="1"/>
  <c r="J42" i="9" s="1"/>
  <c r="AI37" i="4"/>
  <c r="AK37" i="4" s="1"/>
  <c r="K42" i="9" s="1"/>
  <c r="G42" i="9"/>
  <c r="H42" i="9" s="1"/>
  <c r="AA37" i="4"/>
  <c r="I42" i="9" s="1"/>
  <c r="AB37" i="4"/>
  <c r="AH32" i="4"/>
  <c r="AJ32" i="4" s="1"/>
  <c r="J37" i="9" s="1"/>
  <c r="AA32" i="4"/>
  <c r="I37" i="9" s="1"/>
  <c r="G37" i="9"/>
  <c r="H37" i="9" s="1"/>
  <c r="AB32" i="4"/>
  <c r="AI32" i="4"/>
  <c r="AK32" i="4" s="1"/>
  <c r="K37" i="9" s="1"/>
  <c r="AA43" i="4"/>
  <c r="I48" i="9" s="1"/>
  <c r="AB43" i="4"/>
  <c r="G48" i="9"/>
  <c r="H48" i="9" s="1"/>
  <c r="AH43" i="4"/>
  <c r="AJ43" i="4" s="1"/>
  <c r="J48" i="9" s="1"/>
  <c r="AI43" i="4"/>
  <c r="AK43" i="4" s="1"/>
  <c r="K48" i="9" s="1"/>
  <c r="G39" i="9"/>
  <c r="H39" i="9" s="1"/>
  <c r="AB34" i="4"/>
  <c r="AA34" i="4"/>
  <c r="I39" i="9" s="1"/>
  <c r="AI34" i="4"/>
  <c r="AK34" i="4" s="1"/>
  <c r="K39" i="9" s="1"/>
  <c r="AH34" i="4"/>
  <c r="AJ34" i="4" s="1"/>
  <c r="J39" i="9" s="1"/>
  <c r="AA39" i="4"/>
  <c r="I44" i="9" s="1"/>
  <c r="AH39" i="4"/>
  <c r="AJ39" i="4" s="1"/>
  <c r="J44" i="9" s="1"/>
  <c r="AB39" i="4"/>
  <c r="AI39" i="4"/>
  <c r="AK39" i="4" s="1"/>
  <c r="K44" i="9" s="1"/>
  <c r="G44" i="9"/>
  <c r="H44" i="9" s="1"/>
  <c r="AI30" i="4"/>
  <c r="AK30" i="4" s="1"/>
  <c r="K35" i="9" s="1"/>
  <c r="AB30" i="4"/>
  <c r="AA30" i="4"/>
  <c r="I35" i="9" s="1"/>
  <c r="G35" i="9"/>
  <c r="H35" i="9" s="1"/>
  <c r="AH30" i="4"/>
  <c r="AJ30" i="4" s="1"/>
  <c r="J35" i="9" s="1"/>
  <c r="AH17" i="4"/>
  <c r="AJ17" i="4" s="1"/>
  <c r="J22" i="9" s="1"/>
  <c r="AA17" i="4"/>
  <c r="I22" i="9" s="1"/>
  <c r="AB17" i="4"/>
  <c r="G22" i="9"/>
  <c r="H22" i="9" s="1"/>
  <c r="AI17" i="4"/>
  <c r="AK17" i="4" s="1"/>
  <c r="K22" i="9" s="1"/>
  <c r="AB9" i="4"/>
  <c r="G14" i="9"/>
  <c r="AA9" i="4"/>
  <c r="AI9" i="4"/>
  <c r="Z46" i="4"/>
  <c r="AH9" i="4"/>
  <c r="AI10" i="4"/>
  <c r="AK10" i="4" s="1"/>
  <c r="K15" i="9" s="1"/>
  <c r="AB10" i="4"/>
  <c r="AH10" i="4"/>
  <c r="AJ10" i="4" s="1"/>
  <c r="J15" i="9" s="1"/>
  <c r="G15" i="9"/>
  <c r="H15" i="9" s="1"/>
  <c r="AA10" i="4"/>
  <c r="I15" i="9" s="1"/>
  <c r="AI38" i="4"/>
  <c r="AK38" i="4" s="1"/>
  <c r="K43" i="9" s="1"/>
  <c r="AA38" i="4"/>
  <c r="I43" i="9" s="1"/>
  <c r="AB38" i="4"/>
  <c r="G43" i="9"/>
  <c r="H43" i="9" s="1"/>
  <c r="AH38" i="4"/>
  <c r="AJ38" i="4" s="1"/>
  <c r="J43" i="9" s="1"/>
  <c r="AB15" i="4"/>
  <c r="G20" i="9"/>
  <c r="H20" i="9" s="1"/>
  <c r="AH15" i="4"/>
  <c r="AJ15" i="4" s="1"/>
  <c r="J20" i="9" s="1"/>
  <c r="AA15" i="4"/>
  <c r="I20" i="9" s="1"/>
  <c r="AI15" i="4"/>
  <c r="AK15" i="4" s="1"/>
  <c r="K20" i="9" s="1"/>
  <c r="AB22" i="4"/>
  <c r="G27" i="9"/>
  <c r="H27" i="9" s="1"/>
  <c r="AA22" i="4"/>
  <c r="I27" i="9" s="1"/>
  <c r="AH22" i="4"/>
  <c r="AJ22" i="4" s="1"/>
  <c r="J27" i="9" s="1"/>
  <c r="AI22" i="4"/>
  <c r="AK22" i="4" s="1"/>
  <c r="K27" i="9" s="1"/>
  <c r="AH33" i="4"/>
  <c r="AJ33" i="4" s="1"/>
  <c r="J38" i="9" s="1"/>
  <c r="G38" i="9"/>
  <c r="H38" i="9" s="1"/>
  <c r="AB33" i="4"/>
  <c r="AI33" i="4"/>
  <c r="AK33" i="4" s="1"/>
  <c r="K38" i="9" s="1"/>
  <c r="AA33" i="4"/>
  <c r="I38" i="9" s="1"/>
  <c r="AH46" i="4" l="1"/>
  <c r="F20" i="8" s="1"/>
  <c r="AI46" i="4"/>
  <c r="F21" i="8" s="1"/>
  <c r="F17" i="8"/>
  <c r="G17" i="8" s="1"/>
  <c r="Q62" i="7"/>
  <c r="Y74" i="7" s="1"/>
  <c r="AE74" i="7" s="1"/>
  <c r="AA46" i="4"/>
  <c r="M68" i="7" s="1"/>
  <c r="Y75" i="7" s="1"/>
  <c r="I14" i="9"/>
  <c r="I51" i="9" s="1"/>
  <c r="D6" i="9" s="1"/>
  <c r="I6" i="9" s="1"/>
  <c r="AB46" i="4"/>
  <c r="M69" i="7" s="1"/>
  <c r="Y76" i="7" s="1"/>
  <c r="AJ9" i="4"/>
  <c r="AJ46" i="4" s="1"/>
  <c r="AK9" i="4"/>
  <c r="AK46" i="4" s="1"/>
  <c r="G51" i="9"/>
  <c r="H14" i="9"/>
  <c r="H51" i="9" s="1"/>
  <c r="D5" i="9" s="1"/>
  <c r="I5" i="9" s="1"/>
  <c r="K51" i="9" l="1"/>
  <c r="H8" i="9" s="1"/>
  <c r="G21" i="8"/>
  <c r="J51" i="9"/>
  <c r="D8" i="9" s="1"/>
  <c r="G20" i="8"/>
  <c r="K14" i="9"/>
  <c r="J14" i="9"/>
  <c r="AE76" i="7"/>
  <c r="F19" i="8"/>
  <c r="G19" i="8" s="1"/>
  <c r="F18" i="8"/>
  <c r="G18" i="8" s="1"/>
  <c r="AE7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E6" authorId="0" shapeId="0" xr:uid="{00000000-0006-0000-0800-000001000000}">
      <text>
        <r>
          <rPr>
            <b/>
            <sz val="9"/>
            <color indexed="81"/>
            <rFont val="ＭＳ Ｐゴシック"/>
            <family val="3"/>
            <charset val="128"/>
          </rPr>
          <t>自給率シートで設定変更可</t>
        </r>
      </text>
    </comment>
  </commentList>
</comments>
</file>

<file path=xl/sharedStrings.xml><?xml version="1.0" encoding="utf-8"?>
<sst xmlns="http://schemas.openxmlformats.org/spreadsheetml/2006/main" count="1187" uniqueCount="513">
  <si>
    <t>部門名（３７部門）</t>
    <rPh sb="0" eb="2">
      <t>ブモン</t>
    </rPh>
    <rPh sb="2" eb="3">
      <t>メイ</t>
    </rPh>
    <rPh sb="6" eb="8">
      <t>ブモン</t>
    </rPh>
    <phoneticPr fontId="1"/>
  </si>
  <si>
    <t>需要額入力</t>
    <rPh sb="0" eb="2">
      <t>ジュヨウ</t>
    </rPh>
    <rPh sb="2" eb="3">
      <t>ガク</t>
    </rPh>
    <rPh sb="3" eb="5">
      <t>ニュウリョク</t>
    </rPh>
    <phoneticPr fontId="1"/>
  </si>
  <si>
    <t>購入者価格</t>
    <rPh sb="0" eb="3">
      <t>コウニュウシャ</t>
    </rPh>
    <rPh sb="3" eb="5">
      <t>カカク</t>
    </rPh>
    <phoneticPr fontId="1"/>
  </si>
  <si>
    <t>生産者価格</t>
    <rPh sb="0" eb="3">
      <t>セイサンシャ</t>
    </rPh>
    <rPh sb="3" eb="5">
      <t>カカク</t>
    </rPh>
    <phoneticPr fontId="1"/>
  </si>
  <si>
    <t>A</t>
    <phoneticPr fontId="1"/>
  </si>
  <si>
    <t>B</t>
    <phoneticPr fontId="1"/>
  </si>
  <si>
    <t>商業
マージン額</t>
    <rPh sb="0" eb="2">
      <t>ショウギョウ</t>
    </rPh>
    <phoneticPr fontId="1"/>
  </si>
  <si>
    <t>運輸
マージン額</t>
    <rPh sb="0" eb="2">
      <t>ウンユ</t>
    </rPh>
    <phoneticPr fontId="1"/>
  </si>
  <si>
    <t>新規需要
増加額合計</t>
    <rPh sb="0" eb="2">
      <t>シンキ</t>
    </rPh>
    <rPh sb="2" eb="4">
      <t>ジュヨウ</t>
    </rPh>
    <rPh sb="5" eb="7">
      <t>ゾウカ</t>
    </rPh>
    <rPh sb="7" eb="8">
      <t>ガク</t>
    </rPh>
    <rPh sb="8" eb="10">
      <t>ゴウケイ</t>
    </rPh>
    <phoneticPr fontId="1"/>
  </si>
  <si>
    <t>A'=A-(C+D)</t>
    <phoneticPr fontId="1"/>
  </si>
  <si>
    <t>E=A'+B</t>
    <phoneticPr fontId="1"/>
  </si>
  <si>
    <t>C=A×マージン率</t>
    <rPh sb="8" eb="9">
      <t>リツ</t>
    </rPh>
    <phoneticPr fontId="1"/>
  </si>
  <si>
    <t>D=A×マージン率</t>
    <phoneticPr fontId="1"/>
  </si>
  <si>
    <t>01</t>
  </si>
  <si>
    <t>02</t>
  </si>
  <si>
    <t>鉱業</t>
    <rPh sb="0" eb="2">
      <t>コウギョウ</t>
    </rPh>
    <phoneticPr fontId="3"/>
  </si>
  <si>
    <t>03</t>
  </si>
  <si>
    <t>飲食料品　　　　　　　</t>
    <rPh sb="0" eb="2">
      <t>インショク</t>
    </rPh>
    <phoneticPr fontId="3"/>
  </si>
  <si>
    <t>04</t>
  </si>
  <si>
    <t>繊維製品　</t>
  </si>
  <si>
    <t>05</t>
  </si>
  <si>
    <t>パルプ・紙・木製品</t>
  </si>
  <si>
    <t>06</t>
  </si>
  <si>
    <t>化学製品  　　　  　</t>
  </si>
  <si>
    <t>07</t>
  </si>
  <si>
    <t>石油・石炭製品　　　</t>
  </si>
  <si>
    <t>08</t>
  </si>
  <si>
    <t>09</t>
  </si>
  <si>
    <t>窯業・土石製品　　</t>
  </si>
  <si>
    <t>10</t>
  </si>
  <si>
    <t>鉄鋼　　　　　　　　</t>
  </si>
  <si>
    <t>11</t>
  </si>
  <si>
    <t>非鉄金属　　　　　　</t>
  </si>
  <si>
    <t>12</t>
  </si>
  <si>
    <t>金属製品　　　　　　</t>
  </si>
  <si>
    <t>13</t>
  </si>
  <si>
    <t>はん用機械</t>
    <rPh sb="2" eb="3">
      <t>ヨウ</t>
    </rPh>
    <rPh sb="3" eb="5">
      <t>キカイ</t>
    </rPh>
    <phoneticPr fontId="3"/>
  </si>
  <si>
    <t>14</t>
  </si>
  <si>
    <t>生産用機械</t>
    <rPh sb="0" eb="2">
      <t>セイサン</t>
    </rPh>
    <rPh sb="2" eb="3">
      <t>ヨウ</t>
    </rPh>
    <rPh sb="3" eb="5">
      <t>キカイ</t>
    </rPh>
    <phoneticPr fontId="3"/>
  </si>
  <si>
    <t>15</t>
  </si>
  <si>
    <t>業務用機械</t>
    <rPh sb="0" eb="2">
      <t>ギョウム</t>
    </rPh>
    <rPh sb="2" eb="3">
      <t>ヨウ</t>
    </rPh>
    <rPh sb="3" eb="5">
      <t>キカイ</t>
    </rPh>
    <phoneticPr fontId="3"/>
  </si>
  <si>
    <t>16</t>
  </si>
  <si>
    <t>電子部品</t>
    <rPh sb="0" eb="2">
      <t>デンシ</t>
    </rPh>
    <rPh sb="2" eb="4">
      <t>ブヒン</t>
    </rPh>
    <phoneticPr fontId="3"/>
  </si>
  <si>
    <t>17</t>
  </si>
  <si>
    <t>電気機械　　　　　　</t>
  </si>
  <si>
    <t>18</t>
  </si>
  <si>
    <t>19</t>
  </si>
  <si>
    <t>輸送機械  　　　　　</t>
  </si>
  <si>
    <t>20</t>
  </si>
  <si>
    <t>その他の製造工業製品</t>
  </si>
  <si>
    <t>21</t>
  </si>
  <si>
    <t>建設　　　　　　　　</t>
  </si>
  <si>
    <t>22</t>
  </si>
  <si>
    <t>電力・ガス・熱供給</t>
  </si>
  <si>
    <t>23</t>
  </si>
  <si>
    <t>水道</t>
  </si>
  <si>
    <t>24</t>
  </si>
  <si>
    <t>廃棄物処理</t>
  </si>
  <si>
    <t>25</t>
  </si>
  <si>
    <t>商業　　　　　　　　</t>
  </si>
  <si>
    <t>26</t>
  </si>
  <si>
    <t>金融・保険　　　　　</t>
  </si>
  <si>
    <t>27</t>
  </si>
  <si>
    <t>不動産　　　　　　　</t>
  </si>
  <si>
    <t>28</t>
  </si>
  <si>
    <t>運輸・郵便　　　</t>
    <rPh sb="3" eb="5">
      <t>ユウビン</t>
    </rPh>
    <phoneticPr fontId="4"/>
  </si>
  <si>
    <t>29</t>
  </si>
  <si>
    <t>情報通信</t>
    <rPh sb="0" eb="2">
      <t>ジョウホウ</t>
    </rPh>
    <rPh sb="2" eb="4">
      <t>ツウシン</t>
    </rPh>
    <phoneticPr fontId="3"/>
  </si>
  <si>
    <t>30</t>
  </si>
  <si>
    <t>公務　　　　　　　　</t>
  </si>
  <si>
    <t>31</t>
  </si>
  <si>
    <t>教育・研究　　　　　</t>
  </si>
  <si>
    <t>32</t>
  </si>
  <si>
    <t>医療・福祉</t>
    <rPh sb="0" eb="2">
      <t>イリョウ</t>
    </rPh>
    <rPh sb="3" eb="5">
      <t>フクシ</t>
    </rPh>
    <phoneticPr fontId="3"/>
  </si>
  <si>
    <t>33</t>
  </si>
  <si>
    <t>34</t>
  </si>
  <si>
    <t>対事業所サービス</t>
  </si>
  <si>
    <t>35</t>
  </si>
  <si>
    <t>36</t>
  </si>
  <si>
    <t>事務用品</t>
    <rPh sb="0" eb="2">
      <t>ジム</t>
    </rPh>
    <rPh sb="2" eb="4">
      <t>ヨウヒン</t>
    </rPh>
    <phoneticPr fontId="3"/>
  </si>
  <si>
    <t>37</t>
  </si>
  <si>
    <t>分類不明</t>
    <rPh sb="0" eb="2">
      <t>ブンルイ</t>
    </rPh>
    <rPh sb="2" eb="4">
      <t>フメイ</t>
    </rPh>
    <phoneticPr fontId="3"/>
  </si>
  <si>
    <t>計</t>
    <rPh sb="0" eb="1">
      <t>ケイ</t>
    </rPh>
    <phoneticPr fontId="1"/>
  </si>
  <si>
    <t>部門名（３７部門）</t>
    <rPh sb="0" eb="2">
      <t>ブモン</t>
    </rPh>
    <rPh sb="2" eb="3">
      <t>メイ</t>
    </rPh>
    <rPh sb="6" eb="8">
      <t>ブモン</t>
    </rPh>
    <phoneticPr fontId="1"/>
  </si>
  <si>
    <t>商業マージン率</t>
    <rPh sb="0" eb="2">
      <t>ショウギョウ</t>
    </rPh>
    <rPh sb="6" eb="7">
      <t>リツ</t>
    </rPh>
    <phoneticPr fontId="1"/>
  </si>
  <si>
    <t>運輸マージン率</t>
    <rPh sb="0" eb="2">
      <t>ウンユ</t>
    </rPh>
    <rPh sb="6" eb="7">
      <t>リツ</t>
    </rPh>
    <phoneticPr fontId="1"/>
  </si>
  <si>
    <t>粗付加価値率</t>
    <rPh sb="0" eb="1">
      <t>ソ</t>
    </rPh>
    <rPh sb="1" eb="3">
      <t>フカ</t>
    </rPh>
    <rPh sb="3" eb="5">
      <t>カチ</t>
    </rPh>
    <rPh sb="5" eb="6">
      <t>リツ</t>
    </rPh>
    <phoneticPr fontId="2"/>
  </si>
  <si>
    <t>雇用者所得率</t>
    <rPh sb="0" eb="3">
      <t>コヨウシャ</t>
    </rPh>
    <rPh sb="3" eb="6">
      <t>ショトクリツ</t>
    </rPh>
    <phoneticPr fontId="2"/>
  </si>
  <si>
    <t>合計</t>
    <rPh sb="0" eb="2">
      <t>ゴウケイ</t>
    </rPh>
    <phoneticPr fontId="1"/>
  </si>
  <si>
    <t>長野県産業連関表
で計算した自給率</t>
    <rPh sb="0" eb="3">
      <t>ナガノケン</t>
    </rPh>
    <rPh sb="3" eb="5">
      <t>サンギョウ</t>
    </rPh>
    <rPh sb="5" eb="7">
      <t>レンカン</t>
    </rPh>
    <rPh sb="7" eb="8">
      <t>ヒョウ</t>
    </rPh>
    <rPh sb="10" eb="12">
      <t>ケイサン</t>
    </rPh>
    <rPh sb="14" eb="17">
      <t>ジキュウリツ</t>
    </rPh>
    <phoneticPr fontId="2"/>
  </si>
  <si>
    <t>自給率</t>
    <rPh sb="0" eb="3">
      <t>ジキュウリツ</t>
    </rPh>
    <phoneticPr fontId="1"/>
  </si>
  <si>
    <t>変更後の
自給率</t>
    <rPh sb="0" eb="2">
      <t>ヘンコウ</t>
    </rPh>
    <rPh sb="2" eb="3">
      <t>ゴ</t>
    </rPh>
    <rPh sb="5" eb="8">
      <t>ジキュウリツ</t>
    </rPh>
    <phoneticPr fontId="1"/>
  </si>
  <si>
    <t>―</t>
    <phoneticPr fontId="1"/>
  </si>
  <si>
    <t>消費転換率設定</t>
    <rPh sb="0" eb="2">
      <t>ショウヒ</t>
    </rPh>
    <rPh sb="2" eb="4">
      <t>テンカン</t>
    </rPh>
    <rPh sb="4" eb="5">
      <t>リツ</t>
    </rPh>
    <rPh sb="5" eb="7">
      <t>セッテイ</t>
    </rPh>
    <phoneticPr fontId="1"/>
  </si>
  <si>
    <t>　プルダウンで下の表から選択</t>
    <rPh sb="7" eb="8">
      <t>シタ</t>
    </rPh>
    <rPh sb="9" eb="10">
      <t>ヒョウ</t>
    </rPh>
    <rPh sb="12" eb="14">
      <t>センタク</t>
    </rPh>
    <phoneticPr fontId="1"/>
  </si>
  <si>
    <t>　←設定値</t>
    <rPh sb="2" eb="5">
      <t>セッテイチ</t>
    </rPh>
    <phoneticPr fontId="1"/>
  </si>
  <si>
    <t>数値</t>
    <rPh sb="0" eb="2">
      <t>スウチ</t>
    </rPh>
    <phoneticPr fontId="1"/>
  </si>
  <si>
    <t>調査名</t>
    <rPh sb="0" eb="2">
      <t>チョウサ</t>
    </rPh>
    <rPh sb="2" eb="3">
      <t>メイ</t>
    </rPh>
    <phoneticPr fontId="1"/>
  </si>
  <si>
    <t>地域</t>
    <rPh sb="0" eb="2">
      <t>チイキ</t>
    </rPh>
    <phoneticPr fontId="1"/>
  </si>
  <si>
    <t>対象年</t>
    <rPh sb="0" eb="2">
      <t>タイショウ</t>
    </rPh>
    <rPh sb="2" eb="3">
      <t>ネン</t>
    </rPh>
    <phoneticPr fontId="1"/>
  </si>
  <si>
    <t>長野市</t>
    <rPh sb="0" eb="3">
      <t>ナガノシ</t>
    </rPh>
    <phoneticPr fontId="1"/>
  </si>
  <si>
    <t>全国</t>
    <rPh sb="0" eb="2">
      <t>ゼンコク</t>
    </rPh>
    <phoneticPr fontId="1"/>
  </si>
  <si>
    <t>関東</t>
    <rPh sb="0" eb="2">
      <t>カントウ</t>
    </rPh>
    <phoneticPr fontId="1"/>
  </si>
  <si>
    <t>長野県</t>
    <rPh sb="0" eb="3">
      <t>ナガノケン</t>
    </rPh>
    <phoneticPr fontId="1"/>
  </si>
  <si>
    <t>任意設定</t>
    <rPh sb="0" eb="2">
      <t>ニンイ</t>
    </rPh>
    <rPh sb="2" eb="4">
      <t>セッテイ</t>
    </rPh>
    <phoneticPr fontId="1"/>
  </si>
  <si>
    <t>・独自に設定する場合は、表の下段に入力</t>
    <rPh sb="1" eb="3">
      <t>ドクジ</t>
    </rPh>
    <rPh sb="4" eb="6">
      <t>セッテイ</t>
    </rPh>
    <rPh sb="8" eb="10">
      <t>バアイ</t>
    </rPh>
    <rPh sb="12" eb="13">
      <t>ヒョウ</t>
    </rPh>
    <rPh sb="14" eb="16">
      <t>ゲダン</t>
    </rPh>
    <rPh sb="17" eb="19">
      <t>ニュウリョク</t>
    </rPh>
    <phoneticPr fontId="1"/>
  </si>
  <si>
    <t>表示単位選択</t>
    <rPh sb="0" eb="2">
      <t>ヒョウジ</t>
    </rPh>
    <rPh sb="2" eb="4">
      <t>タンイ</t>
    </rPh>
    <rPh sb="4" eb="6">
      <t>センタク</t>
    </rPh>
    <phoneticPr fontId="1"/>
  </si>
  <si>
    <t>億円</t>
    <rPh sb="0" eb="2">
      <t>オクエン</t>
    </rPh>
    <phoneticPr fontId="1"/>
  </si>
  <si>
    <t>千万円</t>
    <rPh sb="0" eb="3">
      <t>センマンエン</t>
    </rPh>
    <phoneticPr fontId="1"/>
  </si>
  <si>
    <t>百万円</t>
    <rPh sb="0" eb="1">
      <t>ヒャク</t>
    </rPh>
    <rPh sb="1" eb="3">
      <t>マンエン</t>
    </rPh>
    <phoneticPr fontId="1"/>
  </si>
  <si>
    <t>十万円</t>
    <rPh sb="0" eb="3">
      <t>ジュウマンエン</t>
    </rPh>
    <phoneticPr fontId="1"/>
  </si>
  <si>
    <t>万円</t>
    <rPh sb="0" eb="2">
      <t>マンエン</t>
    </rPh>
    <phoneticPr fontId="1"/>
  </si>
  <si>
    <t>千円</t>
    <rPh sb="0" eb="2">
      <t>センエン</t>
    </rPh>
    <phoneticPr fontId="1"/>
  </si>
  <si>
    <t>円</t>
    <rPh sb="0" eb="1">
      <t>エン</t>
    </rPh>
    <phoneticPr fontId="1"/>
  </si>
  <si>
    <t>調整係数</t>
    <rPh sb="0" eb="2">
      <t>チョウセイ</t>
    </rPh>
    <rPh sb="2" eb="4">
      <t>ケイスウ</t>
    </rPh>
    <phoneticPr fontId="1"/>
  </si>
  <si>
    <t>新規需要
増加額合計</t>
    <rPh sb="0" eb="4">
      <t>シンキジュヨウ</t>
    </rPh>
    <rPh sb="5" eb="7">
      <t>ゾウカ</t>
    </rPh>
    <rPh sb="7" eb="8">
      <t>ガク</t>
    </rPh>
    <rPh sb="8" eb="10">
      <t>ゴウケイ</t>
    </rPh>
    <phoneticPr fontId="1"/>
  </si>
  <si>
    <t>直接効果</t>
    <rPh sb="0" eb="2">
      <t>チョクセツ</t>
    </rPh>
    <rPh sb="2" eb="4">
      <t>コウカ</t>
    </rPh>
    <phoneticPr fontId="1"/>
  </si>
  <si>
    <t>粗付加価値
誘発額</t>
    <rPh sb="0" eb="1">
      <t>アラ</t>
    </rPh>
    <rPh sb="1" eb="3">
      <t>フカ</t>
    </rPh>
    <rPh sb="3" eb="5">
      <t>カチ</t>
    </rPh>
    <rPh sb="6" eb="8">
      <t>ユウハツ</t>
    </rPh>
    <rPh sb="8" eb="9">
      <t>ガク</t>
    </rPh>
    <phoneticPr fontId="1"/>
  </si>
  <si>
    <t>生産誘発額</t>
    <rPh sb="0" eb="2">
      <t>セイサン</t>
    </rPh>
    <rPh sb="2" eb="4">
      <t>ユウハツ</t>
    </rPh>
    <rPh sb="4" eb="5">
      <t>ガク</t>
    </rPh>
    <phoneticPr fontId="1"/>
  </si>
  <si>
    <t>雇用者所得
誘発額</t>
    <rPh sb="0" eb="3">
      <t>コヨウシャ</t>
    </rPh>
    <rPh sb="3" eb="5">
      <t>ショトク</t>
    </rPh>
    <rPh sb="6" eb="8">
      <t>ユウハツ</t>
    </rPh>
    <rPh sb="8" eb="9">
      <t>ガク</t>
    </rPh>
    <phoneticPr fontId="1"/>
  </si>
  <si>
    <t>１次波及効果</t>
    <rPh sb="1" eb="2">
      <t>ジ</t>
    </rPh>
    <rPh sb="2" eb="4">
      <t>ハキュウ</t>
    </rPh>
    <rPh sb="4" eb="6">
      <t>コウカ</t>
    </rPh>
    <phoneticPr fontId="1"/>
  </si>
  <si>
    <t>生産誘発額</t>
    <rPh sb="0" eb="4">
      <t>セイサンユウハツ</t>
    </rPh>
    <rPh sb="4" eb="5">
      <t>ガク</t>
    </rPh>
    <phoneticPr fontId="1"/>
  </si>
  <si>
    <t>雇用者所得
誘発額</t>
    <rPh sb="0" eb="5">
      <t>コヨウシャショトク</t>
    </rPh>
    <rPh sb="6" eb="8">
      <t>ユウハツ</t>
    </rPh>
    <rPh sb="8" eb="9">
      <t>ガク</t>
    </rPh>
    <phoneticPr fontId="1"/>
  </si>
  <si>
    <t>２次波及効果</t>
    <rPh sb="1" eb="2">
      <t>ジ</t>
    </rPh>
    <rPh sb="2" eb="4">
      <t>ハキュウ</t>
    </rPh>
    <rPh sb="4" eb="6">
      <t>コウカ</t>
    </rPh>
    <phoneticPr fontId="1"/>
  </si>
  <si>
    <t>家計外消費支出（行）</t>
  </si>
  <si>
    <t>雇用者所得</t>
  </si>
  <si>
    <t>営業余剰</t>
  </si>
  <si>
    <t>資本減耗引当</t>
  </si>
  <si>
    <t>（控除）経常補助金</t>
  </si>
  <si>
    <t>38</t>
  </si>
  <si>
    <t>39</t>
  </si>
  <si>
    <t>40</t>
  </si>
  <si>
    <t>41</t>
  </si>
  <si>
    <t>42</t>
  </si>
  <si>
    <t>43</t>
  </si>
  <si>
    <t>44</t>
  </si>
  <si>
    <t>45</t>
  </si>
  <si>
    <t>46</t>
  </si>
  <si>
    <t>47</t>
  </si>
  <si>
    <t>48</t>
  </si>
  <si>
    <t>51</t>
  </si>
  <si>
    <t>53</t>
  </si>
  <si>
    <t>55</t>
  </si>
  <si>
    <t>57</t>
  </si>
  <si>
    <t>59</t>
  </si>
  <si>
    <t>61</t>
  </si>
  <si>
    <t>63</t>
  </si>
  <si>
    <t>64</t>
  </si>
  <si>
    <t>65</t>
  </si>
  <si>
    <t>66</t>
  </si>
  <si>
    <t>67</t>
  </si>
  <si>
    <t>68</t>
  </si>
  <si>
    <t>69</t>
  </si>
  <si>
    <t>70</t>
  </si>
  <si>
    <t>内生部門計</t>
  </si>
  <si>
    <t>列和</t>
    <rPh sb="0" eb="1">
      <t>レツ</t>
    </rPh>
    <rPh sb="1" eb="2">
      <t>ワ</t>
    </rPh>
    <phoneticPr fontId="5"/>
  </si>
  <si>
    <t>影響力係数</t>
    <rPh sb="0" eb="3">
      <t>エイキョウリョク</t>
    </rPh>
    <rPh sb="3" eb="5">
      <t>ケイスウ</t>
    </rPh>
    <phoneticPr fontId="5"/>
  </si>
  <si>
    <t>行和</t>
  </si>
  <si>
    <t>感応度係数</t>
    <rPh sb="0" eb="3">
      <t>カンノウド</t>
    </rPh>
    <rPh sb="3" eb="5">
      <t>ケイスウ</t>
    </rPh>
    <phoneticPr fontId="5"/>
  </si>
  <si>
    <t>-</t>
    <phoneticPr fontId="1"/>
  </si>
  <si>
    <t>直接効果+1次波及効果</t>
    <rPh sb="0" eb="2">
      <t>チョクセツ</t>
    </rPh>
    <rPh sb="2" eb="4">
      <t>コウカ</t>
    </rPh>
    <rPh sb="6" eb="7">
      <t>ジ</t>
    </rPh>
    <rPh sb="7" eb="9">
      <t>ハキュウ</t>
    </rPh>
    <rPh sb="9" eb="11">
      <t>コウカ</t>
    </rPh>
    <phoneticPr fontId="1"/>
  </si>
  <si>
    <t>消費転換率</t>
    <rPh sb="0" eb="2">
      <t>ショウヒ</t>
    </rPh>
    <rPh sb="2" eb="4">
      <t>テンカン</t>
    </rPh>
    <rPh sb="4" eb="5">
      <t>リツ</t>
    </rPh>
    <phoneticPr fontId="1"/>
  </si>
  <si>
    <t>入力シートより</t>
    <rPh sb="0" eb="2">
      <t>ニュウリョク</t>
    </rPh>
    <phoneticPr fontId="1"/>
  </si>
  <si>
    <t>民間消費
支出額増加額</t>
    <rPh sb="0" eb="2">
      <t>ミンカン</t>
    </rPh>
    <rPh sb="2" eb="4">
      <t>ショウヒ</t>
    </rPh>
    <rPh sb="5" eb="7">
      <t>シシュツ</t>
    </rPh>
    <rPh sb="7" eb="8">
      <t>ガク</t>
    </rPh>
    <rPh sb="8" eb="10">
      <t>ゾウカ</t>
    </rPh>
    <rPh sb="10" eb="11">
      <t>ガク</t>
    </rPh>
    <phoneticPr fontId="1"/>
  </si>
  <si>
    <t>民間消費支出
構成比</t>
    <rPh sb="0" eb="2">
      <t>ミンカン</t>
    </rPh>
    <rPh sb="2" eb="4">
      <t>ショウヒ</t>
    </rPh>
    <rPh sb="4" eb="6">
      <t>シシュツ</t>
    </rPh>
    <rPh sb="7" eb="10">
      <t>コウセイヒ</t>
    </rPh>
    <phoneticPr fontId="1"/>
  </si>
  <si>
    <t>A</t>
    <phoneticPr fontId="1"/>
  </si>
  <si>
    <t>D</t>
    <phoneticPr fontId="1"/>
  </si>
  <si>
    <t>C</t>
    <phoneticPr fontId="1"/>
  </si>
  <si>
    <t>E</t>
    <phoneticPr fontId="1"/>
  </si>
  <si>
    <t>C×粗付加価値率</t>
    <rPh sb="2" eb="8">
      <t>アラフカカチリツ</t>
    </rPh>
    <phoneticPr fontId="1"/>
  </si>
  <si>
    <t>C×雇用者所得率</t>
    <rPh sb="2" eb="5">
      <t>コヨウシャ</t>
    </rPh>
    <rPh sb="5" eb="7">
      <t>ショトク</t>
    </rPh>
    <rPh sb="7" eb="8">
      <t>リツ</t>
    </rPh>
    <phoneticPr fontId="1"/>
  </si>
  <si>
    <t>F</t>
    <phoneticPr fontId="1"/>
  </si>
  <si>
    <t>G</t>
    <phoneticPr fontId="1"/>
  </si>
  <si>
    <t>H1</t>
    <phoneticPr fontId="1"/>
  </si>
  <si>
    <t>I1</t>
    <phoneticPr fontId="1"/>
  </si>
  <si>
    <t>H1×粗付加価値率</t>
    <rPh sb="3" eb="9">
      <t>アラフカカチリツ</t>
    </rPh>
    <phoneticPr fontId="1"/>
  </si>
  <si>
    <t>H1×雇用者所得率</t>
    <rPh sb="3" eb="6">
      <t>コヨウシャ</t>
    </rPh>
    <rPh sb="6" eb="8">
      <t>ショトク</t>
    </rPh>
    <rPh sb="8" eb="9">
      <t>リツ</t>
    </rPh>
    <phoneticPr fontId="1"/>
  </si>
  <si>
    <t>K</t>
    <phoneticPr fontId="1"/>
  </si>
  <si>
    <t>L</t>
    <phoneticPr fontId="1"/>
  </si>
  <si>
    <t>E+J1</t>
    <phoneticPr fontId="1"/>
  </si>
  <si>
    <t>C+H1</t>
    <phoneticPr fontId="1"/>
  </si>
  <si>
    <t>M</t>
    <phoneticPr fontId="1"/>
  </si>
  <si>
    <t>L×消費転換率</t>
    <rPh sb="2" eb="4">
      <t>ショウヒ</t>
    </rPh>
    <rPh sb="4" eb="6">
      <t>テンカン</t>
    </rPh>
    <rPh sb="6" eb="7">
      <t>リツ</t>
    </rPh>
    <phoneticPr fontId="1"/>
  </si>
  <si>
    <t>N</t>
    <phoneticPr fontId="1"/>
  </si>
  <si>
    <t>O</t>
    <phoneticPr fontId="1"/>
  </si>
  <si>
    <t>消費誘発額</t>
    <rPh sb="0" eb="2">
      <t>ショウヒ</t>
    </rPh>
    <rPh sb="2" eb="4">
      <t>ユウハツ</t>
    </rPh>
    <rPh sb="4" eb="5">
      <t>ガク</t>
    </rPh>
    <phoneticPr fontId="1"/>
  </si>
  <si>
    <t>M×民間消費
支出構成比</t>
    <rPh sb="2" eb="4">
      <t>ミンカン</t>
    </rPh>
    <rPh sb="4" eb="6">
      <t>ショウヒ</t>
    </rPh>
    <rPh sb="7" eb="9">
      <t>シシュツ</t>
    </rPh>
    <rPh sb="9" eb="12">
      <t>コウセイヒ</t>
    </rPh>
    <phoneticPr fontId="1"/>
  </si>
  <si>
    <t>H2</t>
    <phoneticPr fontId="1"/>
  </si>
  <si>
    <t>J1</t>
    <phoneticPr fontId="1"/>
  </si>
  <si>
    <t>I2</t>
    <phoneticPr fontId="1"/>
  </si>
  <si>
    <t>J2</t>
    <phoneticPr fontId="1"/>
  </si>
  <si>
    <t>H2×粗付加価値率</t>
    <rPh sb="3" eb="9">
      <t>アラフカカチリツ</t>
    </rPh>
    <phoneticPr fontId="1"/>
  </si>
  <si>
    <t>H2×雇用者所得率</t>
    <rPh sb="3" eb="6">
      <t>コヨウシャ</t>
    </rPh>
    <rPh sb="6" eb="8">
      <t>ショトク</t>
    </rPh>
    <rPh sb="8" eb="9">
      <t>リツ</t>
    </rPh>
    <phoneticPr fontId="1"/>
  </si>
  <si>
    <t>雇用誘発</t>
    <rPh sb="0" eb="2">
      <t>コヨウ</t>
    </rPh>
    <rPh sb="2" eb="4">
      <t>ユウハツ</t>
    </rPh>
    <phoneticPr fontId="1"/>
  </si>
  <si>
    <t>就業者係数</t>
    <rPh sb="0" eb="3">
      <t>シュウギョウシャ</t>
    </rPh>
    <rPh sb="3" eb="5">
      <t>ケイスウ</t>
    </rPh>
    <phoneticPr fontId="1"/>
  </si>
  <si>
    <t>雇用者係数</t>
    <rPh sb="0" eb="3">
      <t>コヨウシャ</t>
    </rPh>
    <rPh sb="3" eb="5">
      <t>ケイスウ</t>
    </rPh>
    <phoneticPr fontId="1"/>
  </si>
  <si>
    <t>R</t>
    <phoneticPr fontId="1"/>
  </si>
  <si>
    <t>就業者誘発数</t>
    <rPh sb="0" eb="3">
      <t>シュウギョウシャ</t>
    </rPh>
    <rPh sb="3" eb="5">
      <t>ユウハツ</t>
    </rPh>
    <rPh sb="5" eb="6">
      <t>スウ</t>
    </rPh>
    <phoneticPr fontId="1"/>
  </si>
  <si>
    <t>雇用者誘発数</t>
    <rPh sb="0" eb="3">
      <t>コヨウシャ</t>
    </rPh>
    <rPh sb="3" eb="5">
      <t>ユウハツ</t>
    </rPh>
    <rPh sb="5" eb="6">
      <t>スウ</t>
    </rPh>
    <phoneticPr fontId="1"/>
  </si>
  <si>
    <t>（単位：人）</t>
    <rPh sb="1" eb="3">
      <t>タンイ</t>
    </rPh>
    <rPh sb="4" eb="5">
      <t>ニン</t>
    </rPh>
    <phoneticPr fontId="1"/>
  </si>
  <si>
    <t>直接効果</t>
    <rPh sb="0" eb="2">
      <t>チョクセツ</t>
    </rPh>
    <rPh sb="2" eb="4">
      <t>コウカ</t>
    </rPh>
    <phoneticPr fontId="6"/>
  </si>
  <si>
    <t>生産誘発額</t>
    <rPh sb="0" eb="2">
      <t>セイサン</t>
    </rPh>
    <rPh sb="2" eb="4">
      <t>ユウハツ</t>
    </rPh>
    <rPh sb="4" eb="5">
      <t>ガク</t>
    </rPh>
    <phoneticPr fontId="6"/>
  </si>
  <si>
    <t>中間投入額</t>
    <rPh sb="0" eb="2">
      <t>チュウカン</t>
    </rPh>
    <rPh sb="2" eb="4">
      <t>トウニュウ</t>
    </rPh>
    <rPh sb="4" eb="5">
      <t>ガク</t>
    </rPh>
    <phoneticPr fontId="6"/>
  </si>
  <si>
    <t>県内自給額</t>
    <rPh sb="0" eb="2">
      <t>ケンナイ</t>
    </rPh>
    <rPh sb="2" eb="4">
      <t>ジキュウ</t>
    </rPh>
    <rPh sb="4" eb="5">
      <t>ガク</t>
    </rPh>
    <phoneticPr fontId="6"/>
  </si>
  <si>
    <t>雇用者所得総額
（直接+1次波及）</t>
    <rPh sb="0" eb="3">
      <t>コヨウシャ</t>
    </rPh>
    <rPh sb="3" eb="5">
      <t>ショトク</t>
    </rPh>
    <rPh sb="5" eb="7">
      <t>ソウガク</t>
    </rPh>
    <rPh sb="9" eb="11">
      <t>チョクセツ</t>
    </rPh>
    <rPh sb="13" eb="14">
      <t>ジ</t>
    </rPh>
    <rPh sb="14" eb="16">
      <t>ハキュウ</t>
    </rPh>
    <phoneticPr fontId="6"/>
  </si>
  <si>
    <t>消費支出増加額</t>
    <rPh sb="0" eb="2">
      <t>ショウヒ</t>
    </rPh>
    <rPh sb="2" eb="4">
      <t>シシュツ</t>
    </rPh>
    <rPh sb="4" eb="6">
      <t>ゾウカ</t>
    </rPh>
    <rPh sb="6" eb="7">
      <t>ガク</t>
    </rPh>
    <phoneticPr fontId="6"/>
  </si>
  <si>
    <t>消費誘発額</t>
    <rPh sb="0" eb="2">
      <t>ショウヒ</t>
    </rPh>
    <rPh sb="2" eb="4">
      <t>ユウハツ</t>
    </rPh>
    <rPh sb="4" eb="5">
      <t>ガク</t>
    </rPh>
    <phoneticPr fontId="6"/>
  </si>
  <si>
    <t>1次波及効果</t>
    <rPh sb="1" eb="2">
      <t>ジ</t>
    </rPh>
    <rPh sb="2" eb="4">
      <t>ハキュウ</t>
    </rPh>
    <rPh sb="4" eb="6">
      <t>コウカ</t>
    </rPh>
    <phoneticPr fontId="6"/>
  </si>
  <si>
    <t>2次波及効果</t>
    <rPh sb="1" eb="2">
      <t>ジ</t>
    </rPh>
    <rPh sb="2" eb="4">
      <t>ハキュウ</t>
    </rPh>
    <rPh sb="4" eb="6">
      <t>コウカ</t>
    </rPh>
    <phoneticPr fontId="6"/>
  </si>
  <si>
    <t>自給率設定</t>
    <rPh sb="0" eb="3">
      <t>ジキュウリツ</t>
    </rPh>
    <rPh sb="3" eb="5">
      <t>セッテイ</t>
    </rPh>
    <phoneticPr fontId="1"/>
  </si>
  <si>
    <t>生産誘発額</t>
    <rPh sb="0" eb="5">
      <t>セイサンユウハツガク</t>
    </rPh>
    <phoneticPr fontId="6"/>
  </si>
  <si>
    <t>〈 まとめ 〉</t>
    <phoneticPr fontId="6"/>
  </si>
  <si>
    <t>（注）端数処理の関係で、内訳の計と合計値が一致しない場合があります。</t>
    <rPh sb="1" eb="2">
      <t>チュウ</t>
    </rPh>
    <rPh sb="3" eb="7">
      <t>ハスウショリ</t>
    </rPh>
    <rPh sb="8" eb="10">
      <t>カンケイ</t>
    </rPh>
    <rPh sb="12" eb="14">
      <t>ウチワケ</t>
    </rPh>
    <rPh sb="15" eb="16">
      <t>ケイ</t>
    </rPh>
    <rPh sb="17" eb="20">
      <t>ゴウケイチ</t>
    </rPh>
    <rPh sb="21" eb="23">
      <t>イッチ</t>
    </rPh>
    <rPh sb="26" eb="28">
      <t>バアイ</t>
    </rPh>
    <phoneticPr fontId="6"/>
  </si>
  <si>
    <t>分析事例</t>
    <rPh sb="0" eb="2">
      <t>ブンセキ</t>
    </rPh>
    <rPh sb="2" eb="4">
      <t>ジレイ</t>
    </rPh>
    <phoneticPr fontId="8"/>
  </si>
  <si>
    <t>１　当初設定</t>
    <rPh sb="2" eb="4">
      <t>トウショ</t>
    </rPh>
    <rPh sb="4" eb="6">
      <t>セッテイ</t>
    </rPh>
    <phoneticPr fontId="8"/>
  </si>
  <si>
    <t>新規需要増加額</t>
    <rPh sb="0" eb="2">
      <t>シンキ</t>
    </rPh>
    <rPh sb="2" eb="4">
      <t>ジュヨウ</t>
    </rPh>
    <rPh sb="4" eb="6">
      <t>ゾウカ</t>
    </rPh>
    <rPh sb="6" eb="7">
      <t>ガク</t>
    </rPh>
    <phoneticPr fontId="8"/>
  </si>
  <si>
    <t>消費転換率</t>
    <rPh sb="0" eb="2">
      <t>ショウヒ</t>
    </rPh>
    <rPh sb="2" eb="4">
      <t>テンカン</t>
    </rPh>
    <rPh sb="4" eb="5">
      <t>リツ</t>
    </rPh>
    <phoneticPr fontId="8"/>
  </si>
  <si>
    <t>２　分析結果</t>
    <rPh sb="2" eb="4">
      <t>ブンセキ</t>
    </rPh>
    <rPh sb="4" eb="6">
      <t>ケッカ</t>
    </rPh>
    <phoneticPr fontId="8"/>
  </si>
  <si>
    <t>生産誘発額</t>
    <rPh sb="0" eb="2">
      <t>セイサン</t>
    </rPh>
    <rPh sb="2" eb="4">
      <t>ユウハツ</t>
    </rPh>
    <rPh sb="4" eb="5">
      <t>ガク</t>
    </rPh>
    <phoneticPr fontId="8"/>
  </si>
  <si>
    <t>直接効果</t>
    <rPh sb="0" eb="2">
      <t>チョクセツ</t>
    </rPh>
    <rPh sb="2" eb="4">
      <t>コウカ</t>
    </rPh>
    <phoneticPr fontId="8"/>
  </si>
  <si>
    <t>合計（総合効果）</t>
    <rPh sb="0" eb="2">
      <t>ゴウケイ</t>
    </rPh>
    <rPh sb="3" eb="5">
      <t>ソウゴウ</t>
    </rPh>
    <rPh sb="5" eb="7">
      <t>コウカ</t>
    </rPh>
    <phoneticPr fontId="8"/>
  </si>
  <si>
    <t>合計（総合効果）</t>
    <rPh sb="0" eb="2">
      <t>ゴウケイ</t>
    </rPh>
    <rPh sb="3" eb="5">
      <t>ソウゴウ</t>
    </rPh>
    <rPh sb="5" eb="7">
      <t>コウカ</t>
    </rPh>
    <phoneticPr fontId="6"/>
  </si>
  <si>
    <t>県内自給額</t>
    <rPh sb="0" eb="2">
      <t>ケンナイ</t>
    </rPh>
    <rPh sb="2" eb="4">
      <t>ジキュウ</t>
    </rPh>
    <rPh sb="4" eb="5">
      <t>ガク</t>
    </rPh>
    <phoneticPr fontId="1"/>
  </si>
  <si>
    <t>中間投入額</t>
    <rPh sb="0" eb="2">
      <t>チュウカン</t>
    </rPh>
    <rPh sb="2" eb="4">
      <t>トウニュウ</t>
    </rPh>
    <rPh sb="4" eb="5">
      <t>ガク</t>
    </rPh>
    <phoneticPr fontId="1"/>
  </si>
  <si>
    <t>1次波及効果</t>
    <rPh sb="1" eb="2">
      <t>ジ</t>
    </rPh>
    <rPh sb="2" eb="4">
      <t>ハキュウ</t>
    </rPh>
    <rPh sb="4" eb="6">
      <t>コウカ</t>
    </rPh>
    <phoneticPr fontId="8"/>
  </si>
  <si>
    <t>2次波及効果</t>
    <rPh sb="1" eb="2">
      <t>ジ</t>
    </rPh>
    <rPh sb="2" eb="4">
      <t>ハキュウ</t>
    </rPh>
    <rPh sb="4" eb="6">
      <t>コウカ</t>
    </rPh>
    <phoneticPr fontId="8"/>
  </si>
  <si>
    <t>1次波及効果</t>
    <rPh sb="1" eb="2">
      <t>ジ</t>
    </rPh>
    <rPh sb="2" eb="4">
      <t>ハキュウ</t>
    </rPh>
    <rPh sb="4" eb="6">
      <t>コウカ</t>
    </rPh>
    <phoneticPr fontId="1"/>
  </si>
  <si>
    <t>2次波及効果</t>
    <rPh sb="1" eb="2">
      <t>ジ</t>
    </rPh>
    <rPh sb="2" eb="4">
      <t>ハキュウ</t>
    </rPh>
    <rPh sb="4" eb="6">
      <t>コウカ</t>
    </rPh>
    <phoneticPr fontId="1"/>
  </si>
  <si>
    <t>合計（総合効果）</t>
    <rPh sb="0" eb="2">
      <t>ゴウケイ</t>
    </rPh>
    <rPh sb="3" eb="5">
      <t>ソウゴウ</t>
    </rPh>
    <rPh sb="5" eb="7">
      <t>コウカ</t>
    </rPh>
    <phoneticPr fontId="1"/>
  </si>
  <si>
    <t>P1</t>
    <phoneticPr fontId="1"/>
  </si>
  <si>
    <t>Q1</t>
    <phoneticPr fontId="1"/>
  </si>
  <si>
    <t>C×就業者係数</t>
    <rPh sb="2" eb="5">
      <t>シュウギョウシャ</t>
    </rPh>
    <rPh sb="5" eb="7">
      <t>ケイスウ</t>
    </rPh>
    <phoneticPr fontId="1"/>
  </si>
  <si>
    <t>C×雇用者係数</t>
    <rPh sb="2" eb="5">
      <t>コヨウシャ</t>
    </rPh>
    <rPh sb="5" eb="7">
      <t>ケイスウ</t>
    </rPh>
    <phoneticPr fontId="1"/>
  </si>
  <si>
    <t>P2</t>
  </si>
  <si>
    <t>Q2</t>
    <phoneticPr fontId="1"/>
  </si>
  <si>
    <t>P3</t>
  </si>
  <si>
    <t>Q3</t>
    <phoneticPr fontId="1"/>
  </si>
  <si>
    <t>H1×就業者係数</t>
    <rPh sb="3" eb="6">
      <t>シュウギョウシャ</t>
    </rPh>
    <rPh sb="6" eb="8">
      <t>ケイスウ</t>
    </rPh>
    <phoneticPr fontId="1"/>
  </si>
  <si>
    <t>H1×雇用者係数</t>
    <rPh sb="3" eb="6">
      <t>コヨウシャ</t>
    </rPh>
    <rPh sb="6" eb="8">
      <t>ケイスウ</t>
    </rPh>
    <phoneticPr fontId="1"/>
  </si>
  <si>
    <t>H2×就業者係数</t>
    <rPh sb="3" eb="6">
      <t>シュウギョウシャ</t>
    </rPh>
    <rPh sb="6" eb="8">
      <t>ケイスウ</t>
    </rPh>
    <phoneticPr fontId="1"/>
  </si>
  <si>
    <t>H2×雇用者係数</t>
    <rPh sb="3" eb="6">
      <t>コヨウシャ</t>
    </rPh>
    <rPh sb="6" eb="8">
      <t>ケイスウ</t>
    </rPh>
    <phoneticPr fontId="1"/>
  </si>
  <si>
    <t>P1+P2+P3</t>
    <phoneticPr fontId="1"/>
  </si>
  <si>
    <t>Q1+Q2+Q3</t>
    <phoneticPr fontId="1"/>
  </si>
  <si>
    <t>S</t>
    <phoneticPr fontId="1"/>
  </si>
  <si>
    <t>（単位：人）</t>
    <rPh sb="1" eb="3">
      <t>タンイ</t>
    </rPh>
    <rPh sb="4" eb="5">
      <t>ヒト</t>
    </rPh>
    <phoneticPr fontId="8"/>
  </si>
  <si>
    <t>新規需要増加額</t>
    <rPh sb="0" eb="2">
      <t>シンキ</t>
    </rPh>
    <rPh sb="2" eb="4">
      <t>ジュヨウ</t>
    </rPh>
    <rPh sb="4" eb="6">
      <t>ゾウカ</t>
    </rPh>
    <rPh sb="6" eb="7">
      <t>ガク</t>
    </rPh>
    <phoneticPr fontId="9"/>
  </si>
  <si>
    <t>生産誘発額</t>
    <rPh sb="0" eb="2">
      <t>セイサン</t>
    </rPh>
    <rPh sb="2" eb="4">
      <t>ユウハツ</t>
    </rPh>
    <rPh sb="4" eb="5">
      <t>ガク</t>
    </rPh>
    <phoneticPr fontId="9"/>
  </si>
  <si>
    <t>粗付加価値誘発額</t>
    <rPh sb="0" eb="8">
      <t>アラフカカチユウハツガク</t>
    </rPh>
    <phoneticPr fontId="9"/>
  </si>
  <si>
    <t>就業者誘発数</t>
    <rPh sb="0" eb="3">
      <t>シュウギョウシャ</t>
    </rPh>
    <rPh sb="3" eb="5">
      <t>ユウハツ</t>
    </rPh>
    <rPh sb="5" eb="6">
      <t>スウ</t>
    </rPh>
    <phoneticPr fontId="9"/>
  </si>
  <si>
    <t>初期投資</t>
    <rPh sb="0" eb="2">
      <t>ショキ</t>
    </rPh>
    <rPh sb="2" eb="4">
      <t>トウシ</t>
    </rPh>
    <phoneticPr fontId="9"/>
  </si>
  <si>
    <t>新規需要
増加額</t>
    <rPh sb="0" eb="2">
      <t>シンキ</t>
    </rPh>
    <rPh sb="2" eb="4">
      <t>ジュヨウ</t>
    </rPh>
    <phoneticPr fontId="9"/>
  </si>
  <si>
    <t>直接</t>
    <rPh sb="0" eb="2">
      <t>チョクセツ</t>
    </rPh>
    <phoneticPr fontId="9"/>
  </si>
  <si>
    <t>1次波及</t>
    <rPh sb="1" eb="2">
      <t>ジ</t>
    </rPh>
    <rPh sb="2" eb="4">
      <t>ハキュウ</t>
    </rPh>
    <phoneticPr fontId="9"/>
  </si>
  <si>
    <t>2次波及</t>
    <rPh sb="1" eb="2">
      <t>ジ</t>
    </rPh>
    <rPh sb="2" eb="4">
      <t>ハキュウ</t>
    </rPh>
    <phoneticPr fontId="9"/>
  </si>
  <si>
    <t>合計</t>
    <rPh sb="0" eb="2">
      <t>ゴウケイ</t>
    </rPh>
    <phoneticPr fontId="9"/>
  </si>
  <si>
    <t>粗付加価値
誘発額</t>
    <rPh sb="0" eb="1">
      <t>アラ</t>
    </rPh>
    <rPh sb="1" eb="3">
      <t>フカ</t>
    </rPh>
    <rPh sb="3" eb="5">
      <t>カチ</t>
    </rPh>
    <rPh sb="6" eb="8">
      <t>ユウハツ</t>
    </rPh>
    <rPh sb="8" eb="9">
      <t>ガク</t>
    </rPh>
    <phoneticPr fontId="9"/>
  </si>
  <si>
    <t>就業者
誘発数</t>
    <rPh sb="0" eb="3">
      <t>シュウギョウシャ</t>
    </rPh>
    <rPh sb="4" eb="6">
      <t>ユウハツ</t>
    </rPh>
    <rPh sb="6" eb="7">
      <t>スウ</t>
    </rPh>
    <phoneticPr fontId="9"/>
  </si>
  <si>
    <t>雇用者
誘発数</t>
    <rPh sb="0" eb="3">
      <t>コヨウシャ</t>
    </rPh>
    <rPh sb="4" eb="6">
      <t>ユウハツ</t>
    </rPh>
    <rPh sb="6" eb="7">
      <t>スウ</t>
    </rPh>
    <phoneticPr fontId="9"/>
  </si>
  <si>
    <t>人</t>
    <rPh sb="0" eb="1">
      <t>ヒト</t>
    </rPh>
    <phoneticPr fontId="9"/>
  </si>
  <si>
    <t>人</t>
    <rPh sb="0" eb="1">
      <t>ニン</t>
    </rPh>
    <phoneticPr fontId="9"/>
  </si>
  <si>
    <t>倍 〉</t>
    <rPh sb="0" eb="1">
      <t>バイ</t>
    </rPh>
    <phoneticPr fontId="9"/>
  </si>
  <si>
    <t>〈 新規需要増加額比</t>
    <rPh sb="2" eb="4">
      <t>シンキ</t>
    </rPh>
    <rPh sb="4" eb="6">
      <t>ジュヨウ</t>
    </rPh>
    <rPh sb="6" eb="8">
      <t>ゾウカ</t>
    </rPh>
    <rPh sb="8" eb="9">
      <t>ガク</t>
    </rPh>
    <rPh sb="9" eb="10">
      <t>ヒ</t>
    </rPh>
    <phoneticPr fontId="9"/>
  </si>
  <si>
    <t>　　　雇用者誘発数</t>
    <rPh sb="3" eb="9">
      <t>コヨウシャユウハツスウ</t>
    </rPh>
    <phoneticPr fontId="9"/>
  </si>
  <si>
    <t>※1人未満切り捨て</t>
    <rPh sb="2" eb="3">
      <t>ニン</t>
    </rPh>
    <rPh sb="3" eb="5">
      <t>ミマン</t>
    </rPh>
    <rPh sb="5" eb="6">
      <t>キ</t>
    </rPh>
    <rPh sb="7" eb="8">
      <t>ス</t>
    </rPh>
    <phoneticPr fontId="9"/>
  </si>
  <si>
    <t>F×B2</t>
    <phoneticPr fontId="1"/>
  </si>
  <si>
    <t>B2</t>
    <phoneticPr fontId="1"/>
  </si>
  <si>
    <t>-</t>
    <phoneticPr fontId="1"/>
  </si>
  <si>
    <t>N×B2</t>
    <phoneticPr fontId="1"/>
  </si>
  <si>
    <t>B1</t>
    <phoneticPr fontId="1"/>
  </si>
  <si>
    <t>A×B1</t>
    <phoneticPr fontId="1"/>
  </si>
  <si>
    <t>就業者誘発数</t>
    <rPh sb="0" eb="3">
      <t>シュウギョウシャ</t>
    </rPh>
    <rPh sb="3" eb="5">
      <t>ユウハツ</t>
    </rPh>
    <rPh sb="5" eb="6">
      <t>スウ</t>
    </rPh>
    <phoneticPr fontId="8"/>
  </si>
  <si>
    <t>雇用者誘発数</t>
    <rPh sb="0" eb="3">
      <t>コヨウシャ</t>
    </rPh>
    <rPh sb="3" eb="5">
      <t>ユウハツ</t>
    </rPh>
    <rPh sb="5" eb="6">
      <t>スウ</t>
    </rPh>
    <phoneticPr fontId="8"/>
  </si>
  <si>
    <t>飼料・有機質肥料、たばこを含む</t>
  </si>
  <si>
    <t>合成皮革を含む</t>
  </si>
  <si>
    <t>銑鉄・粗鋼、鋼材、鋳鍛造品など</t>
  </si>
  <si>
    <t>上水道・簡易水道、工業用水、下水道など</t>
  </si>
  <si>
    <t>ごみ、産業廃棄物、し尿の収集・処理など</t>
  </si>
  <si>
    <t>銀行、貸金業、証券会社、生命保険、損害保険など</t>
  </si>
  <si>
    <t>不動産仲介・管理業、不動産賃貸業、貸家業など</t>
  </si>
  <si>
    <t>中央政府、地方公共団体</t>
  </si>
  <si>
    <t>農業協同組合（営利活動分は除く）、商工会議所、集会所（文化会館、婦人会館など）、宗教団体、学術団体、労働団体、政治団体など</t>
  </si>
  <si>
    <t>家計調査</t>
    <rPh sb="0" eb="2">
      <t>カケイ</t>
    </rPh>
    <rPh sb="2" eb="4">
      <t>チョウサ</t>
    </rPh>
    <phoneticPr fontId="1"/>
  </si>
  <si>
    <t>%</t>
    <phoneticPr fontId="6"/>
  </si>
  <si>
    <t>　により算出している</t>
    <rPh sb="4" eb="6">
      <t>サンシュツ</t>
    </rPh>
    <phoneticPr fontId="1"/>
  </si>
  <si>
    <t>・表の数値は勤労者世帯の「消費支出÷実収入」</t>
    <rPh sb="1" eb="2">
      <t>ヒョウ</t>
    </rPh>
    <rPh sb="3" eb="5">
      <t>スウチ</t>
    </rPh>
    <rPh sb="6" eb="9">
      <t>キンロウシャ</t>
    </rPh>
    <rPh sb="9" eb="11">
      <t>セタイ</t>
    </rPh>
    <rPh sb="13" eb="15">
      <t>ショウヒ</t>
    </rPh>
    <rPh sb="15" eb="17">
      <t>シシュツ</t>
    </rPh>
    <rPh sb="18" eb="21">
      <t>ジツシュウニュウ</t>
    </rPh>
    <phoneticPr fontId="1"/>
  </si>
  <si>
    <t>経済波及効果</t>
    <rPh sb="0" eb="2">
      <t>ケイザイ</t>
    </rPh>
    <rPh sb="2" eb="4">
      <t>ハキュウ</t>
    </rPh>
    <rPh sb="4" eb="6">
      <t>コウカ</t>
    </rPh>
    <phoneticPr fontId="9"/>
  </si>
  <si>
    <t>情報通信機器</t>
    <rPh sb="0" eb="2">
      <t>ジョウホウ</t>
    </rPh>
    <rPh sb="2" eb="4">
      <t>ツウシン</t>
    </rPh>
    <rPh sb="4" eb="6">
      <t>キキ</t>
    </rPh>
    <phoneticPr fontId="3"/>
  </si>
  <si>
    <t>他に分類されない会員制団体</t>
  </si>
  <si>
    <t>他に分類されない会員制団体</t>
    <phoneticPr fontId="3"/>
  </si>
  <si>
    <t>電子部品</t>
  </si>
  <si>
    <t>農林漁業</t>
    <rPh sb="2" eb="4">
      <t>ギョギョウ</t>
    </rPh>
    <phoneticPr fontId="10"/>
  </si>
  <si>
    <t>鉱業</t>
  </si>
  <si>
    <t>飲食料品</t>
  </si>
  <si>
    <t>繊維製品</t>
  </si>
  <si>
    <t>化学製品</t>
  </si>
  <si>
    <t>石油・石炭製品</t>
  </si>
  <si>
    <t>プラスチック・ゴム製品</t>
    <rPh sb="9" eb="11">
      <t>セイヒン</t>
    </rPh>
    <phoneticPr fontId="10"/>
  </si>
  <si>
    <t>窯業・土石製品</t>
  </si>
  <si>
    <t>鉄鋼</t>
  </si>
  <si>
    <t>非鉄金属</t>
  </si>
  <si>
    <t>金属製品</t>
  </si>
  <si>
    <t>はん用機械</t>
  </si>
  <si>
    <t>生産用機械</t>
  </si>
  <si>
    <t>業務用機械</t>
  </si>
  <si>
    <t>電気機械</t>
  </si>
  <si>
    <t>情報通信機器</t>
    <rPh sb="0" eb="2">
      <t>ジョウホウ</t>
    </rPh>
    <rPh sb="2" eb="4">
      <t>ツウシン</t>
    </rPh>
    <rPh sb="4" eb="6">
      <t>キキ</t>
    </rPh>
    <phoneticPr fontId="11"/>
  </si>
  <si>
    <t>輸送機械</t>
  </si>
  <si>
    <t>建設</t>
  </si>
  <si>
    <t>商業</t>
  </si>
  <si>
    <t>金融・保険</t>
  </si>
  <si>
    <t>不動産</t>
  </si>
  <si>
    <t>運輸・郵便</t>
  </si>
  <si>
    <t>情報通信</t>
  </si>
  <si>
    <t>公務</t>
  </si>
  <si>
    <t>教育・研究</t>
  </si>
  <si>
    <t>医療・福祉</t>
  </si>
  <si>
    <t>対個人サービス</t>
  </si>
  <si>
    <t>事務用品</t>
  </si>
  <si>
    <t>分類不明</t>
  </si>
  <si>
    <t>内生部門合計</t>
    <rPh sb="0" eb="2">
      <t>ナイセイ</t>
    </rPh>
    <rPh sb="2" eb="4">
      <t>ブモン</t>
    </rPh>
    <rPh sb="4" eb="5">
      <t>ゴウ</t>
    </rPh>
    <phoneticPr fontId="10"/>
  </si>
  <si>
    <t>間接税（関税・輸入品商品税を除く。）</t>
  </si>
  <si>
    <t>粗付加価値部門計</t>
    <rPh sb="0" eb="7">
      <t>アラフカカチブモン</t>
    </rPh>
    <rPh sb="7" eb="8">
      <t>ケイ</t>
    </rPh>
    <phoneticPr fontId="4"/>
  </si>
  <si>
    <t>県内生産額</t>
    <rPh sb="0" eb="1">
      <t>ケン</t>
    </rPh>
    <phoneticPr fontId="4"/>
  </si>
  <si>
    <t>全国家計
構造調査</t>
    <rPh sb="0" eb="2">
      <t>ゼンコク</t>
    </rPh>
    <rPh sb="2" eb="4">
      <t>カケイ</t>
    </rPh>
    <rPh sb="5" eb="7">
      <t>コウゾウ</t>
    </rPh>
    <rPh sb="7" eb="9">
      <t>チョウサ</t>
    </rPh>
    <phoneticPr fontId="1"/>
  </si>
  <si>
    <t>（人/百万円）</t>
    <rPh sb="1" eb="2">
      <t>ニン</t>
    </rPh>
    <rPh sb="3" eb="4">
      <t>ヒャク</t>
    </rPh>
    <phoneticPr fontId="2"/>
  </si>
  <si>
    <t>　● ファイルの構成</t>
    <rPh sb="8" eb="10">
      <t>コウセイ</t>
    </rPh>
    <phoneticPr fontId="1"/>
  </si>
  <si>
    <t>　　  ファイルは、次のように構成されています。</t>
    <phoneticPr fontId="1"/>
  </si>
  <si>
    <t>　説　　　明</t>
    <rPh sb="1" eb="2">
      <t>セツ</t>
    </rPh>
    <rPh sb="5" eb="6">
      <t>メイ</t>
    </rPh>
    <phoneticPr fontId="1"/>
  </si>
  <si>
    <t xml:space="preserve"> 　はじめに</t>
    <phoneticPr fontId="1"/>
  </si>
  <si>
    <t>　利用上の留意事項等を記載しています。</t>
    <phoneticPr fontId="1"/>
  </si>
  <si>
    <t>　 利用手引き</t>
    <rPh sb="2" eb="4">
      <t>リヨウ</t>
    </rPh>
    <rPh sb="4" eb="6">
      <t>テビ</t>
    </rPh>
    <phoneticPr fontId="1"/>
  </si>
  <si>
    <t>　この分析ツールへの入力方法を記載しています。</t>
    <rPh sb="3" eb="5">
      <t>ブンセキ</t>
    </rPh>
    <rPh sb="10" eb="12">
      <t>ニュウリョク</t>
    </rPh>
    <rPh sb="12" eb="14">
      <t>ホウホウ</t>
    </rPh>
    <rPh sb="15" eb="17">
      <t>キサイ</t>
    </rPh>
    <phoneticPr fontId="1"/>
  </si>
  <si>
    <t>　 部門分類表</t>
    <rPh sb="2" eb="4">
      <t>ブモン</t>
    </rPh>
    <rPh sb="4" eb="6">
      <t>ブンルイ</t>
    </rPh>
    <rPh sb="6" eb="7">
      <t>ヒョウ</t>
    </rPh>
    <phoneticPr fontId="1"/>
  </si>
  <si>
    <t>　産業連関表の部門分類を記載しています。</t>
    <rPh sb="1" eb="3">
      <t>サンギョウ</t>
    </rPh>
    <rPh sb="3" eb="5">
      <t>レンカン</t>
    </rPh>
    <rPh sb="5" eb="6">
      <t>ヒョウ</t>
    </rPh>
    <rPh sb="7" eb="9">
      <t>ブモン</t>
    </rPh>
    <rPh sb="9" eb="11">
      <t>ブンルイ</t>
    </rPh>
    <rPh sb="12" eb="14">
      <t>キサイ</t>
    </rPh>
    <phoneticPr fontId="1"/>
  </si>
  <si>
    <t>　入　　　力</t>
    <rPh sb="1" eb="2">
      <t>ニュウ</t>
    </rPh>
    <rPh sb="5" eb="6">
      <t>チカラ</t>
    </rPh>
    <phoneticPr fontId="1"/>
  </si>
  <si>
    <t>　入　力　結　果</t>
    <rPh sb="1" eb="2">
      <t>ニュウ</t>
    </rPh>
    <rPh sb="3" eb="4">
      <t>チカラ</t>
    </rPh>
    <rPh sb="5" eb="6">
      <t>ケツ</t>
    </rPh>
    <rPh sb="7" eb="8">
      <t>ハテ</t>
    </rPh>
    <phoneticPr fontId="1"/>
  </si>
  <si>
    <t>　 総括表</t>
    <rPh sb="2" eb="4">
      <t>ソウカツ</t>
    </rPh>
    <rPh sb="4" eb="5">
      <t>ヒョウ</t>
    </rPh>
    <phoneticPr fontId="1"/>
  </si>
  <si>
    <t>　 総合結果</t>
    <rPh sb="2" eb="4">
      <t>ソウゴウ</t>
    </rPh>
    <rPh sb="4" eb="6">
      <t>ケッカ</t>
    </rPh>
    <phoneticPr fontId="1"/>
  </si>
  <si>
    <t>　 フロー</t>
    <phoneticPr fontId="1"/>
  </si>
  <si>
    <t>　経済波及効果の計算の流れを確認できます。</t>
    <rPh sb="1" eb="3">
      <t>ケイザイ</t>
    </rPh>
    <rPh sb="3" eb="5">
      <t>ハキュウ</t>
    </rPh>
    <rPh sb="5" eb="7">
      <t>コウカ</t>
    </rPh>
    <phoneticPr fontId="1"/>
  </si>
  <si>
    <t>　計　算　シ　ー　ト</t>
    <rPh sb="1" eb="2">
      <t>ケイ</t>
    </rPh>
    <rPh sb="3" eb="4">
      <t>サン</t>
    </rPh>
    <phoneticPr fontId="1"/>
  </si>
  <si>
    <t>　 波及効果計算</t>
    <rPh sb="2" eb="4">
      <t>ハキュウ</t>
    </rPh>
    <rPh sb="4" eb="6">
      <t>コウカ</t>
    </rPh>
    <rPh sb="6" eb="8">
      <t>ケイサン</t>
    </rPh>
    <phoneticPr fontId="1"/>
  </si>
  <si>
    <t>　経済波及効果の計算をしています。</t>
    <phoneticPr fontId="1"/>
  </si>
  <si>
    <t>　 投入係数</t>
    <rPh sb="2" eb="4">
      <t>トウニュウ</t>
    </rPh>
    <rPh sb="4" eb="6">
      <t>ケイスウ</t>
    </rPh>
    <phoneticPr fontId="1"/>
  </si>
  <si>
    <t>　投入係数表です。中間投入額の計算に使用します。</t>
    <phoneticPr fontId="1"/>
  </si>
  <si>
    <t>　 逆行列係数（開放型）</t>
    <rPh sb="2" eb="5">
      <t>ギャクギョウレツ</t>
    </rPh>
    <rPh sb="5" eb="7">
      <t>ケイスウ</t>
    </rPh>
    <rPh sb="8" eb="11">
      <t>カイホウガタ</t>
    </rPh>
    <phoneticPr fontId="1"/>
  </si>
  <si>
    <t>　開放型逆行列係数表です。生産誘発額の計算に使用します。</t>
    <phoneticPr fontId="1"/>
  </si>
  <si>
    <t>　 その他係数</t>
    <rPh sb="4" eb="5">
      <t>タ</t>
    </rPh>
    <rPh sb="5" eb="7">
      <t>ケイスウ</t>
    </rPh>
    <phoneticPr fontId="1"/>
  </si>
  <si>
    <t>　計算に使用する各種係数表を掲載しています。</t>
    <phoneticPr fontId="1"/>
  </si>
  <si>
    <t>２　分析ツールの設定</t>
    <rPh sb="2" eb="4">
      <t>ブンセキ</t>
    </rPh>
    <rPh sb="8" eb="10">
      <t>セッテイ</t>
    </rPh>
    <phoneticPr fontId="1"/>
  </si>
  <si>
    <t>３　分析結果の概要</t>
    <rPh sb="2" eb="4">
      <t>ブンセキ</t>
    </rPh>
    <rPh sb="4" eb="6">
      <t>ケッカ</t>
    </rPh>
    <rPh sb="7" eb="9">
      <t>ガイヨウ</t>
    </rPh>
    <phoneticPr fontId="1"/>
  </si>
  <si>
    <t xml:space="preserve"> 　　経済波及効果のイメージ図は以下のとおりです。</t>
    <rPh sb="3" eb="5">
      <t>ケイザイ</t>
    </rPh>
    <rPh sb="5" eb="7">
      <t>ハキュウ</t>
    </rPh>
    <rPh sb="7" eb="9">
      <t>コウカ</t>
    </rPh>
    <rPh sb="14" eb="15">
      <t>ズ</t>
    </rPh>
    <phoneticPr fontId="1"/>
  </si>
  <si>
    <t>４　利用上の留意事項</t>
    <rPh sb="2" eb="5">
      <t>リヨウジョウ</t>
    </rPh>
    <rPh sb="6" eb="8">
      <t>リュウイ</t>
    </rPh>
    <rPh sb="8" eb="10">
      <t>ジコウ</t>
    </rPh>
    <phoneticPr fontId="1"/>
  </si>
  <si>
    <t>５　用語の説明</t>
    <rPh sb="2" eb="4">
      <t>ヨウゴ</t>
    </rPh>
    <rPh sb="5" eb="7">
      <t>セツメイ</t>
    </rPh>
    <phoneticPr fontId="1"/>
  </si>
  <si>
    <t xml:space="preserve"> 　　この分析ツールで用いる用語について、以下のとおり説明します。</t>
    <rPh sb="5" eb="7">
      <t>ブンセキ</t>
    </rPh>
    <rPh sb="11" eb="12">
      <t>モチ</t>
    </rPh>
    <rPh sb="14" eb="16">
      <t>ヨウゴ</t>
    </rPh>
    <rPh sb="21" eb="23">
      <t>イカ</t>
    </rPh>
    <rPh sb="27" eb="29">
      <t>セツメイ</t>
    </rPh>
    <phoneticPr fontId="1"/>
  </si>
  <si>
    <t>　● 需要増加額について</t>
    <rPh sb="3" eb="8">
      <t>ジュヨウゾウカガク</t>
    </rPh>
    <phoneticPr fontId="1"/>
  </si>
  <si>
    <t>　● 購入者価格と生産者価格</t>
    <rPh sb="3" eb="6">
      <t>コウニュウシャ</t>
    </rPh>
    <rPh sb="6" eb="8">
      <t>カカク</t>
    </rPh>
    <rPh sb="9" eb="12">
      <t>セイサンシャ</t>
    </rPh>
    <rPh sb="12" eb="14">
      <t>カカク</t>
    </rPh>
    <phoneticPr fontId="1"/>
  </si>
  <si>
    <t>〈 参考 〉</t>
    <rPh sb="2" eb="4">
      <t>サンコウ</t>
    </rPh>
    <phoneticPr fontId="1"/>
  </si>
  <si>
    <t>購入者価格</t>
    <rPh sb="0" eb="3">
      <t>コウニュウシャ</t>
    </rPh>
    <rPh sb="3" eb="5">
      <t>カカク</t>
    </rPh>
    <phoneticPr fontId="1"/>
  </si>
  <si>
    <t>生産者価格</t>
    <rPh sb="0" eb="3">
      <t>セイサンシャ</t>
    </rPh>
    <rPh sb="3" eb="5">
      <t>カカク</t>
    </rPh>
    <phoneticPr fontId="1"/>
  </si>
  <si>
    <t>マージン</t>
    <phoneticPr fontId="1"/>
  </si>
  <si>
    <t>出荷額</t>
    <rPh sb="0" eb="2">
      <t>シュッカ</t>
    </rPh>
    <rPh sb="2" eb="3">
      <t>ガク</t>
    </rPh>
    <phoneticPr fontId="1"/>
  </si>
  <si>
    <t>運輸マージン</t>
    <rPh sb="0" eb="2">
      <t>ウンユ</t>
    </rPh>
    <phoneticPr fontId="1"/>
  </si>
  <si>
    <t>商業マージン</t>
    <rPh sb="0" eb="2">
      <t>ショウギョウ</t>
    </rPh>
    <phoneticPr fontId="1"/>
  </si>
  <si>
    <t>（工場・農家）</t>
    <rPh sb="1" eb="3">
      <t>コウジョウ</t>
    </rPh>
    <rPh sb="4" eb="6">
      <t>ノウカ</t>
    </rPh>
    <phoneticPr fontId="1"/>
  </si>
  <si>
    <t>（運送業者）</t>
    <rPh sb="1" eb="3">
      <t>ウンソウ</t>
    </rPh>
    <rPh sb="3" eb="5">
      <t>ギョウシャ</t>
    </rPh>
    <phoneticPr fontId="1"/>
  </si>
  <si>
    <t>（商店）</t>
    <rPh sb="1" eb="3">
      <t>ショウテン</t>
    </rPh>
    <phoneticPr fontId="1"/>
  </si>
  <si>
    <t>　● 消費転換率について</t>
    <rPh sb="3" eb="5">
      <t>ショウヒ</t>
    </rPh>
    <rPh sb="5" eb="7">
      <t>テンカン</t>
    </rPh>
    <rPh sb="7" eb="8">
      <t>リツ</t>
    </rPh>
    <phoneticPr fontId="1"/>
  </si>
  <si>
    <t>　なお、独自に計算した消費転換率を設定したい場合は、任意設定の欄に値を入力し選択することもできます。</t>
    <phoneticPr fontId="1"/>
  </si>
  <si>
    <t>　〈参考〉使用しているデータについて</t>
    <rPh sb="2" eb="4">
      <t>サンコウ</t>
    </rPh>
    <rPh sb="5" eb="7">
      <t>シヨウ</t>
    </rPh>
    <phoneticPr fontId="1"/>
  </si>
  <si>
    <t>家計調査
（総務省）</t>
    <rPh sb="0" eb="2">
      <t>カケイ</t>
    </rPh>
    <rPh sb="2" eb="4">
      <t>チョウサ</t>
    </rPh>
    <rPh sb="6" eb="9">
      <t>ソウムショウ</t>
    </rPh>
    <phoneticPr fontId="1"/>
  </si>
  <si>
    <t>・毎月実施されており、直近の年間データの入手が可能
・調査対象市町村、標本数が少ない（複数年の平均値を使用する等の検討が必要）
・県全体のデータがない</t>
    <rPh sb="1" eb="3">
      <t>マイツキ</t>
    </rPh>
    <rPh sb="3" eb="5">
      <t>ジッシ</t>
    </rPh>
    <rPh sb="11" eb="13">
      <t>チョッキン</t>
    </rPh>
    <rPh sb="14" eb="16">
      <t>ネンカン</t>
    </rPh>
    <rPh sb="20" eb="22">
      <t>ニュウシュ</t>
    </rPh>
    <rPh sb="23" eb="25">
      <t>カノウ</t>
    </rPh>
    <rPh sb="27" eb="29">
      <t>チョウサ</t>
    </rPh>
    <rPh sb="29" eb="31">
      <t>タイショウ</t>
    </rPh>
    <rPh sb="31" eb="34">
      <t>シチョウソン</t>
    </rPh>
    <rPh sb="35" eb="37">
      <t>ヒョウホン</t>
    </rPh>
    <rPh sb="37" eb="38">
      <t>スウ</t>
    </rPh>
    <rPh sb="39" eb="40">
      <t>スク</t>
    </rPh>
    <rPh sb="43" eb="45">
      <t>フクスウ</t>
    </rPh>
    <rPh sb="45" eb="46">
      <t>ネン</t>
    </rPh>
    <rPh sb="47" eb="49">
      <t>ヘイキン</t>
    </rPh>
    <rPh sb="49" eb="50">
      <t>チ</t>
    </rPh>
    <rPh sb="51" eb="53">
      <t>シヨウ</t>
    </rPh>
    <rPh sb="55" eb="56">
      <t>ナド</t>
    </rPh>
    <rPh sb="57" eb="59">
      <t>ケントウ</t>
    </rPh>
    <rPh sb="60" eb="62">
      <t>ヒツヨウ</t>
    </rPh>
    <rPh sb="65" eb="66">
      <t>ケン</t>
    </rPh>
    <rPh sb="66" eb="68">
      <t>ゼンタイ</t>
    </rPh>
    <phoneticPr fontId="1"/>
  </si>
  <si>
    <t>全国家計構造調査
（総務省）</t>
    <rPh sb="0" eb="2">
      <t>ゼンコク</t>
    </rPh>
    <rPh sb="2" eb="4">
      <t>カケイ</t>
    </rPh>
    <rPh sb="4" eb="6">
      <t>コウゾウ</t>
    </rPh>
    <rPh sb="6" eb="8">
      <t>チョウサ</t>
    </rPh>
    <rPh sb="10" eb="13">
      <t>ソウムショウ</t>
    </rPh>
    <phoneticPr fontId="1"/>
  </si>
  <si>
    <t>　● 自給率について</t>
    <rPh sb="3" eb="6">
      <t>ジキュウリツ</t>
    </rPh>
    <phoneticPr fontId="1"/>
  </si>
  <si>
    <t>　 自給率とは、県内需要に対して、県内で供給された財・サービスの割合を指します。</t>
    <rPh sb="2" eb="5">
      <t>ジキュウリツ</t>
    </rPh>
    <rPh sb="8" eb="10">
      <t>ケンナイ</t>
    </rPh>
    <rPh sb="10" eb="12">
      <t>ジュヨウ</t>
    </rPh>
    <rPh sb="13" eb="14">
      <t>タイ</t>
    </rPh>
    <rPh sb="17" eb="19">
      <t>ケンナイ</t>
    </rPh>
    <rPh sb="20" eb="22">
      <t>キョウキュウ</t>
    </rPh>
    <rPh sb="25" eb="26">
      <t>ザイ</t>
    </rPh>
    <rPh sb="32" eb="34">
      <t>ワリアイ</t>
    </rPh>
    <rPh sb="35" eb="36">
      <t>サ</t>
    </rPh>
    <phoneticPr fontId="1"/>
  </si>
  <si>
    <t>自給率 ＝１－移輸入率</t>
    <rPh sb="0" eb="3">
      <t>ジキュウリツ</t>
    </rPh>
    <rPh sb="7" eb="8">
      <t>イ</t>
    </rPh>
    <rPh sb="8" eb="10">
      <t>ユニュウ</t>
    </rPh>
    <rPh sb="10" eb="11">
      <t>リツ</t>
    </rPh>
    <phoneticPr fontId="1"/>
  </si>
  <si>
    <t>（移輸入率 ＝移輸入額／県内需要合計）</t>
    <rPh sb="1" eb="2">
      <t>イ</t>
    </rPh>
    <rPh sb="2" eb="4">
      <t>ユニュウ</t>
    </rPh>
    <rPh sb="4" eb="5">
      <t>リツ</t>
    </rPh>
    <rPh sb="7" eb="8">
      <t>イ</t>
    </rPh>
    <rPh sb="8" eb="11">
      <t>ユニュウガク</t>
    </rPh>
    <rPh sb="12" eb="14">
      <t>ケンナイ</t>
    </rPh>
    <rPh sb="14" eb="16">
      <t>ジュヨウ</t>
    </rPh>
    <rPh sb="16" eb="18">
      <t>ゴウケイ</t>
    </rPh>
    <phoneticPr fontId="1"/>
  </si>
  <si>
    <t>　● その他の用語</t>
    <rPh sb="5" eb="6">
      <t>タ</t>
    </rPh>
    <rPh sb="7" eb="9">
      <t>ヨウゴ</t>
    </rPh>
    <phoneticPr fontId="1"/>
  </si>
  <si>
    <t>　財・サービスの需要増加額を直接満たす生産のうち、県内で調達できる分のこと。</t>
    <rPh sb="1" eb="2">
      <t>ザイ</t>
    </rPh>
    <rPh sb="8" eb="10">
      <t>ジュヨウ</t>
    </rPh>
    <rPh sb="10" eb="12">
      <t>ゾウカ</t>
    </rPh>
    <rPh sb="12" eb="13">
      <t>ガク</t>
    </rPh>
    <rPh sb="14" eb="16">
      <t>チョクセツ</t>
    </rPh>
    <rPh sb="16" eb="17">
      <t>ミ</t>
    </rPh>
    <rPh sb="19" eb="21">
      <t>セイサン</t>
    </rPh>
    <rPh sb="25" eb="27">
      <t>ケンナイ</t>
    </rPh>
    <rPh sb="28" eb="30">
      <t>チョウタツ</t>
    </rPh>
    <rPh sb="33" eb="34">
      <t>ブン</t>
    </rPh>
    <phoneticPr fontId="1"/>
  </si>
  <si>
    <t>　直接効果の中間投入額（原材料等）の生産による波及効果で、各産業へ影響を及ぼす。</t>
    <rPh sb="1" eb="3">
      <t>チョクセツ</t>
    </rPh>
    <rPh sb="3" eb="5">
      <t>コウカ</t>
    </rPh>
    <rPh sb="6" eb="8">
      <t>チュウカン</t>
    </rPh>
    <rPh sb="8" eb="10">
      <t>トウニュウ</t>
    </rPh>
    <rPh sb="10" eb="11">
      <t>ガク</t>
    </rPh>
    <rPh sb="12" eb="15">
      <t>ゲンザイリョウ</t>
    </rPh>
    <rPh sb="15" eb="16">
      <t>トウ</t>
    </rPh>
    <rPh sb="18" eb="20">
      <t>セイサン</t>
    </rPh>
    <rPh sb="23" eb="25">
      <t>ハキュウ</t>
    </rPh>
    <rPh sb="25" eb="27">
      <t>コウカ</t>
    </rPh>
    <rPh sb="29" eb="32">
      <t>カクサンギョウ</t>
    </rPh>
    <rPh sb="33" eb="35">
      <t>エイキョウ</t>
    </rPh>
    <rPh sb="36" eb="37">
      <t>オヨ</t>
    </rPh>
    <phoneticPr fontId="1"/>
  </si>
  <si>
    <t>　直接効果と1次波及効果によって生じた所得の一部が、消費等に回ることで発生する新たな需要とそれに伴う生産波及効果。なお、2次波及効果により新たに需要が生まれ、3次波及効果以降へと続いていくが、通常は2次波及効果までの計測に留める。</t>
    <rPh sb="1" eb="3">
      <t>チョクセツ</t>
    </rPh>
    <rPh sb="3" eb="5">
      <t>コウカ</t>
    </rPh>
    <rPh sb="7" eb="8">
      <t>ジ</t>
    </rPh>
    <rPh sb="8" eb="10">
      <t>ハキュウ</t>
    </rPh>
    <rPh sb="10" eb="12">
      <t>コウカ</t>
    </rPh>
    <rPh sb="16" eb="17">
      <t>ショウ</t>
    </rPh>
    <rPh sb="19" eb="21">
      <t>ショトク</t>
    </rPh>
    <rPh sb="22" eb="24">
      <t>イチブ</t>
    </rPh>
    <rPh sb="26" eb="28">
      <t>ショウヒ</t>
    </rPh>
    <rPh sb="28" eb="29">
      <t>ナド</t>
    </rPh>
    <rPh sb="30" eb="31">
      <t>マワ</t>
    </rPh>
    <rPh sb="35" eb="37">
      <t>ハッセイ</t>
    </rPh>
    <rPh sb="39" eb="40">
      <t>アラ</t>
    </rPh>
    <rPh sb="42" eb="44">
      <t>ジュヨウ</t>
    </rPh>
    <rPh sb="48" eb="49">
      <t>トモナ</t>
    </rPh>
    <rPh sb="50" eb="52">
      <t>セイサン</t>
    </rPh>
    <rPh sb="52" eb="54">
      <t>ハキュウ</t>
    </rPh>
    <rPh sb="54" eb="56">
      <t>コウカ</t>
    </rPh>
    <rPh sb="61" eb="62">
      <t>ジ</t>
    </rPh>
    <rPh sb="62" eb="64">
      <t>ハキュウ</t>
    </rPh>
    <rPh sb="64" eb="66">
      <t>コウカ</t>
    </rPh>
    <rPh sb="69" eb="70">
      <t>アラ</t>
    </rPh>
    <rPh sb="72" eb="74">
      <t>ジュヨウ</t>
    </rPh>
    <rPh sb="75" eb="76">
      <t>ウ</t>
    </rPh>
    <rPh sb="80" eb="81">
      <t>ジ</t>
    </rPh>
    <rPh sb="81" eb="83">
      <t>ハキュウ</t>
    </rPh>
    <rPh sb="83" eb="85">
      <t>コウカ</t>
    </rPh>
    <rPh sb="85" eb="87">
      <t>イコウ</t>
    </rPh>
    <rPh sb="89" eb="90">
      <t>ツヅ</t>
    </rPh>
    <rPh sb="96" eb="98">
      <t>ツウジョウ</t>
    </rPh>
    <rPh sb="100" eb="101">
      <t>ジ</t>
    </rPh>
    <rPh sb="101" eb="103">
      <t>ハキュウ</t>
    </rPh>
    <rPh sb="103" eb="105">
      <t>コウカ</t>
    </rPh>
    <rPh sb="108" eb="110">
      <t>ケイソク</t>
    </rPh>
    <rPh sb="111" eb="112">
      <t>トド</t>
    </rPh>
    <phoneticPr fontId="1"/>
  </si>
  <si>
    <t>　財・サービスの需要増加を満たすために発生する県内生産額。</t>
    <rPh sb="1" eb="2">
      <t>ザイ</t>
    </rPh>
    <rPh sb="8" eb="10">
      <t>ジュヨウ</t>
    </rPh>
    <rPh sb="10" eb="12">
      <t>ゾウカ</t>
    </rPh>
    <rPh sb="13" eb="14">
      <t>ミ</t>
    </rPh>
    <rPh sb="23" eb="25">
      <t>ケンナイ</t>
    </rPh>
    <rPh sb="25" eb="27">
      <t>セイサン</t>
    </rPh>
    <rPh sb="27" eb="28">
      <t>ガク</t>
    </rPh>
    <phoneticPr fontId="1"/>
  </si>
  <si>
    <t>粗付加価値額</t>
    <rPh sb="0" eb="1">
      <t>アラ</t>
    </rPh>
    <rPh sb="1" eb="3">
      <t>フカ</t>
    </rPh>
    <rPh sb="3" eb="5">
      <t>カチ</t>
    </rPh>
    <rPh sb="5" eb="6">
      <t>ガク</t>
    </rPh>
    <phoneticPr fontId="1"/>
  </si>
  <si>
    <t>　生産活動により新たに生み出された価値。生産額から原材料などの中間投入額を引いたもので、雇用者所得、営業余剰、減価償却費、間接税などが含まれる。</t>
    <rPh sb="1" eb="3">
      <t>セイサン</t>
    </rPh>
    <rPh sb="3" eb="5">
      <t>カツドウ</t>
    </rPh>
    <rPh sb="8" eb="9">
      <t>アラ</t>
    </rPh>
    <rPh sb="11" eb="12">
      <t>ウ</t>
    </rPh>
    <rPh sb="13" eb="14">
      <t>ダ</t>
    </rPh>
    <rPh sb="17" eb="19">
      <t>カチ</t>
    </rPh>
    <rPh sb="20" eb="23">
      <t>セイサンガク</t>
    </rPh>
    <rPh sb="25" eb="28">
      <t>ゲンザイリョウ</t>
    </rPh>
    <rPh sb="31" eb="33">
      <t>チュウカン</t>
    </rPh>
    <rPh sb="33" eb="35">
      <t>トウニュウ</t>
    </rPh>
    <rPh sb="35" eb="36">
      <t>ガク</t>
    </rPh>
    <rPh sb="37" eb="38">
      <t>ヒ</t>
    </rPh>
    <rPh sb="44" eb="47">
      <t>コヨウシャ</t>
    </rPh>
    <rPh sb="47" eb="49">
      <t>ショトク</t>
    </rPh>
    <rPh sb="50" eb="52">
      <t>エイギョウ</t>
    </rPh>
    <rPh sb="52" eb="54">
      <t>ヨジョウ</t>
    </rPh>
    <rPh sb="55" eb="57">
      <t>ゲンカ</t>
    </rPh>
    <rPh sb="57" eb="59">
      <t>ショウキャク</t>
    </rPh>
    <rPh sb="59" eb="60">
      <t>ヒ</t>
    </rPh>
    <rPh sb="61" eb="64">
      <t>カンセツゼイ</t>
    </rPh>
    <rPh sb="67" eb="68">
      <t>フク</t>
    </rPh>
    <phoneticPr fontId="1"/>
  </si>
  <si>
    <t>投入係数</t>
    <rPh sb="0" eb="2">
      <t>トウニュウ</t>
    </rPh>
    <rPh sb="2" eb="4">
      <t>ケイスウ</t>
    </rPh>
    <phoneticPr fontId="1"/>
  </si>
  <si>
    <t>　ある産業部門がその生産物を１単位生産するために、原材料・燃料等として各産業の生産物をどれくらい使用するかを示すもの。</t>
    <rPh sb="3" eb="5">
      <t>サンギョウ</t>
    </rPh>
    <rPh sb="5" eb="7">
      <t>ブモン</t>
    </rPh>
    <rPh sb="10" eb="13">
      <t>セイサンブツ</t>
    </rPh>
    <rPh sb="15" eb="17">
      <t>タンイ</t>
    </rPh>
    <rPh sb="17" eb="19">
      <t>セイサン</t>
    </rPh>
    <rPh sb="25" eb="28">
      <t>ゲンザイリョウ</t>
    </rPh>
    <rPh sb="29" eb="31">
      <t>ネンリョウ</t>
    </rPh>
    <rPh sb="31" eb="32">
      <t>トウ</t>
    </rPh>
    <rPh sb="35" eb="38">
      <t>カクサンギョウ</t>
    </rPh>
    <rPh sb="39" eb="42">
      <t>セイサンブツ</t>
    </rPh>
    <rPh sb="48" eb="50">
      <t>シヨウ</t>
    </rPh>
    <rPh sb="54" eb="55">
      <t>シメ</t>
    </rPh>
    <phoneticPr fontId="1"/>
  </si>
  <si>
    <t>逆行列係数</t>
    <rPh sb="0" eb="3">
      <t>ギャクギョウレツ</t>
    </rPh>
    <rPh sb="3" eb="5">
      <t>ケイスウ</t>
    </rPh>
    <phoneticPr fontId="1"/>
  </si>
  <si>
    <t>　「フロー」シートも参考にしてください。</t>
    <rPh sb="10" eb="12">
      <t>サンコウ</t>
    </rPh>
    <phoneticPr fontId="1"/>
  </si>
  <si>
    <t>６　その他</t>
    <rPh sb="4" eb="5">
      <t>タ</t>
    </rPh>
    <phoneticPr fontId="1"/>
  </si>
  <si>
    <t>・分析結果は、長野県が保証するものではありません。利用者の責任においてご利用ください。</t>
    <rPh sb="1" eb="3">
      <t>ブンセキ</t>
    </rPh>
    <rPh sb="3" eb="5">
      <t>ケッカ</t>
    </rPh>
    <rPh sb="7" eb="10">
      <t>ナガノケン</t>
    </rPh>
    <rPh sb="11" eb="13">
      <t>ホショウ</t>
    </rPh>
    <rPh sb="25" eb="28">
      <t>リヨウシャ</t>
    </rPh>
    <rPh sb="29" eb="31">
      <t>セキニン</t>
    </rPh>
    <rPh sb="36" eb="38">
      <t>リヨウ</t>
    </rPh>
    <phoneticPr fontId="1"/>
  </si>
  <si>
    <t>・分析方法の変更等により、予告なしに分析ツールを変更する場合があります。</t>
    <rPh sb="1" eb="3">
      <t>ブンセキ</t>
    </rPh>
    <rPh sb="3" eb="5">
      <t>ホウホウ</t>
    </rPh>
    <rPh sb="6" eb="8">
      <t>ヘンコウ</t>
    </rPh>
    <rPh sb="8" eb="9">
      <t>ナド</t>
    </rPh>
    <rPh sb="13" eb="15">
      <t>ヨコク</t>
    </rPh>
    <rPh sb="18" eb="20">
      <t>ブンセキ</t>
    </rPh>
    <rPh sb="24" eb="26">
      <t>ヘンコウ</t>
    </rPh>
    <rPh sb="28" eb="30">
      <t>バアイ</t>
    </rPh>
    <phoneticPr fontId="1"/>
  </si>
  <si>
    <t>1　経済波及効果分析ツール（37部門）について</t>
    <rPh sb="2" eb="8">
      <t>ケイザイハキュウコウカ</t>
    </rPh>
    <rPh sb="8" eb="10">
      <t>ブンセキ</t>
    </rPh>
    <rPh sb="16" eb="18">
      <t>ブモン</t>
    </rPh>
    <phoneticPr fontId="1"/>
  </si>
  <si>
    <t>　需要増加額の入力、消費転換率の設定をするシートです。</t>
    <rPh sb="1" eb="3">
      <t>ジュヨウ</t>
    </rPh>
    <rPh sb="10" eb="12">
      <t>ショウヒ</t>
    </rPh>
    <rPh sb="12" eb="14">
      <t>テンカン</t>
    </rPh>
    <rPh sb="14" eb="15">
      <t>リツ</t>
    </rPh>
    <rPh sb="16" eb="18">
      <t>セッテイ</t>
    </rPh>
    <phoneticPr fontId="1"/>
  </si>
  <si>
    <t>　自給率を独自に設定する場合に使用します。</t>
    <phoneticPr fontId="1"/>
  </si>
  <si>
    <t xml:space="preserve"> ※「入力」シートでの需要増加額の入力にあたっては「部門分類表」シートを参考にしてください。</t>
    <rPh sb="3" eb="5">
      <t>ニュウリョク</t>
    </rPh>
    <rPh sb="11" eb="13">
      <t>ジュヨウ</t>
    </rPh>
    <rPh sb="13" eb="15">
      <t>ゾウカ</t>
    </rPh>
    <rPh sb="15" eb="16">
      <t>ガク</t>
    </rPh>
    <rPh sb="17" eb="19">
      <t>ニュウリョク</t>
    </rPh>
    <rPh sb="26" eb="28">
      <t>ブモン</t>
    </rPh>
    <rPh sb="28" eb="30">
      <t>ブンルイ</t>
    </rPh>
    <rPh sb="30" eb="31">
      <t>ヒョウ</t>
    </rPh>
    <rPh sb="36" eb="38">
      <t>サンコウ</t>
    </rPh>
    <phoneticPr fontId="1"/>
  </si>
  <si>
    <t xml:space="preserve"> 　自給率</t>
    <rPh sb="2" eb="5">
      <t>ジキュウリツ</t>
    </rPh>
    <phoneticPr fontId="1"/>
  </si>
  <si>
    <t xml:space="preserve"> 　入力</t>
    <rPh sb="2" eb="4">
      <t>ニュウリョク</t>
    </rPh>
    <phoneticPr fontId="1"/>
  </si>
  <si>
    <t>１ 需要増加額の入力について</t>
    <rPh sb="2" eb="4">
      <t>ジュヨウ</t>
    </rPh>
    <rPh sb="4" eb="6">
      <t>ゾウカ</t>
    </rPh>
    <rPh sb="6" eb="7">
      <t>ガク</t>
    </rPh>
    <rPh sb="8" eb="10">
      <t>ニュウリョク</t>
    </rPh>
    <phoneticPr fontId="3"/>
  </si>
  <si>
    <t>　　</t>
    <phoneticPr fontId="1"/>
  </si>
  <si>
    <t>　  必要に応じて、各部門の自給率（最終需要が県内で調達される割合）を任意に設定することができます。</t>
    <phoneticPr fontId="1"/>
  </si>
  <si>
    <t>　※変更後の自給率欄へ数値を入力すると、その値が直接効果の計算で適用されます。何も入力しない場合は、長野県</t>
    <rPh sb="2" eb="4">
      <t>ヘンコウ</t>
    </rPh>
    <rPh sb="4" eb="5">
      <t>ゴ</t>
    </rPh>
    <rPh sb="6" eb="9">
      <t>ジキュウリツ</t>
    </rPh>
    <rPh sb="9" eb="10">
      <t>ラン</t>
    </rPh>
    <rPh sb="11" eb="13">
      <t>スウチ</t>
    </rPh>
    <rPh sb="14" eb="16">
      <t>ニュウリョク</t>
    </rPh>
    <rPh sb="22" eb="23">
      <t>アタイ</t>
    </rPh>
    <rPh sb="24" eb="26">
      <t>チョクセツ</t>
    </rPh>
    <rPh sb="26" eb="28">
      <t>コウカ</t>
    </rPh>
    <rPh sb="29" eb="31">
      <t>ケイサン</t>
    </rPh>
    <rPh sb="32" eb="34">
      <t>テキヨウ</t>
    </rPh>
    <rPh sb="39" eb="40">
      <t>ナニ</t>
    </rPh>
    <rPh sb="41" eb="43">
      <t>ニュウリョク</t>
    </rPh>
    <phoneticPr fontId="1"/>
  </si>
  <si>
    <t>　 　　 産業連関表で計算した自給率が適用されます。</t>
    <rPh sb="5" eb="10">
      <t>サンギョウレンカンヒョウ</t>
    </rPh>
    <rPh sb="11" eb="13">
      <t>ケイサン</t>
    </rPh>
    <rPh sb="15" eb="18">
      <t>ジキュウリツ</t>
    </rPh>
    <rPh sb="19" eb="21">
      <t>テキヨウ</t>
    </rPh>
    <phoneticPr fontId="1"/>
  </si>
  <si>
    <t>説明</t>
    <rPh sb="0" eb="2">
      <t>セツメイ</t>
    </rPh>
    <phoneticPr fontId="1"/>
  </si>
  <si>
    <t>部門名</t>
    <rPh sb="0" eb="2">
      <t>ブモン</t>
    </rPh>
    <rPh sb="2" eb="3">
      <t>メイ</t>
    </rPh>
    <phoneticPr fontId="1"/>
  </si>
  <si>
    <t>農林漁業　　　　　</t>
    <rPh sb="2" eb="4">
      <t>ギョギョウ</t>
    </rPh>
    <phoneticPr fontId="1"/>
  </si>
  <si>
    <t>農業、畜産、獣医業、農業サービス（土地改良区、青果物共同選果場、航空防除、種付業、ふ卵業など）、林業、漁業</t>
    <rPh sb="0" eb="2">
      <t>ノウギョウ</t>
    </rPh>
    <rPh sb="3" eb="5">
      <t>チクサン</t>
    </rPh>
    <rPh sb="6" eb="8">
      <t>ジュウイ</t>
    </rPh>
    <rPh sb="8" eb="9">
      <t>ギョウ</t>
    </rPh>
    <rPh sb="48" eb="50">
      <t>リンギョウ</t>
    </rPh>
    <rPh sb="51" eb="53">
      <t>ギョギョウ</t>
    </rPh>
    <phoneticPr fontId="1"/>
  </si>
  <si>
    <t>紡績糸、織物、衣服、寝具、じゅうたん、染色整理、綱・網など</t>
    <rPh sb="0" eb="2">
      <t>ボウセキ</t>
    </rPh>
    <rPh sb="2" eb="3">
      <t>イト</t>
    </rPh>
    <rPh sb="4" eb="6">
      <t>オリモノ</t>
    </rPh>
    <rPh sb="7" eb="9">
      <t>イフク</t>
    </rPh>
    <rPh sb="10" eb="12">
      <t>シング</t>
    </rPh>
    <phoneticPr fontId="1"/>
  </si>
  <si>
    <t>金属製家具を含む</t>
    <phoneticPr fontId="1"/>
  </si>
  <si>
    <t>化学肥料、化学工業製品、合成樹脂、化学繊維、医薬品、化粧品、塗料など</t>
    <rPh sb="12" eb="14">
      <t>ゴウセイ</t>
    </rPh>
    <rPh sb="14" eb="16">
      <t>ジュシ</t>
    </rPh>
    <rPh sb="17" eb="19">
      <t>カガク</t>
    </rPh>
    <rPh sb="26" eb="29">
      <t>ケショウヒン</t>
    </rPh>
    <rPh sb="30" eb="32">
      <t>トリョウ</t>
    </rPh>
    <phoneticPr fontId="1"/>
  </si>
  <si>
    <t>舗装材料を含む</t>
    <phoneticPr fontId="1"/>
  </si>
  <si>
    <t>プラスチック・ゴム製品</t>
    <rPh sb="9" eb="11">
      <t>セイヒン</t>
    </rPh>
    <phoneticPr fontId="1"/>
  </si>
  <si>
    <t>ガラス製品、セメント製品、陶磁器、耐火物、炭素・黒鉛製品、研磨材など</t>
    <rPh sb="17" eb="20">
      <t>タイカブツ</t>
    </rPh>
    <rPh sb="21" eb="23">
      <t>タンソ</t>
    </rPh>
    <rPh sb="24" eb="26">
      <t>コクエン</t>
    </rPh>
    <rPh sb="26" eb="28">
      <t>セイヒン</t>
    </rPh>
    <rPh sb="29" eb="32">
      <t>ケンマザイ</t>
    </rPh>
    <phoneticPr fontId="1"/>
  </si>
  <si>
    <t>銅、鉛、アルミニウム、電線・ケーブルなど</t>
    <rPh sb="2" eb="3">
      <t>ナマリ</t>
    </rPh>
    <phoneticPr fontId="1"/>
  </si>
  <si>
    <t>ガス・石油機器・暖厨・調理装置を含む</t>
    <rPh sb="11" eb="13">
      <t>チョウリ</t>
    </rPh>
    <rPh sb="13" eb="15">
      <t>ソウチ</t>
    </rPh>
    <phoneticPr fontId="1"/>
  </si>
  <si>
    <t>ボイラ・原動機、ポンプ・圧縮機、運搬機械、冷凍機・温湿調整装置、ベアリングなど</t>
    <rPh sb="12" eb="15">
      <t>アッシュクキ</t>
    </rPh>
    <rPh sb="16" eb="18">
      <t>ウンパン</t>
    </rPh>
    <rPh sb="21" eb="24">
      <t>レイトウキ</t>
    </rPh>
    <rPh sb="25" eb="26">
      <t>オン</t>
    </rPh>
    <rPh sb="26" eb="27">
      <t>シツ</t>
    </rPh>
    <rPh sb="27" eb="29">
      <t>チョウセイ</t>
    </rPh>
    <rPh sb="29" eb="31">
      <t>ソウチ</t>
    </rPh>
    <phoneticPr fontId="1"/>
  </si>
  <si>
    <t>フラットパネル・電子管、半導体素子、集積回路、液晶パネル、記録メディア、電子回路など</t>
    <phoneticPr fontId="1"/>
  </si>
  <si>
    <t>電動機、開閉制御装置・配電盤、配線器具、民生用電気機器（エアコンディショナ、電子レンジ、冷蔵庫、扇風機、掃除機、洗濯機など）、電気計測器、電気照明器具、電池など</t>
    <rPh sb="0" eb="3">
      <t>デンドウキ</t>
    </rPh>
    <rPh sb="15" eb="17">
      <t>ハイセン</t>
    </rPh>
    <rPh sb="17" eb="19">
      <t>キグ</t>
    </rPh>
    <phoneticPr fontId="1"/>
  </si>
  <si>
    <t>ビデオ機器・デジタルカメラ、テレビ、携帯電話機、パーソナルコンピュータ、電子計算機など</t>
    <rPh sb="22" eb="23">
      <t>キ</t>
    </rPh>
    <rPh sb="36" eb="38">
      <t>デンシ</t>
    </rPh>
    <rPh sb="38" eb="41">
      <t>ケイサンキ</t>
    </rPh>
    <phoneticPr fontId="1"/>
  </si>
  <si>
    <t>乗用車、トラック、バス、二輪自動車、自動車部品、船舶、鉄道車両、航空機、自転車など</t>
    <rPh sb="18" eb="21">
      <t>ジドウシャ</t>
    </rPh>
    <rPh sb="21" eb="23">
      <t>ブヒン</t>
    </rPh>
    <phoneticPr fontId="1"/>
  </si>
  <si>
    <t>住宅・非住宅建築、建設補修、公共事業、駐車場・ゴルフ場・球戯場・遊園地の建設など</t>
    <rPh sb="26" eb="27">
      <t>ジョウ</t>
    </rPh>
    <rPh sb="28" eb="31">
      <t>キュウギジョウ</t>
    </rPh>
    <phoneticPr fontId="1"/>
  </si>
  <si>
    <t>原子力・火力・水力発電、ガスなど</t>
    <phoneticPr fontId="1"/>
  </si>
  <si>
    <t>卸売業、小売業のマージン額</t>
    <phoneticPr fontId="1"/>
  </si>
  <si>
    <t>固定電話・携帯電話等の通話・通信サービス、テレビ・ラジオ放送、有線放送、ソフトウェア業、情報処理・提供サービス、インターネット附随サービス、映像・音声・文字情報制作、新聞、出版など</t>
    <rPh sb="42" eb="43">
      <t>ギョウ</t>
    </rPh>
    <phoneticPr fontId="1"/>
  </si>
  <si>
    <t>学校教育、社会教育（公民館、図書館、美術館、動植物園など）、学術研究機関、企業内研究開発など</t>
    <rPh sb="0" eb="2">
      <t>ガッコウ</t>
    </rPh>
    <rPh sb="2" eb="4">
      <t>キョウイク</t>
    </rPh>
    <rPh sb="30" eb="34">
      <t>ガクジュツケンキュウ</t>
    </rPh>
    <rPh sb="34" eb="36">
      <t>キカン</t>
    </rPh>
    <rPh sb="37" eb="40">
      <t>キギョウナイ</t>
    </rPh>
    <rPh sb="40" eb="42">
      <t>ケンキュウ</t>
    </rPh>
    <rPh sb="42" eb="44">
      <t>カイハツ</t>
    </rPh>
    <phoneticPr fontId="1"/>
  </si>
  <si>
    <t>医療、保健衛生、社会保険・社会福祉、介護など</t>
    <rPh sb="0" eb="2">
      <t>イリョウ</t>
    </rPh>
    <rPh sb="3" eb="5">
      <t>ホケン</t>
    </rPh>
    <rPh sb="5" eb="7">
      <t>エイセイ</t>
    </rPh>
    <rPh sb="8" eb="10">
      <t>シャカイ</t>
    </rPh>
    <rPh sb="10" eb="12">
      <t>ホケン</t>
    </rPh>
    <rPh sb="13" eb="15">
      <t>シャカイ</t>
    </rPh>
    <rPh sb="15" eb="17">
      <t>フクシ</t>
    </rPh>
    <phoneticPr fontId="1"/>
  </si>
  <si>
    <t>物品賃貸業、広告、自動車整備、機械修理、法務・財務・会計サービス、労働者派遣サービス、警備業など</t>
    <phoneticPr fontId="1"/>
  </si>
  <si>
    <t>部門分類表（37部門）</t>
    <rPh sb="0" eb="2">
      <t>ブモン</t>
    </rPh>
    <rPh sb="2" eb="4">
      <t>ブンルイ</t>
    </rPh>
    <rPh sb="4" eb="5">
      <t>ヒョウ</t>
    </rPh>
    <rPh sb="8" eb="10">
      <t>ブモン</t>
    </rPh>
    <phoneticPr fontId="1"/>
  </si>
  <si>
    <t>　  自給率の設定を変更する場合は、赤枠で囲まれた「変更後の自給率」欄の（薄橙色セル）へ入力します。</t>
    <rPh sb="3" eb="6">
      <t>ジキュウリツ</t>
    </rPh>
    <rPh sb="7" eb="9">
      <t>セッテイ</t>
    </rPh>
    <rPh sb="10" eb="12">
      <t>ヘンコウ</t>
    </rPh>
    <rPh sb="14" eb="16">
      <t>バアイ</t>
    </rPh>
    <rPh sb="18" eb="19">
      <t>アカ</t>
    </rPh>
    <rPh sb="19" eb="20">
      <t>ワク</t>
    </rPh>
    <rPh sb="21" eb="22">
      <t>カコ</t>
    </rPh>
    <rPh sb="26" eb="28">
      <t>ヘンコウ</t>
    </rPh>
    <rPh sb="28" eb="29">
      <t>ゴ</t>
    </rPh>
    <rPh sb="30" eb="33">
      <t>ジキュウリツ</t>
    </rPh>
    <rPh sb="34" eb="35">
      <t>ラン</t>
    </rPh>
    <phoneticPr fontId="1"/>
  </si>
  <si>
    <t>　県内で、○○に対する需要が○○億円増加した場合の経済波及効果</t>
    <phoneticPr fontId="8"/>
  </si>
  <si>
    <t>　●入力結果の確認について</t>
    <rPh sb="2" eb="4">
      <t>ニュウリョク</t>
    </rPh>
    <rPh sb="4" eb="6">
      <t>ケッカ</t>
    </rPh>
    <rPh sb="7" eb="9">
      <t>カクニン</t>
    </rPh>
    <phoneticPr fontId="3"/>
  </si>
  <si>
    <t>　 　「入力」シートに入力後、「総括表」、「総合結果」、「フロー」より入力結果の確認ができます。</t>
    <rPh sb="4" eb="6">
      <t>ニュウリョク</t>
    </rPh>
    <rPh sb="11" eb="13">
      <t>ニュウリョク</t>
    </rPh>
    <rPh sb="13" eb="14">
      <t>ゴ</t>
    </rPh>
    <rPh sb="16" eb="19">
      <t>ソウカツヒョウ</t>
    </rPh>
    <rPh sb="22" eb="24">
      <t>ソウゴウ</t>
    </rPh>
    <rPh sb="24" eb="26">
      <t>ケッカ</t>
    </rPh>
    <rPh sb="35" eb="37">
      <t>ニュウリョク</t>
    </rPh>
    <rPh sb="37" eb="39">
      <t>ケッカ</t>
    </rPh>
    <rPh sb="40" eb="42">
      <t>カクニン</t>
    </rPh>
    <phoneticPr fontId="1"/>
  </si>
  <si>
    <t>「入力」シートで、2次波及効果の計算に使用する消費転換率を選択します。</t>
    <rPh sb="1" eb="3">
      <t>ニュウリョク</t>
    </rPh>
    <rPh sb="10" eb="11">
      <t>ジ</t>
    </rPh>
    <rPh sb="11" eb="13">
      <t>ハキュウ</t>
    </rPh>
    <rPh sb="13" eb="15">
      <t>コウカ</t>
    </rPh>
    <rPh sb="16" eb="18">
      <t>ケイサン</t>
    </rPh>
    <rPh sb="19" eb="21">
      <t>シヨウ</t>
    </rPh>
    <rPh sb="23" eb="28">
      <t>ショウヒテンカンリツ</t>
    </rPh>
    <rPh sb="29" eb="31">
      <t>センタク</t>
    </rPh>
    <phoneticPr fontId="1"/>
  </si>
  <si>
    <t>「入力」シートで、金額の表示単位を選択できます。</t>
    <rPh sb="1" eb="3">
      <t>ニュウリョク</t>
    </rPh>
    <rPh sb="9" eb="11">
      <t>キンガク</t>
    </rPh>
    <rPh sb="12" eb="14">
      <t>ヒョウジ</t>
    </rPh>
    <rPh sb="14" eb="16">
      <t>タンイ</t>
    </rPh>
    <rPh sb="17" eb="19">
      <t>センタク</t>
    </rPh>
    <phoneticPr fontId="1"/>
  </si>
  <si>
    <t>　①「総括表」シートについて</t>
    <rPh sb="3" eb="6">
      <t>ソウカツヒョウ</t>
    </rPh>
    <phoneticPr fontId="1"/>
  </si>
  <si>
    <t>　②「総合結果」シートについて</t>
    <rPh sb="3" eb="5">
      <t>ソウゴウ</t>
    </rPh>
    <rPh sb="5" eb="7">
      <t>ケッカ</t>
    </rPh>
    <phoneticPr fontId="1"/>
  </si>
  <si>
    <t>　新規需要増加額による県内への経済波及効果や、誘発される就業者、雇用者数を各産業部門別に確認できます。</t>
    <rPh sb="1" eb="3">
      <t>シンキ</t>
    </rPh>
    <rPh sb="3" eb="5">
      <t>ジュヨウ</t>
    </rPh>
    <rPh sb="5" eb="7">
      <t>ゾウカ</t>
    </rPh>
    <rPh sb="7" eb="8">
      <t>ガク</t>
    </rPh>
    <rPh sb="11" eb="13">
      <t>ケンナイ</t>
    </rPh>
    <rPh sb="15" eb="17">
      <t>ケイザイ</t>
    </rPh>
    <rPh sb="17" eb="19">
      <t>ハキュウ</t>
    </rPh>
    <rPh sb="19" eb="21">
      <t>コウカ</t>
    </rPh>
    <rPh sb="23" eb="25">
      <t>ユウハツ</t>
    </rPh>
    <rPh sb="28" eb="31">
      <t>シュウギョウシャ</t>
    </rPh>
    <rPh sb="32" eb="35">
      <t>コヨウシャ</t>
    </rPh>
    <rPh sb="35" eb="36">
      <t>スウ</t>
    </rPh>
    <rPh sb="37" eb="40">
      <t>カクサンギョウ</t>
    </rPh>
    <rPh sb="40" eb="42">
      <t>ブモン</t>
    </rPh>
    <rPh sb="42" eb="43">
      <t>ベツ</t>
    </rPh>
    <rPh sb="44" eb="46">
      <t>カクニン</t>
    </rPh>
    <phoneticPr fontId="1"/>
  </si>
  <si>
    <t>　③「フロー」シートについて</t>
    <phoneticPr fontId="1"/>
  </si>
  <si>
    <t>　新規需要増加額による県内への経済波及効果が誘発される流れを確認できます。</t>
    <rPh sb="1" eb="3">
      <t>シンキ</t>
    </rPh>
    <rPh sb="3" eb="5">
      <t>ジュヨウ</t>
    </rPh>
    <rPh sb="5" eb="7">
      <t>ゾウカ</t>
    </rPh>
    <rPh sb="7" eb="8">
      <t>ガク</t>
    </rPh>
    <rPh sb="22" eb="24">
      <t>ユウハツ</t>
    </rPh>
    <rPh sb="27" eb="28">
      <t>ナガ</t>
    </rPh>
    <rPh sb="30" eb="32">
      <t>カクニン</t>
    </rPh>
    <phoneticPr fontId="1"/>
  </si>
  <si>
    <t xml:space="preserve"> 　 独自の調査などにより財・サービスの自給率が判明している場合は、ここでその値を入力します。</t>
    <phoneticPr fontId="1"/>
  </si>
  <si>
    <t>例）県内産の農産物を購入した場合（自給率を100%と設定したい場合）</t>
    <rPh sb="0" eb="1">
      <t>レイ</t>
    </rPh>
    <rPh sb="2" eb="4">
      <t>ケンナイ</t>
    </rPh>
    <rPh sb="4" eb="5">
      <t>サン</t>
    </rPh>
    <rPh sb="6" eb="9">
      <t>ノウサンブツ</t>
    </rPh>
    <rPh sb="10" eb="12">
      <t>コウニュウ</t>
    </rPh>
    <rPh sb="14" eb="16">
      <t>バアイ</t>
    </rPh>
    <rPh sb="17" eb="20">
      <t>ジキュウリツ</t>
    </rPh>
    <rPh sb="26" eb="28">
      <t>セッテイ</t>
    </rPh>
    <rPh sb="31" eb="33">
      <t>バアイ</t>
    </rPh>
    <phoneticPr fontId="1"/>
  </si>
  <si>
    <t>２ 自給率の設定</t>
    <rPh sb="2" eb="5">
      <t>ジキュウリツ</t>
    </rPh>
    <rPh sb="6" eb="8">
      <t>セッテイ</t>
    </rPh>
    <phoneticPr fontId="1"/>
  </si>
  <si>
    <t>３ 消費転換率の設定</t>
    <rPh sb="2" eb="4">
      <t>ショウヒ</t>
    </rPh>
    <rPh sb="4" eb="6">
      <t>テンカン</t>
    </rPh>
    <rPh sb="6" eb="7">
      <t>リツ</t>
    </rPh>
    <rPh sb="8" eb="10">
      <t>セッテイ</t>
    </rPh>
    <phoneticPr fontId="1"/>
  </si>
  <si>
    <t>４ 表示単位の設定</t>
    <rPh sb="2" eb="4">
      <t>ヒョウジ</t>
    </rPh>
    <rPh sb="4" eb="6">
      <t>タンイ</t>
    </rPh>
    <rPh sb="7" eb="9">
      <t>セッテイ</t>
    </rPh>
    <phoneticPr fontId="1"/>
  </si>
  <si>
    <t>　経済波及効果の分析結果を表やグラフにまとめています。</t>
    <rPh sb="1" eb="3">
      <t>ケイザイ</t>
    </rPh>
    <rPh sb="3" eb="5">
      <t>ハキュウ</t>
    </rPh>
    <rPh sb="5" eb="7">
      <t>コウカ</t>
    </rPh>
    <phoneticPr fontId="13"/>
  </si>
  <si>
    <t>（以下のシートは計算用なので、基本的に入力者側での操作はありません）</t>
    <rPh sb="1" eb="3">
      <t>イカ</t>
    </rPh>
    <rPh sb="8" eb="10">
      <t>ケイサン</t>
    </rPh>
    <rPh sb="10" eb="11">
      <t>ヨウ</t>
    </rPh>
    <rPh sb="15" eb="18">
      <t>キホンテキ</t>
    </rPh>
    <rPh sb="19" eb="21">
      <t>ニュウリョク</t>
    </rPh>
    <rPh sb="21" eb="22">
      <t>シャ</t>
    </rPh>
    <rPh sb="22" eb="23">
      <t>ガワ</t>
    </rPh>
    <rPh sb="25" eb="27">
      <t>ソウサ</t>
    </rPh>
    <phoneticPr fontId="1"/>
  </si>
  <si>
    <t>経済波及効果の分析の『留意事項』をお読みください。</t>
    <rPh sb="0" eb="2">
      <t>ケイザイ</t>
    </rPh>
    <rPh sb="2" eb="4">
      <t>ハキュウ</t>
    </rPh>
    <rPh sb="4" eb="6">
      <t>コウカ</t>
    </rPh>
    <rPh sb="7" eb="9">
      <t>ブンセキ</t>
    </rPh>
    <rPh sb="11" eb="13">
      <t>リュウイ</t>
    </rPh>
    <phoneticPr fontId="1"/>
  </si>
  <si>
    <t>　産業部門別の経済波及効果の計算結果を表にまとめています。</t>
    <rPh sb="5" eb="6">
      <t>ベツ</t>
    </rPh>
    <rPh sb="7" eb="9">
      <t>ケイザイ</t>
    </rPh>
    <rPh sb="9" eb="11">
      <t>ハキュウ</t>
    </rPh>
    <rPh sb="11" eb="13">
      <t>コウカ</t>
    </rPh>
    <phoneticPr fontId="9"/>
  </si>
  <si>
    <t>経済波及効果の確認ポイントについて、『入力結果の確認について』をお読みください。</t>
    <rPh sb="0" eb="2">
      <t>ケイザイ</t>
    </rPh>
    <rPh sb="2" eb="4">
      <t>ハキュウ</t>
    </rPh>
    <rPh sb="4" eb="6">
      <t>コウカ</t>
    </rPh>
    <rPh sb="7" eb="9">
      <t>カクニン</t>
    </rPh>
    <rPh sb="19" eb="21">
      <t>ニュウリョク</t>
    </rPh>
    <rPh sb="21" eb="23">
      <t>ケッカ</t>
    </rPh>
    <rPh sb="24" eb="26">
      <t>カクニン</t>
    </rPh>
    <rPh sb="33" eb="34">
      <t>ヨ</t>
    </rPh>
    <phoneticPr fontId="1"/>
  </si>
  <si>
    <t>逆行列係数×G</t>
    <rPh sb="0" eb="5">
      <t>ギャクギョウレツケイスウ</t>
    </rPh>
    <phoneticPr fontId="1"/>
  </si>
  <si>
    <t>投入係数×C</t>
    <rPh sb="0" eb="4">
      <t>トウニュウケイスウ</t>
    </rPh>
    <phoneticPr fontId="1"/>
  </si>
  <si>
    <t>逆行列係数×O</t>
    <rPh sb="0" eb="3">
      <t>ギャクギョウレツ</t>
    </rPh>
    <rPh sb="3" eb="5">
      <t>ケイスウ</t>
    </rPh>
    <phoneticPr fontId="1"/>
  </si>
  <si>
    <t>×自給率</t>
    <rPh sb="1" eb="4">
      <t>ジキュウリツ</t>
    </rPh>
    <phoneticPr fontId="6"/>
  </si>
  <si>
    <t>粗付加価値誘発額</t>
    <rPh sb="0" eb="1">
      <t>アラ</t>
    </rPh>
    <rPh sb="1" eb="3">
      <t>フカ</t>
    </rPh>
    <rPh sb="3" eb="5">
      <t>カチ</t>
    </rPh>
    <rPh sb="5" eb="7">
      <t>ユウハツ</t>
    </rPh>
    <rPh sb="7" eb="8">
      <t>ガク</t>
    </rPh>
    <phoneticPr fontId="1"/>
  </si>
  <si>
    <t>うち雇用者所得誘発額</t>
    <phoneticPr fontId="1"/>
  </si>
  <si>
    <t>　　需要増加額</t>
    <rPh sb="2" eb="4">
      <t>ジュヨウ</t>
    </rPh>
    <rPh sb="4" eb="6">
      <t>ゾウカ</t>
    </rPh>
    <rPh sb="6" eb="7">
      <t>ガク</t>
    </rPh>
    <phoneticPr fontId="6"/>
  </si>
  <si>
    <t>×粗付加価値率</t>
    <rPh sb="1" eb="2">
      <t>アラ</t>
    </rPh>
    <rPh sb="2" eb="4">
      <t>フカ</t>
    </rPh>
    <rPh sb="4" eb="6">
      <t>カチ</t>
    </rPh>
    <rPh sb="6" eb="7">
      <t>リツ</t>
    </rPh>
    <phoneticPr fontId="6"/>
  </si>
  <si>
    <t>×雇用者所得率</t>
    <rPh sb="1" eb="4">
      <t>コヨウシャ</t>
    </rPh>
    <rPh sb="4" eb="6">
      <t>ショトク</t>
    </rPh>
    <rPh sb="6" eb="7">
      <t>リツ</t>
    </rPh>
    <phoneticPr fontId="6"/>
  </si>
  <si>
    <t>×投入係数</t>
    <rPh sb="1" eb="3">
      <t>トウニュウ</t>
    </rPh>
    <rPh sb="3" eb="5">
      <t>ケイスウ</t>
    </rPh>
    <phoneticPr fontId="6"/>
  </si>
  <si>
    <t>×逆行列係数</t>
    <rPh sb="1" eb="4">
      <t>ギャクギョウレツ</t>
    </rPh>
    <rPh sb="4" eb="6">
      <t>ケイスウ</t>
    </rPh>
    <phoneticPr fontId="6"/>
  </si>
  <si>
    <t>×消費転換率</t>
    <rPh sb="1" eb="3">
      <t>ショウヒ</t>
    </rPh>
    <rPh sb="3" eb="5">
      <t>テンカン</t>
    </rPh>
    <rPh sb="5" eb="6">
      <t>リツ</t>
    </rPh>
    <phoneticPr fontId="6"/>
  </si>
  <si>
    <t>×民間消費支出構成比</t>
    <rPh sb="1" eb="3">
      <t>ミンカン</t>
    </rPh>
    <rPh sb="3" eb="5">
      <t>ショウヒ</t>
    </rPh>
    <rPh sb="5" eb="7">
      <t>シシュツ</t>
    </rPh>
    <rPh sb="7" eb="10">
      <t>コウセイヒ</t>
    </rPh>
    <phoneticPr fontId="6"/>
  </si>
  <si>
    <t>　うち雇用者所得誘発額</t>
    <rPh sb="3" eb="8">
      <t>コヨウシャショトク</t>
    </rPh>
    <rPh sb="8" eb="10">
      <t>ユウハツ</t>
    </rPh>
    <rPh sb="10" eb="11">
      <t>ガク</t>
    </rPh>
    <phoneticPr fontId="6"/>
  </si>
  <si>
    <t>　粗付加価値誘発額</t>
    <rPh sb="1" eb="6">
      <t>アラフカカチ</t>
    </rPh>
    <rPh sb="6" eb="8">
      <t>ユウハツ</t>
    </rPh>
    <rPh sb="8" eb="9">
      <t>ガク</t>
    </rPh>
    <phoneticPr fontId="6"/>
  </si>
  <si>
    <t>⇒端数切捨て</t>
    <rPh sb="1" eb="3">
      <t>ハスウ</t>
    </rPh>
    <rPh sb="3" eb="5">
      <t>キリス</t>
    </rPh>
    <phoneticPr fontId="1"/>
  </si>
  <si>
    <t>対個人サービス</t>
    <phoneticPr fontId="4"/>
  </si>
  <si>
    <t>　粗付加価値誘発額</t>
    <rPh sb="1" eb="2">
      <t>アラ</t>
    </rPh>
    <rPh sb="2" eb="4">
      <t>フカ</t>
    </rPh>
    <rPh sb="4" eb="6">
      <t>カチ</t>
    </rPh>
    <rPh sb="6" eb="8">
      <t>ユウハツ</t>
    </rPh>
    <rPh sb="8" eb="9">
      <t>ガク</t>
    </rPh>
    <phoneticPr fontId="8"/>
  </si>
  <si>
    <t>　うち雇用者所得誘発額</t>
    <rPh sb="3" eb="6">
      <t>コヨウシャ</t>
    </rPh>
    <rPh sb="6" eb="8">
      <t>ショトク</t>
    </rPh>
    <rPh sb="8" eb="10">
      <t>ユウハツ</t>
    </rPh>
    <rPh sb="10" eb="11">
      <t>ガク</t>
    </rPh>
    <phoneticPr fontId="8"/>
  </si>
  <si>
    <t>　</t>
    <phoneticPr fontId="1"/>
  </si>
  <si>
    <t>　この分析ツールは、「令和２年（2020年）長野県産業連関表」を使って、長野県内への経済波及効果を分析するためのツールです。 該当する産業部門に需要増加額を入力すると、自動で経済波及効果が計算されます。</t>
    <phoneticPr fontId="12"/>
  </si>
  <si>
    <t>　この分析ツールの設定は以下のとおりです。 
　① 生産誘発額、粗付加価値誘発額、雇用者所得誘発額、就業誘発者数及び雇用者誘発者数を
　　２次波及効果まで測定します。
　② ２次波及効果の算定に用いる消費転換率は、家計調査（総務省）、全国家計構造調査
　　（総務省）を基に算出しています。
　③ 購入者価格を生産者価格に変換するマージン率は、国の産業連関表のマージン率を利用
　　します。</t>
    <rPh sb="3" eb="5">
      <t>ブンセキ</t>
    </rPh>
    <rPh sb="9" eb="11">
      <t>セッテイ</t>
    </rPh>
    <rPh sb="12" eb="14">
      <t>イカ</t>
    </rPh>
    <phoneticPr fontId="1"/>
  </si>
  <si>
    <t xml:space="preserve">    </t>
    <phoneticPr fontId="1"/>
  </si>
  <si>
    <t>　 産業連関表による経済波及効果分析は、一つの経済モデルであり、以下のような前提条件や留意点に注意が必要です。</t>
    <phoneticPr fontId="1"/>
  </si>
  <si>
    <t>　 財・サービスの需要増加額は、産業連関表の部門ごとに設定します。どの部門に設定するかにより分析結果が異なるため、旅行消費支出による需要増加額がどの部門に該当するのかを特定する必要があります。</t>
    <rPh sb="9" eb="11">
      <t>ジュヨウ</t>
    </rPh>
    <rPh sb="11" eb="13">
      <t>ゾウカ</t>
    </rPh>
    <rPh sb="13" eb="14">
      <t>ガク</t>
    </rPh>
    <rPh sb="16" eb="18">
      <t>サンギョウ</t>
    </rPh>
    <rPh sb="18" eb="20">
      <t>レンカン</t>
    </rPh>
    <rPh sb="20" eb="21">
      <t>ヒョウ</t>
    </rPh>
    <rPh sb="22" eb="24">
      <t>ブモン</t>
    </rPh>
    <rPh sb="27" eb="29">
      <t>セッテイ</t>
    </rPh>
    <phoneticPr fontId="1"/>
  </si>
  <si>
    <t>農業用機械、建設・鉱山機械、繊維機械、金属加工機械、半導体製造装置、ロボットなど</t>
    <rPh sb="14" eb="16">
      <t>センイ</t>
    </rPh>
    <rPh sb="16" eb="18">
      <t>キカイ</t>
    </rPh>
    <rPh sb="19" eb="21">
      <t>キンゾク</t>
    </rPh>
    <rPh sb="21" eb="23">
      <t>カコウ</t>
    </rPh>
    <rPh sb="23" eb="25">
      <t>キカイ</t>
    </rPh>
    <phoneticPr fontId="1"/>
  </si>
  <si>
    <t>複写機、事務用機械、自動販売機、計測機器、医療用機械器具、光学機械・レンズ、武器など</t>
    <rPh sb="0" eb="3">
      <t>フクシャキ</t>
    </rPh>
    <rPh sb="10" eb="12">
      <t>ジドウ</t>
    </rPh>
    <rPh sb="12" eb="15">
      <t>ハンバイキ</t>
    </rPh>
    <rPh sb="38" eb="40">
      <t>ブキ</t>
    </rPh>
    <phoneticPr fontId="1"/>
  </si>
  <si>
    <t>印刷・製版・製本、製革・毛皮、革製履物、かばん・袋物・その他の革製品、がん具、運動用品、身辺細貨品（貴金属・宝石、装飾品など）、時計、楽器、筆記具・文具、畳・わら加工品、清掃用品、傘、眼鏡など
再生資源回収・加工処理を含む</t>
    <phoneticPr fontId="1"/>
  </si>
  <si>
    <t>鉄道、バス、タクシー、貨物自動車、船舶、航空機などによる旅客・貨物の輸送、輸送に附帯するサービス及び施設管理、倉庫、有料道路、自動車ターミナル、郵便・信書便など</t>
    <rPh sb="37" eb="39">
      <t>ユソウ</t>
    </rPh>
    <rPh sb="58" eb="60">
      <t>ユウリョウ</t>
    </rPh>
    <rPh sb="60" eb="62">
      <t>ドウロ</t>
    </rPh>
    <rPh sb="63" eb="66">
      <t>ジドウシャ</t>
    </rPh>
    <rPh sb="72" eb="74">
      <t>ユウビン</t>
    </rPh>
    <rPh sb="75" eb="77">
      <t>シンショ</t>
    </rPh>
    <rPh sb="77" eb="78">
      <t>ビン</t>
    </rPh>
    <phoneticPr fontId="1"/>
  </si>
  <si>
    <t>　新規需要増加額による県内への経済波及効果、就業者、雇用者の雇用の誘発がどの程度あるか確認できます。</t>
    <rPh sb="1" eb="3">
      <t>シンキ</t>
    </rPh>
    <rPh sb="3" eb="5">
      <t>ジュヨウ</t>
    </rPh>
    <rPh sb="5" eb="7">
      <t>ゾウカ</t>
    </rPh>
    <rPh sb="7" eb="8">
      <t>ガク</t>
    </rPh>
    <rPh sb="11" eb="12">
      <t>ケン</t>
    </rPh>
    <rPh sb="12" eb="13">
      <t>ナイ</t>
    </rPh>
    <rPh sb="15" eb="17">
      <t>ケイザイ</t>
    </rPh>
    <rPh sb="17" eb="19">
      <t>ハキュウ</t>
    </rPh>
    <rPh sb="19" eb="21">
      <t>コウカ</t>
    </rPh>
    <rPh sb="22" eb="25">
      <t>シュウギョウシャ</t>
    </rPh>
    <rPh sb="26" eb="29">
      <t>コヨウシャ</t>
    </rPh>
    <rPh sb="30" eb="32">
      <t>コヨウ</t>
    </rPh>
    <rPh sb="33" eb="35">
      <t>ユウハツ</t>
    </rPh>
    <rPh sb="38" eb="40">
      <t>テイド</t>
    </rPh>
    <rPh sb="43" eb="45">
      <t>カクニン</t>
    </rPh>
    <phoneticPr fontId="1"/>
  </si>
  <si>
    <t>　購入者価格とは、流通経費（商業マージン、運輸マージン）を含めた購入者から見た価格で、生産者価格は生産者が出荷するときの価格です。産業連関表は生産者価格で作成されているため、経済波及効果を計算する際、最終需要額が購入者価格であれば生産者価格への変換が必要になります。
　このツールでは、「入力」シートで購入者価格の欄に数値を入力すると、自動で生産者価格へ変換されます。</t>
    <rPh sb="1" eb="6">
      <t>コウニュウシャカカク</t>
    </rPh>
    <rPh sb="9" eb="11">
      <t>リュウツウ</t>
    </rPh>
    <rPh sb="11" eb="13">
      <t>ケイヒ</t>
    </rPh>
    <rPh sb="14" eb="16">
      <t>ショウギョウ</t>
    </rPh>
    <rPh sb="21" eb="23">
      <t>ウンユ</t>
    </rPh>
    <rPh sb="29" eb="30">
      <t>フク</t>
    </rPh>
    <rPh sb="32" eb="34">
      <t>コウニュウ</t>
    </rPh>
    <rPh sb="34" eb="35">
      <t>シャ</t>
    </rPh>
    <rPh sb="37" eb="38">
      <t>ミ</t>
    </rPh>
    <rPh sb="39" eb="41">
      <t>カカク</t>
    </rPh>
    <rPh sb="43" eb="46">
      <t>セイサンシャ</t>
    </rPh>
    <phoneticPr fontId="1"/>
  </si>
  <si>
    <t>　消費転換率は、1次波及効果までの過程で生まれた所得（付加価値）のうち、消費に回る分を計算するために設定するものです。1次波及効果までに生じる付加価値は、雇用者所得のほかに企業の利益である営業余剰がありますが、営業余剰に対する企業の支出（設備投資等）は算出が困難なことから、雇用者所得に限定しています。消費転換率は産業連関表から計算されるものではなく、決められた設定方法はありませんが、「家計調査」等の既存の統計データを利用する方法が一般的です。
　このツールでは、総世帯のうち勤労者世帯の「消費支出÷実収入」により算出された値をリストから選択することが可能であり、初期設定値は「家計調査」における長野市の直近５年間の平均値となっています。</t>
    <rPh sb="1" eb="3">
      <t>ショウヒ</t>
    </rPh>
    <rPh sb="3" eb="5">
      <t>テンカン</t>
    </rPh>
    <rPh sb="5" eb="6">
      <t>リツ</t>
    </rPh>
    <rPh sb="9" eb="10">
      <t>ジ</t>
    </rPh>
    <rPh sb="10" eb="12">
      <t>ハキュウ</t>
    </rPh>
    <rPh sb="12" eb="14">
      <t>コウカ</t>
    </rPh>
    <rPh sb="17" eb="19">
      <t>カテイ</t>
    </rPh>
    <rPh sb="20" eb="21">
      <t>ウ</t>
    </rPh>
    <rPh sb="24" eb="26">
      <t>ショトク</t>
    </rPh>
    <rPh sb="27" eb="29">
      <t>フカ</t>
    </rPh>
    <rPh sb="29" eb="31">
      <t>カチ</t>
    </rPh>
    <rPh sb="36" eb="38">
      <t>ショウヒ</t>
    </rPh>
    <rPh sb="39" eb="40">
      <t>マワ</t>
    </rPh>
    <rPh sb="41" eb="42">
      <t>ブン</t>
    </rPh>
    <rPh sb="43" eb="45">
      <t>ケイサン</t>
    </rPh>
    <phoneticPr fontId="1"/>
  </si>
  <si>
    <t>　建設・公務などいくつかの部門は、産業連関表の定義上、自給率が100％となっています。
　例えば、建設部門では、各部材が県外から調達されていても、建物、道路などを作るという生産活動は全てその場所（県内）で行われるため、自給率は100％となります。原材料となる部材には、移輸入が発生します。公務部門も同様の理由で自給率は100％となります。</t>
    <rPh sb="1" eb="3">
      <t>ケンセツ</t>
    </rPh>
    <rPh sb="4" eb="6">
      <t>コウム</t>
    </rPh>
    <rPh sb="13" eb="15">
      <t>ブモン</t>
    </rPh>
    <rPh sb="17" eb="21">
      <t>サンギョウレンカン</t>
    </rPh>
    <rPh sb="21" eb="22">
      <t>ヒョウ</t>
    </rPh>
    <rPh sb="23" eb="25">
      <t>テイギ</t>
    </rPh>
    <rPh sb="25" eb="26">
      <t>ジョウ</t>
    </rPh>
    <rPh sb="27" eb="30">
      <t>ジキュウリツ</t>
    </rPh>
    <phoneticPr fontId="1"/>
  </si>
  <si>
    <t>就業(雇用)
者誘発数</t>
    <rPh sb="0" eb="2">
      <t>シュウギョウ</t>
    </rPh>
    <rPh sb="3" eb="5">
      <t>コヨウ</t>
    </rPh>
    <rPh sb="7" eb="8">
      <t>シャ</t>
    </rPh>
    <rPh sb="8" eb="10">
      <t>ユウハツ</t>
    </rPh>
    <rPh sb="10" eb="11">
      <t>スウ</t>
    </rPh>
    <phoneticPr fontId="1"/>
  </si>
  <si>
    <t>・この分析ツールは、産業連関表を使った分析の一例であり、産業連関分析の理解・普及を目的として公表しています。</t>
    <rPh sb="3" eb="5">
      <t>ブンセキ</t>
    </rPh>
    <rPh sb="28" eb="30">
      <t>サンギョウ</t>
    </rPh>
    <rPh sb="30" eb="32">
      <t>レンカン</t>
    </rPh>
    <rPh sb="32" eb="34">
      <t>ブンセキ</t>
    </rPh>
    <rPh sb="35" eb="37">
      <t>リカイ</t>
    </rPh>
    <rPh sb="38" eb="40">
      <t>フキュウ</t>
    </rPh>
    <phoneticPr fontId="1"/>
  </si>
  <si>
    <t>・この分析ツールを利用した分析結果を公表・発表した場合には、長野県企画振興部総合政策課統計室までご連絡ください。</t>
    <rPh sb="3" eb="5">
      <t>ブンセキ</t>
    </rPh>
    <rPh sb="9" eb="11">
      <t>リヨウ</t>
    </rPh>
    <rPh sb="13" eb="15">
      <t>ブンセキ</t>
    </rPh>
    <rPh sb="15" eb="17">
      <t>ケッカ</t>
    </rPh>
    <rPh sb="18" eb="20">
      <t>コウヒョウ</t>
    </rPh>
    <rPh sb="21" eb="23">
      <t>ハッピョウ</t>
    </rPh>
    <rPh sb="25" eb="27">
      <t>バアイ</t>
    </rPh>
    <rPh sb="30" eb="33">
      <t>ナガノケン</t>
    </rPh>
    <rPh sb="33" eb="35">
      <t>キカク</t>
    </rPh>
    <rPh sb="35" eb="37">
      <t>シンコウ</t>
    </rPh>
    <rPh sb="37" eb="38">
      <t>ブ</t>
    </rPh>
    <rPh sb="38" eb="40">
      <t>ソウゴウ</t>
    </rPh>
    <rPh sb="40" eb="43">
      <t>セイサクカ</t>
    </rPh>
    <phoneticPr fontId="1"/>
  </si>
  <si>
    <t>農林漁業</t>
  </si>
  <si>
    <t>プラスチック・ゴム製品</t>
  </si>
  <si>
    <t>情報通信機器</t>
  </si>
  <si>
    <t>電気・ガス・熱供給</t>
  </si>
  <si>
    <t>電気・ガス・熱供給</t>
    <rPh sb="0" eb="2">
      <t>デンキ</t>
    </rPh>
    <phoneticPr fontId="12"/>
  </si>
  <si>
    <t>消費需要
転換額</t>
    <rPh sb="0" eb="2">
      <t>ショウヒ</t>
    </rPh>
    <rPh sb="2" eb="4">
      <t>ジュヨウ</t>
    </rPh>
    <rPh sb="5" eb="7">
      <t>テンカン</t>
    </rPh>
    <rPh sb="7" eb="8">
      <t>ガク</t>
    </rPh>
    <phoneticPr fontId="1"/>
  </si>
  <si>
    <t>※　民間消費支出構成比のうち、屑・副産物の取り扱いの関係で異常値が発生している部門を「0」としています（紫色のセル）</t>
    <phoneticPr fontId="1"/>
  </si>
  <si>
    <t>※　商業マージン率＝商業マージン÷需要合計、運輸マージン率＝貨物運賃÷需要合計
　　令和２年（2020年）産業連関表　取引基本表（購入者価格評価表）（総合大分類）より算出</t>
    <rPh sb="2" eb="4">
      <t>ショウギョウ</t>
    </rPh>
    <rPh sb="8" eb="9">
      <t>リツ</t>
    </rPh>
    <rPh sb="10" eb="12">
      <t>ショウギョウ</t>
    </rPh>
    <rPh sb="17" eb="19">
      <t>ジュヨウ</t>
    </rPh>
    <rPh sb="19" eb="21">
      <t>ゴウケイ</t>
    </rPh>
    <rPh sb="22" eb="24">
      <t>ウンユ</t>
    </rPh>
    <rPh sb="28" eb="29">
      <t>リツ</t>
    </rPh>
    <rPh sb="30" eb="32">
      <t>カモツ</t>
    </rPh>
    <rPh sb="32" eb="34">
      <t>ウンチン</t>
    </rPh>
    <rPh sb="35" eb="37">
      <t>ジュヨウ</t>
    </rPh>
    <rPh sb="37" eb="39">
      <t>ゴウケイ</t>
    </rPh>
    <phoneticPr fontId="1"/>
  </si>
  <si>
    <t>※　商業マージン率、運輸マージン率のうち、商業、運輸・郵便の部門は「０」としています（紫色のセル）</t>
    <rPh sb="2" eb="4">
      <t>ショウギョウ</t>
    </rPh>
    <rPh sb="8" eb="9">
      <t>リツ</t>
    </rPh>
    <rPh sb="10" eb="12">
      <t>ウンユ</t>
    </rPh>
    <rPh sb="16" eb="17">
      <t>リツ</t>
    </rPh>
    <rPh sb="21" eb="23">
      <t>ショウギョウ</t>
    </rPh>
    <rPh sb="24" eb="26">
      <t>ウンユ</t>
    </rPh>
    <rPh sb="27" eb="29">
      <t>ユウビン</t>
    </rPh>
    <rPh sb="30" eb="32">
      <t>ブモン</t>
    </rPh>
    <phoneticPr fontId="1"/>
  </si>
  <si>
    <t>部門名（37部門）</t>
    <rPh sb="0" eb="2">
      <t>ブモン</t>
    </rPh>
    <rPh sb="2" eb="3">
      <t>メイ</t>
    </rPh>
    <rPh sb="6" eb="8">
      <t>ブモン</t>
    </rPh>
    <phoneticPr fontId="1"/>
  </si>
  <si>
    <t>県内生産額</t>
    <rPh sb="0" eb="1">
      <t>ケン</t>
    </rPh>
    <rPh sb="1" eb="2">
      <t>ナイ</t>
    </rPh>
    <rPh sb="2" eb="5">
      <t>セイサンガク</t>
    </rPh>
    <phoneticPr fontId="1"/>
  </si>
  <si>
    <t>粗付加価値率</t>
    <rPh sb="0" eb="1">
      <t>アラ</t>
    </rPh>
    <rPh sb="1" eb="3">
      <t>フカ</t>
    </rPh>
    <rPh sb="3" eb="5">
      <t>カチ</t>
    </rPh>
    <rPh sb="5" eb="6">
      <t>リツ</t>
    </rPh>
    <phoneticPr fontId="1"/>
  </si>
  <si>
    <t>雇用者所得</t>
    <rPh sb="0" eb="3">
      <t>コヨウシャ</t>
    </rPh>
    <rPh sb="3" eb="5">
      <t>ショトク</t>
    </rPh>
    <phoneticPr fontId="1"/>
  </si>
  <si>
    <t>雇用者所得率</t>
    <rPh sb="0" eb="3">
      <t>コヨウシャ</t>
    </rPh>
    <rPh sb="3" eb="5">
      <t>ショトク</t>
    </rPh>
    <rPh sb="5" eb="6">
      <t>リツ</t>
    </rPh>
    <phoneticPr fontId="1"/>
  </si>
  <si>
    <t>民間消費支出</t>
    <rPh sb="0" eb="2">
      <t>ミンカン</t>
    </rPh>
    <rPh sb="2" eb="4">
      <t>ショウヒ</t>
    </rPh>
    <rPh sb="4" eb="6">
      <t>シシュツ</t>
    </rPh>
    <phoneticPr fontId="1"/>
  </si>
  <si>
    <t>2022～2024
平均</t>
    <rPh sb="10" eb="12">
      <t>ヘイキン</t>
    </rPh>
    <phoneticPr fontId="1"/>
  </si>
  <si>
    <t>・家計調査より調査対象市町村、標本数が多く、県全体のデータがある
・調査期間が10月及び11月の２か月間であり、1年間の平均データではない</t>
    <rPh sb="1" eb="3">
      <t>カケイ</t>
    </rPh>
    <rPh sb="3" eb="5">
      <t>チョウサ</t>
    </rPh>
    <rPh sb="7" eb="9">
      <t>チョウサ</t>
    </rPh>
    <rPh sb="9" eb="11">
      <t>タイショウ</t>
    </rPh>
    <rPh sb="11" eb="14">
      <t>シチョウソン</t>
    </rPh>
    <rPh sb="15" eb="17">
      <t>ヒョウホン</t>
    </rPh>
    <rPh sb="17" eb="18">
      <t>スウ</t>
    </rPh>
    <rPh sb="19" eb="20">
      <t>オオ</t>
    </rPh>
    <rPh sb="22" eb="25">
      <t>ケンゼンタイ</t>
    </rPh>
    <rPh sb="34" eb="36">
      <t>チョウサ</t>
    </rPh>
    <rPh sb="36" eb="38">
      <t>キカン</t>
    </rPh>
    <rPh sb="41" eb="42">
      <t>ガツ</t>
    </rPh>
    <rPh sb="42" eb="43">
      <t>オヨ</t>
    </rPh>
    <rPh sb="46" eb="47">
      <t>ガツ</t>
    </rPh>
    <rPh sb="57" eb="59">
      <t>ネンカン</t>
    </rPh>
    <rPh sb="60" eb="62">
      <t>ヘイキン</t>
    </rPh>
    <phoneticPr fontId="1"/>
  </si>
  <si>
    <t>　生産誘発額を達成するために必要な労働力量。就業者から自営業主と家族従事者を除いたものを雇用者としている。（有給役員は含まれている）
　生産誘発に比例して求められる理論値であり、新規雇用者数ではない。一年間働いた場合に必要な労働力量を表している。</t>
    <rPh sb="1" eb="3">
      <t>セイサン</t>
    </rPh>
    <rPh sb="3" eb="5">
      <t>ユウハツ</t>
    </rPh>
    <rPh sb="5" eb="6">
      <t>ガク</t>
    </rPh>
    <rPh sb="7" eb="9">
      <t>タッセイ</t>
    </rPh>
    <rPh sb="14" eb="16">
      <t>ヒツヨウ</t>
    </rPh>
    <rPh sb="17" eb="19">
      <t>ロウドウ</t>
    </rPh>
    <rPh sb="19" eb="20">
      <t>チカラ</t>
    </rPh>
    <rPh sb="20" eb="21">
      <t>リョウ</t>
    </rPh>
    <rPh sb="22" eb="25">
      <t>シュウギョウシャ</t>
    </rPh>
    <rPh sb="27" eb="30">
      <t>ジエイギョウ</t>
    </rPh>
    <rPh sb="30" eb="31">
      <t>シュ</t>
    </rPh>
    <rPh sb="32" eb="34">
      <t>カゾク</t>
    </rPh>
    <rPh sb="34" eb="37">
      <t>ジュウジシャ</t>
    </rPh>
    <rPh sb="38" eb="39">
      <t>ノゾ</t>
    </rPh>
    <rPh sb="44" eb="47">
      <t>コヨウシャ</t>
    </rPh>
    <rPh sb="68" eb="70">
      <t>セイサン</t>
    </rPh>
    <rPh sb="70" eb="72">
      <t>ユウハツ</t>
    </rPh>
    <rPh sb="73" eb="75">
      <t>ヒレイ</t>
    </rPh>
    <rPh sb="77" eb="78">
      <t>モト</t>
    </rPh>
    <rPh sb="82" eb="85">
      <t>リロンチ</t>
    </rPh>
    <rPh sb="89" eb="91">
      <t>シンキ</t>
    </rPh>
    <rPh sb="91" eb="94">
      <t>コヨウシャ</t>
    </rPh>
    <rPh sb="94" eb="95">
      <t>スウ</t>
    </rPh>
    <rPh sb="100" eb="101">
      <t>イチ</t>
    </rPh>
    <rPh sb="101" eb="103">
      <t>ネンカン</t>
    </rPh>
    <rPh sb="103" eb="104">
      <t>ハタラ</t>
    </rPh>
    <rPh sb="106" eb="108">
      <t>バアイ</t>
    </rPh>
    <rPh sb="109" eb="111">
      <t>ヒツヨウ</t>
    </rPh>
    <rPh sb="112" eb="115">
      <t>ロウドウリョク</t>
    </rPh>
    <rPh sb="115" eb="116">
      <t>リョウ</t>
    </rPh>
    <rPh sb="117" eb="118">
      <t>アラワ</t>
    </rPh>
    <phoneticPr fontId="1"/>
  </si>
  <si>
    <t>石炭・原油・天然ガス、砂利・採石など</t>
    <phoneticPr fontId="1"/>
  </si>
  <si>
    <t>宿泊業、飲食業、洗濯・理容・美容・浴場業、映画館、体育館、ゴルフ場、プール、公園、遊園地、パチンコホール、カラオケボックス業、写真業、冠婚葬祭業、学習塾、書道教授業など</t>
    <rPh sb="0" eb="2">
      <t>シュクハク</t>
    </rPh>
    <rPh sb="2" eb="3">
      <t>ギョウ</t>
    </rPh>
    <rPh sb="4" eb="7">
      <t>インショクギョウ</t>
    </rPh>
    <rPh sb="61" eb="62">
      <t>ギョウ</t>
    </rPh>
    <phoneticPr fontId="1"/>
  </si>
  <si>
    <t>パルプ・紙・木製品</t>
    <phoneticPr fontId="1"/>
  </si>
  <si>
    <t>　ある産業に対して１単位の最終需要が発生したとき、各産業部門に対して直接・間接にどれだけ生産波及効果を及ぼすかを示すもの。このツールで使用している逆行列係数は、波及効果が県外へ流出することを考慮した開放経済型。</t>
    <rPh sb="3" eb="5">
      <t>サンギョウ</t>
    </rPh>
    <rPh sb="6" eb="7">
      <t>タイ</t>
    </rPh>
    <rPh sb="10" eb="12">
      <t>タンイ</t>
    </rPh>
    <rPh sb="13" eb="15">
      <t>サイシュウ</t>
    </rPh>
    <rPh sb="15" eb="17">
      <t>ジュヨウ</t>
    </rPh>
    <rPh sb="18" eb="20">
      <t>ハッセイ</t>
    </rPh>
    <rPh sb="25" eb="28">
      <t>カクサンギョウ</t>
    </rPh>
    <rPh sb="28" eb="30">
      <t>ブモン</t>
    </rPh>
    <rPh sb="31" eb="32">
      <t>タイ</t>
    </rPh>
    <rPh sb="34" eb="36">
      <t>チョクセツ</t>
    </rPh>
    <rPh sb="37" eb="39">
      <t>カンセツ</t>
    </rPh>
    <rPh sb="44" eb="46">
      <t>セイサン</t>
    </rPh>
    <rPh sb="46" eb="48">
      <t>ハキュウ</t>
    </rPh>
    <rPh sb="48" eb="50">
      <t>コウカ</t>
    </rPh>
    <rPh sb="51" eb="52">
      <t>オヨ</t>
    </rPh>
    <rPh sb="56" eb="57">
      <t>シメ</t>
    </rPh>
    <rPh sb="67" eb="69">
      <t>シヨウ</t>
    </rPh>
    <rPh sb="73" eb="78">
      <t>ギャクギョウレツケイスウ</t>
    </rPh>
    <rPh sb="80" eb="82">
      <t>ハキュウ</t>
    </rPh>
    <rPh sb="82" eb="84">
      <t>コウカ</t>
    </rPh>
    <rPh sb="85" eb="87">
      <t>ケンガイ</t>
    </rPh>
    <rPh sb="88" eb="90">
      <t>リュウシュツ</t>
    </rPh>
    <rPh sb="95" eb="97">
      <t>コウリョ</t>
    </rPh>
    <phoneticPr fontId="1"/>
  </si>
  <si>
    <t>新規需要増加額（入力）</t>
    <rPh sb="0" eb="2">
      <t>シンキ</t>
    </rPh>
    <rPh sb="2" eb="4">
      <t>ジュヨウ</t>
    </rPh>
    <rPh sb="4" eb="6">
      <t>ゾウカ</t>
    </rPh>
    <rPh sb="6" eb="7">
      <t>ガク</t>
    </rPh>
    <rPh sb="8" eb="10">
      <t>ニュウリョク</t>
    </rPh>
    <phoneticPr fontId="1"/>
  </si>
  <si>
    <t>生産者価格変換後
の新規需要増加額</t>
    <rPh sb="0" eb="3">
      <t>セイサンシャ</t>
    </rPh>
    <rPh sb="3" eb="5">
      <t>カカク</t>
    </rPh>
    <rPh sb="5" eb="8">
      <t>ヘンカンゴ</t>
    </rPh>
    <rPh sb="10" eb="12">
      <t>シンキ</t>
    </rPh>
    <rPh sb="12" eb="14">
      <t>ジュヨウ</t>
    </rPh>
    <rPh sb="14" eb="16">
      <t>ゾウカ</t>
    </rPh>
    <rPh sb="16" eb="17">
      <t>ガク</t>
    </rPh>
    <phoneticPr fontId="1"/>
  </si>
  <si>
    <t>商業※</t>
    <phoneticPr fontId="1"/>
  </si>
  <si>
    <t>例）新規需要増加として農作物を1,000万円分購入した、または購入することが想定される場合</t>
    <rPh sb="0" eb="1">
      <t>レイ</t>
    </rPh>
    <rPh sb="2" eb="4">
      <t>シンキ</t>
    </rPh>
    <rPh sb="4" eb="6">
      <t>ジュヨウ</t>
    </rPh>
    <rPh sb="6" eb="8">
      <t>ゾウカ</t>
    </rPh>
    <rPh sb="11" eb="14">
      <t>ノウサクブツ</t>
    </rPh>
    <rPh sb="20" eb="22">
      <t>マンエン</t>
    </rPh>
    <rPh sb="22" eb="23">
      <t>ブン</t>
    </rPh>
    <rPh sb="23" eb="25">
      <t>コウニュウ</t>
    </rPh>
    <rPh sb="31" eb="33">
      <t>コウニュウ</t>
    </rPh>
    <rPh sb="38" eb="40">
      <t>ソウテイ</t>
    </rPh>
    <rPh sb="43" eb="45">
      <t>バアイ</t>
    </rPh>
    <phoneticPr fontId="2"/>
  </si>
  <si>
    <t>例）新規の需要増加として農作物を1,000万円分購入した、または購入することが想定される場合</t>
    <rPh sb="0" eb="1">
      <t>レイ</t>
    </rPh>
    <rPh sb="2" eb="4">
      <t>シンキ</t>
    </rPh>
    <rPh sb="5" eb="9">
      <t>ジュヨウゾウカ</t>
    </rPh>
    <rPh sb="12" eb="15">
      <t>ノウサクブツ</t>
    </rPh>
    <rPh sb="21" eb="23">
      <t>マンエン</t>
    </rPh>
    <rPh sb="23" eb="24">
      <t>ブン</t>
    </rPh>
    <rPh sb="24" eb="26">
      <t>コウニュウ</t>
    </rPh>
    <rPh sb="32" eb="34">
      <t>コウニュウ</t>
    </rPh>
    <rPh sb="39" eb="41">
      <t>ソウテイ</t>
    </rPh>
    <rPh sb="44" eb="46">
      <t>バアイ</t>
    </rPh>
    <phoneticPr fontId="2"/>
  </si>
  <si>
    <t>↓新規需要増加額を入力</t>
    <rPh sb="1" eb="3">
      <t>シンキ</t>
    </rPh>
    <rPh sb="3" eb="8">
      <t>ジュヨウゾウカガク</t>
    </rPh>
    <rPh sb="9" eb="11">
      <t>ニュウリョク</t>
    </rPh>
    <phoneticPr fontId="1"/>
  </si>
  <si>
    <t>　  需要増加額は赤枠で囲まれた「新規需要増加額（入力）」欄（薄橙色セル）へ入力します。</t>
    <rPh sb="3" eb="5">
      <t>ジュヨウ</t>
    </rPh>
    <rPh sb="5" eb="7">
      <t>ゾウカ</t>
    </rPh>
    <rPh sb="7" eb="8">
      <t>ガク</t>
    </rPh>
    <rPh sb="9" eb="10">
      <t>アカ</t>
    </rPh>
    <rPh sb="10" eb="11">
      <t>ワク</t>
    </rPh>
    <rPh sb="12" eb="13">
      <t>カコ</t>
    </rPh>
    <rPh sb="17" eb="19">
      <t>シンキ</t>
    </rPh>
    <rPh sb="19" eb="21">
      <t>ジュヨウ</t>
    </rPh>
    <rPh sb="21" eb="23">
      <t>ゾウカ</t>
    </rPh>
    <rPh sb="23" eb="24">
      <t>ガク</t>
    </rPh>
    <rPh sb="25" eb="27">
      <t>ニュウリョク</t>
    </rPh>
    <rPh sb="29" eb="30">
      <t>ラン</t>
    </rPh>
    <rPh sb="31" eb="32">
      <t>ウス</t>
    </rPh>
    <rPh sb="32" eb="34">
      <t>ダイダイイロ</t>
    </rPh>
    <rPh sb="38" eb="40">
      <t>ニュウリョク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</si>
</sst>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0000"/>
    <numFmt numFmtId="177" formatCode="0.000"/>
    <numFmt numFmtId="178" formatCode="#,##0.0;[Red]\-#,##0.0"/>
    <numFmt numFmtId="179" formatCode="#,##0.0000;[Red]\-#,##0.0000"/>
    <numFmt numFmtId="180" formatCode="[$-411]ggge&quot;年&quot;m&quot;月&quot;d&quot;日&quot;;@"/>
    <numFmt numFmtId="181" formatCode="#,##0.000;[Red]\-#,##0.000"/>
    <numFmt numFmtId="182" formatCode="#,##0;\▲\ #,##0"/>
  </numFmts>
  <fonts count="47" x14ac:knownFonts="1">
    <font>
      <sz val="11"/>
      <color theme="1"/>
      <name val="ＭＳ Ｐゴシック"/>
      <family val="3"/>
      <charset val="128"/>
      <scheme val="minor"/>
    </font>
    <font>
      <sz val="6"/>
      <name val="ＭＳ Ｐゴシック"/>
      <family val="3"/>
      <charset val="128"/>
    </font>
    <font>
      <sz val="11"/>
      <color indexed="8"/>
      <name val="ＭＳ Ｐゴシック"/>
      <family val="3"/>
      <charset val="128"/>
    </font>
    <font>
      <b/>
      <sz val="13"/>
      <color indexed="56"/>
      <name val="ＭＳ Ｐゴシック"/>
      <family val="3"/>
      <charset val="128"/>
    </font>
    <font>
      <sz val="11"/>
      <color indexed="60"/>
      <name val="ＭＳ Ｐゴシック"/>
      <family val="3"/>
      <charset val="128"/>
    </font>
    <font>
      <sz val="6"/>
      <name val="ＭＳ Ｐゴシック"/>
      <family val="3"/>
      <charset val="128"/>
    </font>
    <font>
      <sz val="6"/>
      <name val="ＭＳ Ｐゴシック"/>
      <family val="3"/>
      <charset val="128"/>
    </font>
    <font>
      <b/>
      <sz val="9"/>
      <color indexed="81"/>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0"/>
      <color theme="1"/>
      <name val="HG丸ｺﾞｼｯｸM-PRO"/>
      <family val="3"/>
      <charset val="128"/>
    </font>
    <font>
      <b/>
      <sz val="10"/>
      <color theme="1"/>
      <name val="HG丸ｺﾞｼｯｸM-PRO"/>
      <family val="3"/>
      <charset val="128"/>
    </font>
    <font>
      <sz val="11"/>
      <color theme="1"/>
      <name val="HG丸ｺﾞｼｯｸM-PRO"/>
      <family val="3"/>
      <charset val="128"/>
    </font>
    <font>
      <sz val="6"/>
      <color theme="1"/>
      <name val="ＭＳ Ｐゴシック"/>
      <family val="3"/>
      <charset val="128"/>
      <scheme val="minor"/>
    </font>
    <font>
      <sz val="14"/>
      <color theme="1"/>
      <name val="ＭＳ Ｐゴシック"/>
      <family val="3"/>
      <charset val="128"/>
      <scheme val="minor"/>
    </font>
    <font>
      <sz val="10.5"/>
      <color theme="1"/>
      <name val="HG丸ｺﾞｼｯｸM-PRO"/>
      <family val="3"/>
      <charset val="128"/>
    </font>
    <font>
      <sz val="10"/>
      <color rgb="FFFF0000"/>
      <name val="ＭＳ Ｐゴシック"/>
      <family val="3"/>
      <charset val="128"/>
      <scheme val="minor"/>
    </font>
    <font>
      <sz val="10"/>
      <name val="ＭＳ Ｐゴシック"/>
      <family val="3"/>
      <charset val="128"/>
      <scheme val="minor"/>
    </font>
    <font>
      <sz val="10.5"/>
      <color theme="1"/>
      <name val="ＭＳ Ｐゴシック"/>
      <family val="3"/>
      <charset val="128"/>
      <scheme val="minor"/>
    </font>
    <font>
      <sz val="10.5"/>
      <color rgb="FFFF0000"/>
      <name val="HG丸ｺﾞｼｯｸM-PRO"/>
      <family val="3"/>
      <charset val="128"/>
    </font>
    <font>
      <sz val="8"/>
      <color theme="1"/>
      <name val="HG丸ｺﾞｼｯｸM-PRO"/>
      <family val="3"/>
      <charset val="128"/>
    </font>
    <font>
      <b/>
      <sz val="10"/>
      <color theme="1"/>
      <name val="ＭＳ Ｐゴシック"/>
      <family val="3"/>
      <charset val="128"/>
      <scheme val="minor"/>
    </font>
    <font>
      <sz val="8"/>
      <color theme="1"/>
      <name val="ＭＳ Ｐゴシック"/>
      <family val="3"/>
      <charset val="128"/>
      <scheme val="minor"/>
    </font>
    <font>
      <sz val="10"/>
      <color indexed="8"/>
      <name val="ＭＳ Ｐゴシック"/>
      <family val="3"/>
      <charset val="128"/>
      <scheme val="minor"/>
    </font>
    <font>
      <b/>
      <sz val="11"/>
      <color theme="1"/>
      <name val="HG丸ｺﾞｼｯｸM-PRO"/>
      <family val="3"/>
      <charset val="128"/>
    </font>
    <font>
      <b/>
      <sz val="10.5"/>
      <color theme="1"/>
      <name val="HG丸ｺﾞｼｯｸM-PRO"/>
      <family val="3"/>
      <charset val="128"/>
    </font>
    <font>
      <b/>
      <sz val="9"/>
      <color theme="1"/>
      <name val="ＭＳ Ｐゴシック"/>
      <family val="3"/>
      <charset val="128"/>
      <scheme val="minor"/>
    </font>
    <font>
      <b/>
      <sz val="12"/>
      <color theme="1"/>
      <name val="ＭＳ Ｐゴシック"/>
      <family val="3"/>
      <charset val="128"/>
      <scheme val="minor"/>
    </font>
    <font>
      <b/>
      <sz val="8"/>
      <color theme="1"/>
      <name val="ＭＳ Ｐゴシック"/>
      <family val="3"/>
      <charset val="128"/>
      <scheme val="minor"/>
    </font>
    <font>
      <b/>
      <sz val="12"/>
      <color rgb="FFFF0000"/>
      <name val="ＭＳ Ｐゴシック"/>
      <family val="3"/>
      <charset val="128"/>
      <scheme val="minor"/>
    </font>
    <font>
      <b/>
      <sz val="10.5"/>
      <color theme="1"/>
      <name val="ＭＳ Ｐゴシック"/>
      <family val="3"/>
      <charset val="128"/>
      <scheme val="minor"/>
    </font>
    <font>
      <sz val="9"/>
      <color theme="1"/>
      <name val="HG丸ｺﾞｼｯｸM-PRO"/>
      <family val="3"/>
      <charset val="128"/>
    </font>
    <font>
      <b/>
      <sz val="10"/>
      <name val="HG丸ｺﾞｼｯｸM-PRO"/>
      <family val="3"/>
      <charset val="128"/>
    </font>
    <font>
      <sz val="12"/>
      <color theme="1"/>
      <name val="HG丸ｺﾞｼｯｸM-PRO"/>
      <family val="3"/>
      <charset val="128"/>
    </font>
    <font>
      <sz val="14"/>
      <color theme="1"/>
      <name val="HG丸ｺﾞｼｯｸM-PRO"/>
      <family val="3"/>
      <charset val="128"/>
    </font>
    <font>
      <sz val="10"/>
      <color theme="1"/>
      <name val="ＭＳ Ｐゴシック"/>
      <family val="3"/>
      <charset val="128"/>
    </font>
    <font>
      <sz val="9"/>
      <color theme="1"/>
      <name val="ＭＳ Ｐゴシック"/>
      <family val="3"/>
      <charset val="128"/>
    </font>
    <font>
      <sz val="10"/>
      <color theme="0"/>
      <name val="ＭＳ Ｐゴシック"/>
      <family val="3"/>
      <charset val="128"/>
      <scheme val="minor"/>
    </font>
  </fonts>
  <fills count="19">
    <fill>
      <patternFill patternType="none"/>
    </fill>
    <fill>
      <patternFill patternType="gray125"/>
    </fill>
    <fill>
      <patternFill patternType="solid">
        <fgColor theme="0" tint="-0.14999847407452621"/>
        <bgColor indexed="64"/>
      </patternFill>
    </fill>
    <fill>
      <patternFill patternType="solid">
        <fgColor theme="7" tint="0.59999389629810485"/>
        <bgColor indexed="64"/>
      </patternFill>
    </fill>
    <fill>
      <patternFill patternType="solid">
        <fgColor theme="9"/>
        <bgColor indexed="64"/>
      </patternFill>
    </fill>
    <fill>
      <patternFill patternType="solid">
        <fgColor theme="9" tint="0.79998168889431442"/>
        <bgColor indexed="64"/>
      </patternFill>
    </fill>
    <fill>
      <patternFill patternType="solid">
        <fgColor rgb="FFFFFFCC"/>
        <bgColor indexed="64"/>
      </patternFill>
    </fill>
    <fill>
      <patternFill patternType="solid">
        <fgColor theme="8" tint="0.39997558519241921"/>
        <bgColor indexed="64"/>
      </patternFill>
    </fill>
    <fill>
      <patternFill patternType="solid">
        <fgColor rgb="FFCCFFCC"/>
        <bgColor indexed="64"/>
      </patternFill>
    </fill>
    <fill>
      <patternFill patternType="solid">
        <fgColor rgb="FFFFCC66"/>
        <bgColor indexed="64"/>
      </patternFill>
    </fill>
    <fill>
      <patternFill patternType="solid">
        <fgColor rgb="FFFFFF99"/>
        <bgColor indexed="64"/>
      </patternFill>
    </fill>
    <fill>
      <patternFill patternType="solid">
        <fgColor rgb="FF99CCFF"/>
        <bgColor indexed="64"/>
      </patternFill>
    </fill>
    <fill>
      <patternFill patternType="solid">
        <fgColor theme="0" tint="-0.249977111117893"/>
        <bgColor indexed="64"/>
      </patternFill>
    </fill>
    <fill>
      <patternFill patternType="solid">
        <fgColor rgb="FF6699FF"/>
        <bgColor indexed="64"/>
      </patternFill>
    </fill>
    <fill>
      <patternFill patternType="solid">
        <fgColor rgb="FF66FF33"/>
        <bgColor indexed="64"/>
      </patternFill>
    </fill>
    <fill>
      <patternFill patternType="solid">
        <fgColor rgb="FFFF9966"/>
        <bgColor indexed="64"/>
      </patternFill>
    </fill>
    <fill>
      <patternFill patternType="solid">
        <fgColor theme="9" tint="0.39997558519241921"/>
        <bgColor indexed="64"/>
      </patternFill>
    </fill>
    <fill>
      <patternFill patternType="solid">
        <fgColor rgb="FF00FF00"/>
        <bgColor indexed="64"/>
      </patternFill>
    </fill>
    <fill>
      <patternFill patternType="solid">
        <fgColor rgb="FFFEF6F0"/>
        <bgColor indexed="64"/>
      </patternFill>
    </fill>
  </fills>
  <borders count="223">
    <border>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bottom style="medium">
        <color indexed="64"/>
      </bottom>
      <diagonal style="thin">
        <color indexed="64"/>
      </diagonal>
    </border>
    <border>
      <left style="thin">
        <color indexed="64"/>
      </left>
      <right style="thin">
        <color indexed="64"/>
      </right>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top style="hair">
        <color indexed="64"/>
      </top>
      <bottom style="hair">
        <color indexed="64"/>
      </bottom>
      <diagonal/>
    </border>
    <border>
      <left/>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hair">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ck">
        <color theme="0" tint="-0.499984740745262"/>
      </left>
      <right/>
      <top/>
      <bottom/>
      <diagonal/>
    </border>
    <border>
      <left/>
      <right style="thick">
        <color theme="0" tint="-0.499984740745262"/>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medium">
        <color theme="1" tint="0.499984740745262"/>
      </left>
      <right/>
      <top/>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style="thick">
        <color rgb="FFFF0000"/>
      </left>
      <right style="thin">
        <color indexed="64"/>
      </right>
      <top style="thick">
        <color rgb="FFFF0000"/>
      </top>
      <bottom style="hair">
        <color indexed="64"/>
      </bottom>
      <diagonal/>
    </border>
    <border>
      <left/>
      <right style="thick">
        <color rgb="FFFF0000"/>
      </right>
      <top style="thick">
        <color rgb="FFFF0000"/>
      </top>
      <bottom style="hair">
        <color indexed="64"/>
      </bottom>
      <diagonal/>
    </border>
    <border>
      <left style="thick">
        <color rgb="FFFF0000"/>
      </left>
      <right style="thin">
        <color indexed="64"/>
      </right>
      <top style="hair">
        <color indexed="64"/>
      </top>
      <bottom style="hair">
        <color indexed="64"/>
      </bottom>
      <diagonal/>
    </border>
    <border>
      <left/>
      <right style="thick">
        <color rgb="FFFF0000"/>
      </right>
      <top style="hair">
        <color indexed="64"/>
      </top>
      <bottom style="hair">
        <color indexed="64"/>
      </bottom>
      <diagonal/>
    </border>
    <border>
      <left style="thick">
        <color rgb="FFFF0000"/>
      </left>
      <right style="thin">
        <color indexed="64"/>
      </right>
      <top style="hair">
        <color indexed="64"/>
      </top>
      <bottom style="thick">
        <color rgb="FFFF0000"/>
      </bottom>
      <diagonal/>
    </border>
    <border>
      <left/>
      <right style="thick">
        <color rgb="FFFF0000"/>
      </right>
      <top style="hair">
        <color indexed="64"/>
      </top>
      <bottom style="thick">
        <color rgb="FFFF0000"/>
      </bottom>
      <diagonal/>
    </border>
    <border>
      <left style="thick">
        <color theme="0" tint="-0.499984740745262"/>
      </left>
      <right/>
      <top style="thick">
        <color theme="0" tint="-0.499984740745262"/>
      </top>
      <bottom style="thick">
        <color theme="0" tint="-0.499984740745262"/>
      </bottom>
      <diagonal/>
    </border>
    <border>
      <left style="medium">
        <color rgb="FFFF0000"/>
      </left>
      <right style="medium">
        <color rgb="FFFF0000"/>
      </right>
      <top style="medium">
        <color rgb="FFFF0000"/>
      </top>
      <bottom style="medium">
        <color rgb="FFFF0000"/>
      </bottom>
      <diagonal/>
    </border>
    <border>
      <left style="thick">
        <color rgb="FFFF0000"/>
      </left>
      <right style="thick">
        <color rgb="FFFF0000"/>
      </right>
      <top style="thick">
        <color rgb="FFFF0000"/>
      </top>
      <bottom style="hair">
        <color indexed="64"/>
      </bottom>
      <diagonal/>
    </border>
    <border>
      <left style="thick">
        <color rgb="FFFF0000"/>
      </left>
      <right style="thick">
        <color rgb="FFFF0000"/>
      </right>
      <top style="hair">
        <color indexed="64"/>
      </top>
      <bottom style="hair">
        <color indexed="64"/>
      </bottom>
      <diagonal/>
    </border>
    <border>
      <left style="thick">
        <color rgb="FFFF0000"/>
      </left>
      <right style="thick">
        <color rgb="FFFF0000"/>
      </right>
      <top style="hair">
        <color indexed="64"/>
      </top>
      <bottom style="thick">
        <color rgb="FFFF0000"/>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top style="medium">
        <color theme="1" tint="0.499984740745262"/>
      </top>
      <bottom style="thin">
        <color theme="1" tint="0.499984740745262"/>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theme="0" tint="-0.499984740745262"/>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style="thick">
        <color theme="0" tint="-0.499984740745262"/>
      </bottom>
      <diagonal/>
    </border>
    <border>
      <left/>
      <right style="thick">
        <color theme="0" tint="-0.499984740745262"/>
      </right>
      <top/>
      <bottom style="thick">
        <color theme="0" tint="-0.499984740745262"/>
      </bottom>
      <diagonal/>
    </border>
    <border>
      <left/>
      <right style="thick">
        <color theme="0" tint="-0.499984740745262"/>
      </right>
      <top style="thick">
        <color theme="0" tint="-0.499984740745262"/>
      </top>
      <bottom style="thick">
        <color theme="0" tint="-0.499984740745262"/>
      </bottom>
      <diagonal/>
    </border>
    <border>
      <left/>
      <right style="medium">
        <color theme="1" tint="0.499984740745262"/>
      </right>
      <top style="medium">
        <color theme="1" tint="0.499984740745262"/>
      </top>
      <bottom style="thin">
        <color theme="1" tint="0.499984740745262"/>
      </bottom>
      <diagonal/>
    </border>
    <border>
      <left/>
      <right style="medium">
        <color theme="1" tint="0.499984740745262"/>
      </right>
      <top style="thin">
        <color theme="1" tint="0.499984740745262"/>
      </top>
      <bottom style="medium">
        <color theme="1" tint="0.499984740745262"/>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FF9966"/>
      </left>
      <right style="thin">
        <color rgb="FFFF9966"/>
      </right>
      <top style="thick">
        <color rgb="FFFF9966"/>
      </top>
      <bottom/>
      <diagonal/>
    </border>
    <border>
      <left style="thin">
        <color rgb="FFFF9966"/>
      </left>
      <right style="thick">
        <color rgb="FFFF9966"/>
      </right>
      <top style="thick">
        <color rgb="FFFF9966"/>
      </top>
      <bottom/>
      <diagonal/>
    </border>
    <border>
      <left style="thin">
        <color rgb="FFFF9966"/>
      </left>
      <right style="thin">
        <color rgb="FFFF9966"/>
      </right>
      <top/>
      <bottom style="thick">
        <color rgb="FFFF9966"/>
      </bottom>
      <diagonal/>
    </border>
    <border>
      <left style="thin">
        <color rgb="FFFF9966"/>
      </left>
      <right style="thick">
        <color rgb="FFFF9966"/>
      </right>
      <top/>
      <bottom style="thick">
        <color rgb="FFFF9966"/>
      </bottom>
      <diagonal/>
    </border>
    <border>
      <left style="thin">
        <color theme="0" tint="-0.499984740745262"/>
      </left>
      <right/>
      <top style="thin">
        <color theme="0" tint="-0.499984740745262"/>
      </top>
      <bottom style="thick">
        <color theme="0" tint="-0.499984740745262"/>
      </bottom>
      <diagonal/>
    </border>
    <border>
      <left/>
      <right/>
      <top style="thin">
        <color theme="0" tint="-0.499984740745262"/>
      </top>
      <bottom style="thick">
        <color theme="0" tint="-0.499984740745262"/>
      </bottom>
      <diagonal/>
    </border>
    <border>
      <left/>
      <right style="thin">
        <color theme="0" tint="-0.499984740745262"/>
      </right>
      <top style="thin">
        <color theme="0" tint="-0.499984740745262"/>
      </top>
      <bottom style="thick">
        <color theme="0" tint="-0.499984740745262"/>
      </bottom>
      <diagonal/>
    </border>
    <border>
      <left style="thin">
        <color theme="0" tint="-0.499984740745262"/>
      </left>
      <right/>
      <top style="thin">
        <color theme="0" tint="-0.499984740745262"/>
      </top>
      <bottom style="thin">
        <color theme="0" tint="-0.499984740745262"/>
      </bottom>
      <diagonal/>
    </border>
    <border>
      <left style="thick">
        <color rgb="FF6699FF"/>
      </left>
      <right style="thin">
        <color rgb="FF6699FF"/>
      </right>
      <top style="thick">
        <color rgb="FF6699FF"/>
      </top>
      <bottom/>
      <diagonal/>
    </border>
    <border>
      <left style="thin">
        <color rgb="FF6699FF"/>
      </left>
      <right style="thin">
        <color rgb="FF6699FF"/>
      </right>
      <top style="thick">
        <color rgb="FF6699FF"/>
      </top>
      <bottom/>
      <diagonal/>
    </border>
    <border>
      <left style="thick">
        <color rgb="FF6699FF"/>
      </left>
      <right style="thin">
        <color rgb="FF6699FF"/>
      </right>
      <top/>
      <bottom style="thick">
        <color rgb="FF6699FF"/>
      </bottom>
      <diagonal/>
    </border>
    <border>
      <left style="thin">
        <color rgb="FF6699FF"/>
      </left>
      <right style="thin">
        <color rgb="FF6699FF"/>
      </right>
      <top/>
      <bottom style="thick">
        <color rgb="FF6699FF"/>
      </bottom>
      <diagonal/>
    </border>
    <border>
      <left style="thin">
        <color rgb="FF66FF33"/>
      </left>
      <right style="thin">
        <color rgb="FF66FF33"/>
      </right>
      <top style="thick">
        <color rgb="FF66FF33"/>
      </top>
      <bottom/>
      <diagonal/>
    </border>
    <border>
      <left style="thin">
        <color rgb="FF66FF33"/>
      </left>
      <right style="thin">
        <color rgb="FF66FF33"/>
      </right>
      <top/>
      <bottom style="thick">
        <color rgb="FF66FF33"/>
      </bottom>
      <diagonal/>
    </border>
    <border>
      <left style="thin">
        <color rgb="FF66FF33"/>
      </left>
      <right style="thick">
        <color rgb="FF66FF33"/>
      </right>
      <top style="thick">
        <color rgb="FF66FF33"/>
      </top>
      <bottom/>
      <diagonal/>
    </border>
    <border>
      <left style="thin">
        <color rgb="FF66FF33"/>
      </left>
      <right style="thick">
        <color rgb="FF66FF33"/>
      </right>
      <top/>
      <bottom style="thick">
        <color rgb="FF66FF33"/>
      </bottom>
      <diagonal/>
    </border>
    <border>
      <left style="thin">
        <color rgb="FF6699FF"/>
      </left>
      <right style="thick">
        <color rgb="FF6699FF"/>
      </right>
      <top style="thick">
        <color rgb="FF6699FF"/>
      </top>
      <bottom/>
      <diagonal/>
    </border>
    <border>
      <left style="thin">
        <color rgb="FF6699FF"/>
      </left>
      <right style="thick">
        <color rgb="FF6699FF"/>
      </right>
      <top/>
      <bottom style="thick">
        <color rgb="FF6699FF"/>
      </bottom>
      <diagonal/>
    </border>
    <border>
      <left/>
      <right style="thick">
        <color theme="0" tint="-0.499984740745262"/>
      </right>
      <top style="thin">
        <color theme="0" tint="-0.499984740745262"/>
      </top>
      <bottom style="thick">
        <color theme="0" tint="-0.499984740745262"/>
      </bottom>
      <diagonal/>
    </border>
    <border>
      <left/>
      <right/>
      <top style="thick">
        <color rgb="FF6699FF"/>
      </top>
      <bottom/>
      <diagonal/>
    </border>
    <border>
      <left/>
      <right/>
      <top/>
      <bottom style="thick">
        <color rgb="FF6699FF"/>
      </bottom>
      <diagonal/>
    </border>
    <border>
      <left style="thick">
        <color rgb="FF6699FF"/>
      </left>
      <right/>
      <top style="thick">
        <color rgb="FF6699FF"/>
      </top>
      <bottom/>
      <diagonal/>
    </border>
    <border>
      <left/>
      <right style="thin">
        <color rgb="FF6699FF"/>
      </right>
      <top style="thick">
        <color rgb="FF6699FF"/>
      </top>
      <bottom/>
      <diagonal/>
    </border>
    <border>
      <left style="thick">
        <color rgb="FF6699FF"/>
      </left>
      <right/>
      <top/>
      <bottom style="thick">
        <color rgb="FF6699FF"/>
      </bottom>
      <diagonal/>
    </border>
    <border>
      <left/>
      <right style="thin">
        <color rgb="FF6699FF"/>
      </right>
      <top/>
      <bottom style="thick">
        <color rgb="FF6699FF"/>
      </bottom>
      <diagonal/>
    </border>
    <border>
      <left style="thick">
        <color rgb="FF66FF33"/>
      </left>
      <right/>
      <top style="thick">
        <color rgb="FF66FF33"/>
      </top>
      <bottom/>
      <diagonal/>
    </border>
    <border>
      <left/>
      <right/>
      <top style="thick">
        <color rgb="FF66FF33"/>
      </top>
      <bottom/>
      <diagonal/>
    </border>
    <border>
      <left/>
      <right style="thin">
        <color rgb="FF66FF33"/>
      </right>
      <top style="thick">
        <color rgb="FF66FF33"/>
      </top>
      <bottom/>
      <diagonal/>
    </border>
    <border>
      <left style="thick">
        <color rgb="FF66FF33"/>
      </left>
      <right/>
      <top/>
      <bottom style="thick">
        <color rgb="FF66FF33"/>
      </bottom>
      <diagonal/>
    </border>
    <border>
      <left/>
      <right/>
      <top/>
      <bottom style="thick">
        <color rgb="FF66FF33"/>
      </bottom>
      <diagonal/>
    </border>
    <border>
      <left/>
      <right style="thin">
        <color rgb="FF66FF33"/>
      </right>
      <top/>
      <bottom style="thick">
        <color rgb="FF66FF33"/>
      </bottom>
      <diagonal/>
    </border>
    <border>
      <left style="thick">
        <color rgb="FF6699FF"/>
      </left>
      <right/>
      <top style="thick">
        <color rgb="FF6699FF"/>
      </top>
      <bottom style="thick">
        <color rgb="FF6699FF"/>
      </bottom>
      <diagonal/>
    </border>
    <border>
      <left/>
      <right/>
      <top style="thick">
        <color rgb="FF6699FF"/>
      </top>
      <bottom style="thick">
        <color rgb="FF6699FF"/>
      </bottom>
      <diagonal/>
    </border>
    <border>
      <left/>
      <right style="thin">
        <color rgb="FF6699FF"/>
      </right>
      <top style="thick">
        <color rgb="FF6699FF"/>
      </top>
      <bottom style="thick">
        <color rgb="FF6699FF"/>
      </bottom>
      <diagonal/>
    </border>
    <border>
      <left style="thin">
        <color rgb="FF6699FF"/>
      </left>
      <right/>
      <top style="thick">
        <color rgb="FF6699FF"/>
      </top>
      <bottom style="thick">
        <color rgb="FF6699FF"/>
      </bottom>
      <diagonal/>
    </border>
    <border>
      <left/>
      <right style="thick">
        <color rgb="FF6699FF"/>
      </right>
      <top style="thick">
        <color rgb="FF6699FF"/>
      </top>
      <bottom style="thick">
        <color rgb="FF6699FF"/>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style="thick">
        <color auto="1"/>
      </right>
      <top style="thick">
        <color auto="1"/>
      </top>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style="thin">
        <color auto="1"/>
      </left>
      <right style="thick">
        <color auto="1"/>
      </right>
      <top/>
      <bottom style="thick">
        <color auto="1"/>
      </bottom>
      <diagonal/>
    </border>
    <border>
      <left style="thick">
        <color auto="1"/>
      </left>
      <right/>
      <top style="thick">
        <color auto="1"/>
      </top>
      <bottom/>
      <diagonal/>
    </border>
    <border>
      <left/>
      <right/>
      <top style="thick">
        <color auto="1"/>
      </top>
      <bottom/>
      <diagonal/>
    </border>
    <border>
      <left/>
      <right style="thin">
        <color indexed="64"/>
      </right>
      <top style="thick">
        <color auto="1"/>
      </top>
      <bottom/>
      <diagonal/>
    </border>
    <border>
      <left style="thick">
        <color auto="1"/>
      </left>
      <right/>
      <top/>
      <bottom style="thick">
        <color auto="1"/>
      </bottom>
      <diagonal/>
    </border>
    <border>
      <left/>
      <right/>
      <top/>
      <bottom style="thick">
        <color auto="1"/>
      </bottom>
      <diagonal/>
    </border>
    <border>
      <left/>
      <right style="thin">
        <color indexed="64"/>
      </right>
      <top/>
      <bottom style="thick">
        <color auto="1"/>
      </bottom>
      <diagonal/>
    </border>
    <border>
      <left style="thin">
        <color rgb="FF66FF33"/>
      </left>
      <right/>
      <top style="thick">
        <color rgb="FF66FF33"/>
      </top>
      <bottom/>
      <diagonal/>
    </border>
    <border>
      <left/>
      <right style="thick">
        <color rgb="FF66FF33"/>
      </right>
      <top style="thick">
        <color rgb="FF66FF33"/>
      </top>
      <bottom/>
      <diagonal/>
    </border>
    <border>
      <left style="thick">
        <color rgb="FF66FF33"/>
      </left>
      <right/>
      <top style="thick">
        <color rgb="FF66FF33"/>
      </top>
      <bottom style="thick">
        <color rgb="FF66FF33"/>
      </bottom>
      <diagonal/>
    </border>
    <border>
      <left/>
      <right/>
      <top style="thick">
        <color rgb="FF66FF33"/>
      </top>
      <bottom style="thick">
        <color rgb="FF66FF33"/>
      </bottom>
      <diagonal/>
    </border>
    <border>
      <left style="thin">
        <color rgb="FF66FF33"/>
      </left>
      <right/>
      <top style="thick">
        <color rgb="FF66FF33"/>
      </top>
      <bottom style="thick">
        <color rgb="FF66FF33"/>
      </bottom>
      <diagonal/>
    </border>
    <border>
      <left/>
      <right style="thick">
        <color rgb="FF66FF33"/>
      </right>
      <top style="thick">
        <color rgb="FF66FF33"/>
      </top>
      <bottom style="thick">
        <color rgb="FF66FF33"/>
      </bottom>
      <diagonal/>
    </border>
    <border>
      <left/>
      <right style="thin">
        <color rgb="FFFF9966"/>
      </right>
      <top style="thick">
        <color rgb="FFFF9966"/>
      </top>
      <bottom/>
      <diagonal/>
    </border>
    <border>
      <left/>
      <right style="thin">
        <color rgb="FFFF9966"/>
      </right>
      <top/>
      <bottom style="thick">
        <color rgb="FFFF9966"/>
      </bottom>
      <diagonal/>
    </border>
    <border>
      <left style="thin">
        <color indexed="64"/>
      </left>
      <right style="thin">
        <color rgb="FFFF9966"/>
      </right>
      <top style="thick">
        <color indexed="64"/>
      </top>
      <bottom/>
      <diagonal/>
    </border>
    <border>
      <left style="thin">
        <color rgb="FFFF9966"/>
      </left>
      <right style="thin">
        <color rgb="FFFF9966"/>
      </right>
      <top style="thick">
        <color indexed="64"/>
      </top>
      <bottom/>
      <diagonal/>
    </border>
    <border>
      <left style="thin">
        <color rgb="FFFF9966"/>
      </left>
      <right style="thick">
        <color indexed="64"/>
      </right>
      <top style="thick">
        <color indexed="64"/>
      </top>
      <bottom/>
      <diagonal/>
    </border>
    <border>
      <left style="thin">
        <color indexed="64"/>
      </left>
      <right style="thin">
        <color rgb="FFFF9966"/>
      </right>
      <top/>
      <bottom style="thick">
        <color indexed="64"/>
      </bottom>
      <diagonal/>
    </border>
    <border>
      <left style="thin">
        <color rgb="FFFF9966"/>
      </left>
      <right style="thin">
        <color rgb="FFFF9966"/>
      </right>
      <top/>
      <bottom style="thick">
        <color indexed="64"/>
      </bottom>
      <diagonal/>
    </border>
    <border>
      <left style="thin">
        <color rgb="FFFF9966"/>
      </left>
      <right style="thick">
        <color indexed="64"/>
      </right>
      <top/>
      <bottom style="thick">
        <color indexed="64"/>
      </bottom>
      <diagonal/>
    </border>
    <border>
      <left style="thick">
        <color rgb="FFFF9966"/>
      </left>
      <right/>
      <top style="thick">
        <color rgb="FFFF9966"/>
      </top>
      <bottom/>
      <diagonal/>
    </border>
    <border>
      <left/>
      <right/>
      <top style="thick">
        <color rgb="FFFF9966"/>
      </top>
      <bottom/>
      <diagonal/>
    </border>
    <border>
      <left style="thick">
        <color rgb="FFFF9966"/>
      </left>
      <right/>
      <top/>
      <bottom style="thick">
        <color rgb="FFFF9966"/>
      </bottom>
      <diagonal/>
    </border>
    <border>
      <left/>
      <right/>
      <top/>
      <bottom style="thick">
        <color rgb="FFFF9966"/>
      </bottom>
      <diagonal/>
    </border>
    <border>
      <left style="thin">
        <color rgb="FFFF9966"/>
      </left>
      <right/>
      <top style="thick">
        <color rgb="FFFF9966"/>
      </top>
      <bottom/>
      <diagonal/>
    </border>
    <border>
      <left/>
      <right style="thick">
        <color rgb="FFFF9966"/>
      </right>
      <top style="thick">
        <color rgb="FFFF9966"/>
      </top>
      <bottom/>
      <diagonal/>
    </border>
    <border>
      <left style="thick">
        <color rgb="FFFF9966"/>
      </left>
      <right/>
      <top style="thick">
        <color rgb="FFFF9966"/>
      </top>
      <bottom style="thick">
        <color rgb="FFFF9966"/>
      </bottom>
      <diagonal/>
    </border>
    <border>
      <left/>
      <right/>
      <top style="thick">
        <color rgb="FFFF9966"/>
      </top>
      <bottom style="thick">
        <color rgb="FFFF9966"/>
      </bottom>
      <diagonal/>
    </border>
    <border>
      <left style="thin">
        <color rgb="FFFF9966"/>
      </left>
      <right/>
      <top style="thick">
        <color rgb="FFFF9966"/>
      </top>
      <bottom style="thick">
        <color rgb="FFFF9966"/>
      </bottom>
      <diagonal/>
    </border>
    <border>
      <left/>
      <right style="thick">
        <color rgb="FFFF9966"/>
      </right>
      <top style="thick">
        <color rgb="FFFF9966"/>
      </top>
      <bottom style="thick">
        <color rgb="FFFF9966"/>
      </bottom>
      <diagonal/>
    </border>
    <border>
      <left/>
      <right style="thick">
        <color theme="0" tint="-0.499984740745262"/>
      </right>
      <top style="thin">
        <color theme="0" tint="-0.499984740745262"/>
      </top>
      <bottom style="thin">
        <color theme="0" tint="-0.499984740745262"/>
      </bottom>
      <diagonal/>
    </border>
    <border>
      <left style="thick">
        <color theme="0" tint="-0.499984740745262"/>
      </left>
      <right style="thick">
        <color theme="0" tint="-0.499984740745262"/>
      </right>
      <top style="thick">
        <color theme="0" tint="-0.499984740745262"/>
      </top>
      <bottom style="thin">
        <color theme="0" tint="-0.499984740745262"/>
      </bottom>
      <diagonal/>
    </border>
    <border>
      <left style="thick">
        <color theme="0" tint="-0.499984740745262"/>
      </left>
      <right style="thick">
        <color theme="0" tint="-0.499984740745262"/>
      </right>
      <top style="thin">
        <color theme="0" tint="-0.499984740745262"/>
      </top>
      <bottom style="thin">
        <color theme="0" tint="-0.499984740745262"/>
      </bottom>
      <diagonal/>
    </border>
    <border>
      <left style="thick">
        <color theme="0" tint="-0.499984740745262"/>
      </left>
      <right style="thin">
        <color theme="0" tint="-0.499984740745262"/>
      </right>
      <top style="thin">
        <color theme="0" tint="-0.499984740745262"/>
      </top>
      <bottom style="thin">
        <color theme="0" tint="-0.499984740745262"/>
      </bottom>
      <diagonal/>
    </border>
    <border>
      <left style="thick">
        <color theme="0" tint="-0.499984740745262"/>
      </left>
      <right style="thick">
        <color theme="0" tint="-0.499984740745262"/>
      </right>
      <top style="thin">
        <color theme="0" tint="-0.499984740745262"/>
      </top>
      <bottom style="thick">
        <color theme="0" tint="-0.499984740745262"/>
      </bottom>
      <diagonal/>
    </border>
    <border>
      <left style="thick">
        <color theme="0" tint="-0.499984740745262"/>
      </left>
      <right style="thin">
        <color theme="0" tint="-0.499984740745262"/>
      </right>
      <top style="thin">
        <color theme="0" tint="-0.499984740745262"/>
      </top>
      <bottom style="thick">
        <color theme="0" tint="-0.499984740745262"/>
      </bottom>
      <diagonal/>
    </border>
    <border>
      <left style="medium">
        <color indexed="64"/>
      </left>
      <right style="thin">
        <color indexed="64"/>
      </right>
      <top style="medium">
        <color indexed="64"/>
      </top>
      <bottom style="medium">
        <color indexed="64"/>
      </bottom>
      <diagonal/>
    </border>
    <border>
      <left style="thick">
        <color theme="0" tint="-0.499984740745262"/>
      </left>
      <right style="thick">
        <color theme="0" tint="-0.499984740745262"/>
      </right>
      <top style="thick">
        <color theme="0" tint="-0.499984740745262"/>
      </top>
      <bottom style="thick">
        <color theme="0" tint="-0.499984740745262"/>
      </bottom>
      <diagonal/>
    </border>
    <border>
      <left style="thick">
        <color theme="0" tint="-0.499984740745262"/>
      </left>
      <right/>
      <top style="thin">
        <color theme="0" tint="-0.499984740745262"/>
      </top>
      <bottom style="thin">
        <color theme="0" tint="-0.499984740745262"/>
      </bottom>
      <diagonal/>
    </border>
    <border>
      <left style="thick">
        <color theme="0" tint="-0.499984740745262"/>
      </left>
      <right/>
      <top style="thin">
        <color theme="0" tint="-0.499984740745262"/>
      </top>
      <bottom style="thick">
        <color theme="0" tint="-0.499984740745262"/>
      </bottom>
      <diagonal/>
    </border>
    <border>
      <left style="thick">
        <color theme="0" tint="-0.499984740745262"/>
      </left>
      <right style="thick">
        <color theme="0" tint="-0.499984740745262"/>
      </right>
      <top/>
      <bottom style="thin">
        <color theme="0" tint="-0.499984740745262"/>
      </bottom>
      <diagonal/>
    </border>
    <border>
      <left style="thick">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ck">
        <color theme="0" tint="-0.499984740745262"/>
      </left>
      <right/>
      <top/>
      <bottom style="thin">
        <color theme="0" tint="-0.499984740745262"/>
      </bottom>
      <diagonal/>
    </border>
    <border>
      <left/>
      <right style="thick">
        <color theme="0" tint="-0.499984740745262"/>
      </right>
      <top/>
      <bottom style="thin">
        <color theme="0" tint="-0.499984740745262"/>
      </bottom>
      <diagonal/>
    </border>
    <border>
      <left style="thick">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top style="thick">
        <color theme="0" tint="-0.499984740745262"/>
      </top>
      <bottom style="thick">
        <color theme="0" tint="-0.499984740745262"/>
      </bottom>
      <diagonal/>
    </border>
    <border>
      <left/>
      <right/>
      <top style="thick">
        <color theme="0" tint="-0.499984740745262"/>
      </top>
      <bottom style="thick">
        <color theme="0" tint="-0.499984740745262"/>
      </bottom>
      <diagonal/>
    </border>
    <border>
      <left/>
      <right style="thin">
        <color theme="0" tint="-0.499984740745262"/>
      </right>
      <top style="thick">
        <color theme="0" tint="-0.499984740745262"/>
      </top>
      <bottom style="thick">
        <color theme="0" tint="-0.499984740745262"/>
      </bottom>
      <diagonal/>
    </border>
    <border>
      <left style="thin">
        <color theme="1" tint="0.499984740745262"/>
      </left>
      <right style="medium">
        <color theme="1" tint="0.499984740745262"/>
      </right>
      <top style="thin">
        <color theme="1" tint="0.499984740745262"/>
      </top>
      <bottom/>
      <diagonal/>
    </border>
    <border>
      <left style="thin">
        <color theme="0" tint="-0.499984740745262"/>
      </left>
      <right style="medium">
        <color theme="1" tint="0.499984740745262"/>
      </right>
      <top style="thin">
        <color theme="0" tint="-0.499984740745262"/>
      </top>
      <bottom style="thin">
        <color theme="1" tint="0.499984740745262"/>
      </bottom>
      <diagonal/>
    </border>
    <border>
      <left style="thin">
        <color theme="0" tint="-0.499984740745262"/>
      </left>
      <right style="medium">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s>
  <cellStyleXfs count="3">
    <xf numFmtId="0" fontId="0" fillId="0" borderId="0">
      <alignment vertical="center"/>
    </xf>
    <xf numFmtId="38" fontId="14" fillId="0" borderId="0" applyFont="0" applyFill="0" applyBorder="0" applyAlignment="0" applyProtection="0">
      <alignment vertical="center"/>
    </xf>
    <xf numFmtId="0" fontId="14" fillId="0" borderId="0">
      <alignment vertical="center"/>
    </xf>
  </cellStyleXfs>
  <cellXfs count="704">
    <xf numFmtId="0" fontId="0" fillId="0" borderId="0" xfId="0">
      <alignment vertical="center"/>
    </xf>
    <xf numFmtId="0" fontId="16" fillId="0" borderId="0" xfId="0" applyFont="1" applyAlignment="1">
      <alignment vertical="center"/>
    </xf>
    <xf numFmtId="0" fontId="16" fillId="0" borderId="85" xfId="0" applyFont="1" applyBorder="1" applyAlignment="1">
      <alignment vertical="center"/>
    </xf>
    <xf numFmtId="0" fontId="16" fillId="0" borderId="0" xfId="0" applyFont="1" applyBorder="1" applyAlignment="1">
      <alignment vertical="center"/>
    </xf>
    <xf numFmtId="0" fontId="16" fillId="0" borderId="0" xfId="0" applyFont="1" applyBorder="1" applyAlignment="1">
      <alignment horizontal="center" vertical="center"/>
    </xf>
    <xf numFmtId="0" fontId="16" fillId="0" borderId="0" xfId="0" applyFont="1" applyAlignment="1">
      <alignment vertical="center" shrinkToFit="1"/>
    </xf>
    <xf numFmtId="0" fontId="16" fillId="0" borderId="0" xfId="0" applyFont="1" applyAlignment="1">
      <alignment vertical="center" shrinkToFit="1"/>
    </xf>
    <xf numFmtId="176" fontId="16" fillId="0" borderId="1" xfId="0" applyNumberFormat="1" applyFont="1" applyBorder="1" applyAlignment="1">
      <alignment vertical="center" shrinkToFit="1"/>
    </xf>
    <xf numFmtId="176" fontId="16" fillId="0" borderId="2" xfId="0" applyNumberFormat="1" applyFont="1" applyBorder="1" applyAlignment="1">
      <alignment vertical="center" shrinkToFit="1"/>
    </xf>
    <xf numFmtId="0" fontId="16" fillId="0" borderId="3" xfId="0" applyFont="1" applyBorder="1" applyAlignment="1">
      <alignment vertical="center" shrinkToFit="1"/>
    </xf>
    <xf numFmtId="176" fontId="16" fillId="0" borderId="4" xfId="0" applyNumberFormat="1" applyFont="1" applyBorder="1" applyAlignment="1">
      <alignment vertical="center" shrinkToFit="1"/>
    </xf>
    <xf numFmtId="176" fontId="16" fillId="0" borderId="5" xfId="0" applyNumberFormat="1" applyFont="1" applyBorder="1" applyAlignment="1">
      <alignment vertical="center" shrinkToFit="1"/>
    </xf>
    <xf numFmtId="0" fontId="16" fillId="0" borderId="0" xfId="0" applyFont="1" applyAlignment="1">
      <alignment horizontal="center" vertical="center"/>
    </xf>
    <xf numFmtId="0" fontId="16" fillId="0" borderId="1" xfId="0" applyFont="1" applyBorder="1" applyAlignment="1">
      <alignment vertical="center"/>
    </xf>
    <xf numFmtId="0" fontId="16" fillId="0" borderId="2" xfId="0" applyFont="1" applyBorder="1" applyAlignment="1">
      <alignment vertical="center"/>
    </xf>
    <xf numFmtId="0" fontId="16" fillId="0" borderId="5" xfId="0" applyFont="1" applyBorder="1" applyAlignment="1">
      <alignment vertical="center"/>
    </xf>
    <xf numFmtId="0" fontId="16" fillId="0" borderId="1" xfId="0" applyFont="1" applyBorder="1" applyAlignment="1">
      <alignment horizontal="center" vertical="center"/>
    </xf>
    <xf numFmtId="0" fontId="16" fillId="0" borderId="2" xfId="0" applyFont="1" applyBorder="1" applyAlignment="1">
      <alignment horizontal="center" vertical="center"/>
    </xf>
    <xf numFmtId="0" fontId="16" fillId="0" borderId="5" xfId="0" applyFont="1" applyBorder="1" applyAlignment="1">
      <alignment horizontal="center" vertical="center"/>
    </xf>
    <xf numFmtId="0" fontId="17" fillId="0" borderId="0" xfId="0" applyFont="1" applyAlignment="1">
      <alignment horizontal="center" vertical="center"/>
    </xf>
    <xf numFmtId="0" fontId="16" fillId="2" borderId="6" xfId="0" applyFont="1" applyFill="1" applyBorder="1" applyAlignment="1">
      <alignment horizontal="center" vertical="center"/>
    </xf>
    <xf numFmtId="0" fontId="18" fillId="0" borderId="0" xfId="0" applyFont="1" applyAlignment="1">
      <alignment vertical="center"/>
    </xf>
    <xf numFmtId="0" fontId="16" fillId="0" borderId="0" xfId="0" applyFont="1" applyAlignment="1">
      <alignment vertical="center"/>
    </xf>
    <xf numFmtId="0" fontId="17" fillId="0" borderId="0" xfId="0" applyFont="1" applyAlignment="1">
      <alignment horizontal="center" vertical="center"/>
    </xf>
    <xf numFmtId="0" fontId="17" fillId="0" borderId="0" xfId="0" applyFont="1" applyAlignment="1">
      <alignment horizontal="center" vertical="center"/>
    </xf>
    <xf numFmtId="0" fontId="16" fillId="0" borderId="0" xfId="0" applyFont="1" applyBorder="1" applyAlignment="1">
      <alignment vertical="center" shrinkToFit="1"/>
    </xf>
    <xf numFmtId="0" fontId="16" fillId="0" borderId="0" xfId="0" applyFont="1">
      <alignment vertical="center"/>
    </xf>
    <xf numFmtId="0" fontId="16" fillId="0" borderId="0" xfId="0" applyFont="1" applyBorder="1">
      <alignment vertical="center"/>
    </xf>
    <xf numFmtId="0" fontId="17" fillId="0" borderId="0" xfId="0" applyFont="1">
      <alignment vertical="center"/>
    </xf>
    <xf numFmtId="176" fontId="16" fillId="0" borderId="7" xfId="0" applyNumberFormat="1" applyFont="1" applyBorder="1" applyAlignment="1">
      <alignment horizontal="right" vertical="center"/>
    </xf>
    <xf numFmtId="176" fontId="16" fillId="0" borderId="8" xfId="0" applyNumberFormat="1" applyFont="1" applyBorder="1" applyAlignment="1">
      <alignment horizontal="right" vertical="center"/>
    </xf>
    <xf numFmtId="176" fontId="16" fillId="0" borderId="9" xfId="0" applyNumberFormat="1" applyFont="1" applyBorder="1" applyAlignment="1">
      <alignment horizontal="right" vertical="center"/>
    </xf>
    <xf numFmtId="176" fontId="16" fillId="0" borderId="10" xfId="0" applyNumberFormat="1" applyFont="1" applyBorder="1" applyAlignment="1">
      <alignment horizontal="right" vertical="center"/>
    </xf>
    <xf numFmtId="176" fontId="16" fillId="0" borderId="11" xfId="0" applyNumberFormat="1" applyFont="1" applyBorder="1" applyAlignment="1">
      <alignment horizontal="right" vertical="center"/>
    </xf>
    <xf numFmtId="176" fontId="16" fillId="0" borderId="12" xfId="0" applyNumberFormat="1" applyFont="1" applyBorder="1" applyAlignment="1">
      <alignment horizontal="right" vertical="center"/>
    </xf>
    <xf numFmtId="176" fontId="16" fillId="0" borderId="6" xfId="0" applyNumberFormat="1" applyFont="1" applyBorder="1" applyAlignment="1">
      <alignment horizontal="right" vertical="center"/>
    </xf>
    <xf numFmtId="176" fontId="16" fillId="0" borderId="13" xfId="0" applyNumberFormat="1" applyFont="1" applyBorder="1" applyAlignment="1">
      <alignment horizontal="right" vertical="center"/>
    </xf>
    <xf numFmtId="176" fontId="16" fillId="0" borderId="4" xfId="0" applyNumberFormat="1" applyFont="1" applyBorder="1" applyAlignment="1">
      <alignment horizontal="right" vertical="center"/>
    </xf>
    <xf numFmtId="176" fontId="16" fillId="0" borderId="14" xfId="0" applyNumberFormat="1" applyFont="1" applyBorder="1" applyAlignment="1">
      <alignment horizontal="right" vertical="center"/>
    </xf>
    <xf numFmtId="176" fontId="16" fillId="0" borderId="15" xfId="0" applyNumberFormat="1" applyFont="1" applyBorder="1" applyAlignment="1">
      <alignment horizontal="right" vertical="center"/>
    </xf>
    <xf numFmtId="176" fontId="16" fillId="0" borderId="16" xfId="0" applyNumberFormat="1" applyFont="1" applyBorder="1" applyAlignment="1">
      <alignment horizontal="right" vertical="center"/>
    </xf>
    <xf numFmtId="176" fontId="16" fillId="0" borderId="17" xfId="0" applyNumberFormat="1" applyFont="1" applyBorder="1" applyAlignment="1">
      <alignment horizontal="right" vertical="center"/>
    </xf>
    <xf numFmtId="176" fontId="16" fillId="0" borderId="18" xfId="0" applyNumberFormat="1" applyFont="1" applyBorder="1">
      <alignment vertical="center"/>
    </xf>
    <xf numFmtId="176" fontId="16" fillId="0" borderId="19" xfId="0" applyNumberFormat="1" applyFont="1" applyBorder="1">
      <alignment vertical="center"/>
    </xf>
    <xf numFmtId="176" fontId="16" fillId="0" borderId="20" xfId="0" applyNumberFormat="1" applyFont="1" applyBorder="1">
      <alignment vertical="center"/>
    </xf>
    <xf numFmtId="0" fontId="16" fillId="0" borderId="21" xfId="0" applyFont="1" applyBorder="1">
      <alignment vertical="center"/>
    </xf>
    <xf numFmtId="176" fontId="16" fillId="0" borderId="22" xfId="0" applyNumberFormat="1" applyFont="1" applyBorder="1" applyAlignment="1">
      <alignment horizontal="right" vertical="center"/>
    </xf>
    <xf numFmtId="176" fontId="16" fillId="0" borderId="23" xfId="0" applyNumberFormat="1" applyFont="1" applyBorder="1" applyAlignment="1">
      <alignment horizontal="right" vertical="center"/>
    </xf>
    <xf numFmtId="0" fontId="16" fillId="0" borderId="6" xfId="0" applyFont="1" applyBorder="1" applyAlignment="1">
      <alignment horizontal="center" vertical="center" shrinkToFit="1"/>
    </xf>
    <xf numFmtId="176" fontId="16" fillId="0" borderId="24" xfId="0" applyNumberFormat="1" applyFont="1" applyBorder="1" applyAlignment="1">
      <alignment vertical="center" shrinkToFit="1"/>
    </xf>
    <xf numFmtId="176" fontId="16" fillId="0" borderId="25" xfId="0" applyNumberFormat="1" applyFont="1" applyBorder="1" applyAlignment="1">
      <alignment vertical="center" shrinkToFit="1"/>
    </xf>
    <xf numFmtId="176" fontId="16" fillId="0" borderId="26" xfId="0" applyNumberFormat="1" applyFont="1" applyBorder="1" applyAlignment="1">
      <alignment vertical="center" shrinkToFit="1"/>
    </xf>
    <xf numFmtId="0" fontId="18" fillId="0" borderId="0" xfId="0" applyFont="1" applyAlignment="1">
      <alignment horizontal="center" vertical="center"/>
    </xf>
    <xf numFmtId="176" fontId="16" fillId="0" borderId="27" xfId="0" applyNumberFormat="1" applyFont="1" applyBorder="1" applyAlignment="1">
      <alignment vertical="center" shrinkToFit="1"/>
    </xf>
    <xf numFmtId="176" fontId="16" fillId="0" borderId="28" xfId="0" applyNumberFormat="1" applyFont="1" applyBorder="1" applyAlignment="1">
      <alignment vertical="center" shrinkToFit="1"/>
    </xf>
    <xf numFmtId="0" fontId="16" fillId="0" borderId="29" xfId="0" applyFont="1" applyBorder="1" applyAlignment="1">
      <alignment vertical="center" shrinkToFit="1"/>
    </xf>
    <xf numFmtId="0" fontId="16" fillId="0" borderId="0" xfId="0" applyFont="1" applyBorder="1" applyAlignment="1">
      <alignment horizontal="center" vertical="center"/>
    </xf>
    <xf numFmtId="0" fontId="16" fillId="0" borderId="0" xfId="0" applyFont="1" applyAlignment="1">
      <alignment horizontal="center" vertical="center" shrinkToFit="1"/>
    </xf>
    <xf numFmtId="0" fontId="16" fillId="0" borderId="30" xfId="0" applyFont="1" applyBorder="1" applyAlignment="1">
      <alignment vertical="center" shrinkToFit="1"/>
    </xf>
    <xf numFmtId="176" fontId="16" fillId="0" borderId="7" xfId="0" applyNumberFormat="1" applyFont="1" applyBorder="1" applyAlignment="1">
      <alignment vertical="center" shrinkToFit="1"/>
    </xf>
    <xf numFmtId="176" fontId="16" fillId="0" borderId="8" xfId="0" applyNumberFormat="1" applyFont="1" applyBorder="1" applyAlignment="1">
      <alignment vertical="center" shrinkToFit="1"/>
    </xf>
    <xf numFmtId="0" fontId="16" fillId="0" borderId="31" xfId="0" applyFont="1" applyBorder="1" applyAlignment="1">
      <alignment vertical="center" shrinkToFit="1"/>
    </xf>
    <xf numFmtId="0" fontId="16" fillId="0" borderId="0" xfId="0" applyFont="1" applyBorder="1" applyAlignment="1">
      <alignment horizontal="left" vertical="center"/>
    </xf>
    <xf numFmtId="0" fontId="19" fillId="0" borderId="0" xfId="0" applyFont="1">
      <alignment vertical="center"/>
    </xf>
    <xf numFmtId="0" fontId="19" fillId="0" borderId="0" xfId="0" applyFont="1" applyBorder="1" applyAlignment="1">
      <alignment horizontal="center" vertical="center"/>
    </xf>
    <xf numFmtId="0" fontId="19" fillId="0" borderId="0" xfId="0" applyFont="1" applyAlignment="1">
      <alignment horizontal="center" vertical="center"/>
    </xf>
    <xf numFmtId="0" fontId="19" fillId="0" borderId="0" xfId="0" applyFont="1" applyBorder="1">
      <alignment vertical="center"/>
    </xf>
    <xf numFmtId="0" fontId="19" fillId="0" borderId="0" xfId="0" applyFont="1" applyBorder="1" applyAlignment="1">
      <alignment vertical="center"/>
    </xf>
    <xf numFmtId="0" fontId="16" fillId="0" borderId="0" xfId="0" applyFont="1" applyBorder="1" applyAlignment="1">
      <alignment horizontal="center" vertical="center"/>
    </xf>
    <xf numFmtId="0" fontId="20" fillId="0" borderId="0" xfId="0" applyFont="1">
      <alignment vertical="center"/>
    </xf>
    <xf numFmtId="0" fontId="21" fillId="0" borderId="86" xfId="0" applyFont="1" applyBorder="1" applyAlignment="1">
      <alignment vertical="center"/>
    </xf>
    <xf numFmtId="0" fontId="19" fillId="0" borderId="0" xfId="0" applyFont="1" applyBorder="1" applyAlignment="1">
      <alignment horizontal="left" vertical="center"/>
    </xf>
    <xf numFmtId="0" fontId="0" fillId="0" borderId="0" xfId="0" applyAlignment="1">
      <alignment vertical="center"/>
    </xf>
    <xf numFmtId="38" fontId="16" fillId="0" borderId="1" xfId="1" applyFont="1" applyBorder="1" applyAlignment="1">
      <alignment vertical="center" shrinkToFit="1"/>
    </xf>
    <xf numFmtId="38" fontId="16" fillId="0" borderId="0" xfId="1" applyFont="1" applyAlignment="1">
      <alignment vertical="center" shrinkToFit="1"/>
    </xf>
    <xf numFmtId="38" fontId="16" fillId="0" borderId="33" xfId="1" applyFont="1" applyBorder="1" applyAlignment="1">
      <alignment vertical="center" shrinkToFit="1"/>
    </xf>
    <xf numFmtId="38" fontId="16" fillId="0" borderId="2" xfId="1" applyFont="1" applyBorder="1" applyAlignment="1">
      <alignment vertical="center" shrinkToFit="1"/>
    </xf>
    <xf numFmtId="38" fontId="16" fillId="0" borderId="34" xfId="1" applyFont="1" applyBorder="1" applyAlignment="1">
      <alignment vertical="center" shrinkToFit="1"/>
    </xf>
    <xf numFmtId="38" fontId="16" fillId="0" borderId="5" xfId="1" applyFont="1" applyBorder="1" applyAlignment="1">
      <alignment vertical="center" shrinkToFit="1"/>
    </xf>
    <xf numFmtId="38" fontId="16" fillId="0" borderId="35" xfId="1" applyFont="1" applyBorder="1" applyAlignment="1">
      <alignment vertical="center" shrinkToFit="1"/>
    </xf>
    <xf numFmtId="38" fontId="16" fillId="0" borderId="36" xfId="1" applyFont="1" applyBorder="1" applyAlignment="1">
      <alignment vertical="center" shrinkToFit="1"/>
    </xf>
    <xf numFmtId="38" fontId="16" fillId="0" borderId="6" xfId="1" applyFont="1" applyBorder="1" applyAlignment="1">
      <alignment vertical="center" shrinkToFit="1"/>
    </xf>
    <xf numFmtId="38" fontId="16" fillId="0" borderId="6" xfId="1" applyFont="1" applyBorder="1" applyAlignment="1">
      <alignment horizontal="center" vertical="center" shrinkToFit="1"/>
    </xf>
    <xf numFmtId="38" fontId="16" fillId="0" borderId="37" xfId="1" applyFont="1" applyBorder="1" applyAlignment="1">
      <alignment vertical="center" shrinkToFit="1"/>
    </xf>
    <xf numFmtId="0" fontId="0" fillId="0" borderId="0" xfId="0" applyBorder="1">
      <alignment vertical="center"/>
    </xf>
    <xf numFmtId="0" fontId="18" fillId="0" borderId="38" xfId="0" applyFont="1" applyBorder="1" applyAlignment="1">
      <alignment vertical="center" shrinkToFit="1"/>
    </xf>
    <xf numFmtId="0" fontId="18" fillId="0" borderId="0" xfId="0" applyFont="1" applyAlignment="1">
      <alignment vertical="center" shrinkToFit="1"/>
    </xf>
    <xf numFmtId="38" fontId="16" fillId="0" borderId="6" xfId="1" applyNumberFormat="1" applyFont="1" applyBorder="1" applyAlignment="1">
      <alignment vertical="center" shrinkToFit="1"/>
    </xf>
    <xf numFmtId="0" fontId="0" fillId="0" borderId="89" xfId="0" applyBorder="1" applyAlignment="1">
      <alignment vertical="center"/>
    </xf>
    <xf numFmtId="0" fontId="0" fillId="0" borderId="0" xfId="0" applyBorder="1" applyAlignment="1">
      <alignment vertical="center"/>
    </xf>
    <xf numFmtId="180" fontId="0" fillId="0" borderId="0" xfId="0" applyNumberFormat="1" applyAlignment="1">
      <alignment vertical="center"/>
    </xf>
    <xf numFmtId="180" fontId="0" fillId="0" borderId="0" xfId="0" applyNumberFormat="1" applyAlignment="1">
      <alignment horizontal="left" vertical="center"/>
    </xf>
    <xf numFmtId="38" fontId="14" fillId="0" borderId="89" xfId="1" applyFont="1" applyBorder="1" applyAlignment="1">
      <alignment vertical="center"/>
    </xf>
    <xf numFmtId="0" fontId="16" fillId="0" borderId="0" xfId="0" applyFont="1" applyBorder="1" applyAlignment="1">
      <alignment horizontal="right" vertical="center"/>
    </xf>
    <xf numFmtId="0" fontId="0" fillId="0" borderId="0" xfId="0" applyFont="1">
      <alignment vertical="center"/>
    </xf>
    <xf numFmtId="0" fontId="22" fillId="0" borderId="0" xfId="0" applyFont="1" applyBorder="1" applyAlignment="1">
      <alignment horizontal="right" vertical="center"/>
    </xf>
    <xf numFmtId="0" fontId="22" fillId="0" borderId="39" xfId="0" applyFont="1" applyBorder="1" applyAlignment="1">
      <alignment horizontal="right" vertical="center"/>
    </xf>
    <xf numFmtId="0" fontId="22" fillId="0" borderId="40" xfId="0" applyFont="1" applyBorder="1" applyAlignment="1">
      <alignment horizontal="right" vertical="center"/>
    </xf>
    <xf numFmtId="0" fontId="22" fillId="0" borderId="9" xfId="0" applyFont="1" applyBorder="1" applyAlignment="1">
      <alignment horizontal="right" vertical="center"/>
    </xf>
    <xf numFmtId="0" fontId="23" fillId="0" borderId="0" xfId="0" applyFont="1" applyAlignment="1">
      <alignment vertical="center"/>
    </xf>
    <xf numFmtId="38" fontId="16" fillId="0" borderId="6" xfId="1" applyFont="1" applyBorder="1">
      <alignment vertical="center"/>
    </xf>
    <xf numFmtId="38" fontId="16" fillId="0" borderId="15" xfId="1" applyFont="1" applyBorder="1">
      <alignment vertical="center"/>
    </xf>
    <xf numFmtId="0" fontId="0" fillId="0" borderId="32" xfId="0" applyFont="1" applyBorder="1">
      <alignment vertical="center"/>
    </xf>
    <xf numFmtId="38" fontId="16" fillId="0" borderId="1" xfId="1" applyFont="1" applyBorder="1" applyAlignment="1">
      <alignment vertical="center"/>
    </xf>
    <xf numFmtId="38" fontId="16" fillId="0" borderId="24" xfId="1" applyFont="1" applyBorder="1" applyAlignment="1">
      <alignment vertical="center"/>
    </xf>
    <xf numFmtId="38" fontId="16" fillId="0" borderId="2" xfId="1" applyFont="1" applyBorder="1" applyAlignment="1">
      <alignment vertical="center"/>
    </xf>
    <xf numFmtId="38" fontId="16" fillId="0" borderId="41" xfId="1" applyFont="1" applyFill="1" applyBorder="1" applyAlignment="1">
      <alignment vertical="center"/>
    </xf>
    <xf numFmtId="38" fontId="16" fillId="0" borderId="25" xfId="1" applyFont="1" applyFill="1" applyBorder="1" applyAlignment="1">
      <alignment vertical="center"/>
    </xf>
    <xf numFmtId="38" fontId="16" fillId="0" borderId="41" xfId="1" applyFont="1" applyBorder="1" applyAlignment="1">
      <alignment vertical="center"/>
    </xf>
    <xf numFmtId="38" fontId="16" fillId="0" borderId="25" xfId="1" applyFont="1" applyBorder="1" applyAlignment="1">
      <alignment vertical="center"/>
    </xf>
    <xf numFmtId="38" fontId="16" fillId="2" borderId="2" xfId="1" applyFont="1" applyFill="1" applyBorder="1" applyAlignment="1">
      <alignment horizontal="center" vertical="center"/>
    </xf>
    <xf numFmtId="38" fontId="16" fillId="0" borderId="5" xfId="1" applyFont="1" applyBorder="1" applyAlignment="1">
      <alignment vertical="center"/>
    </xf>
    <xf numFmtId="38" fontId="16" fillId="0" borderId="42" xfId="1" applyFont="1" applyBorder="1" applyAlignment="1">
      <alignment vertical="center"/>
    </xf>
    <xf numFmtId="38" fontId="16" fillId="0" borderId="26" xfId="1" applyFont="1" applyBorder="1" applyAlignment="1">
      <alignment vertical="center"/>
    </xf>
    <xf numFmtId="38" fontId="16" fillId="0" borderId="6" xfId="1" applyFont="1" applyBorder="1" applyAlignment="1">
      <alignment vertical="center"/>
    </xf>
    <xf numFmtId="38" fontId="16" fillId="0" borderId="37" xfId="1" applyFont="1" applyBorder="1" applyAlignment="1">
      <alignment vertical="center"/>
    </xf>
    <xf numFmtId="38" fontId="16" fillId="0" borderId="15" xfId="1" applyFont="1" applyBorder="1" applyAlignment="1">
      <alignment vertical="center"/>
    </xf>
    <xf numFmtId="0" fontId="22" fillId="0" borderId="43" xfId="0" applyFont="1" applyBorder="1" applyAlignment="1">
      <alignment horizontal="right" vertical="center"/>
    </xf>
    <xf numFmtId="0" fontId="22" fillId="0" borderId="44" xfId="0" applyFont="1" applyBorder="1" applyAlignment="1">
      <alignment horizontal="right" vertical="center"/>
    </xf>
    <xf numFmtId="0" fontId="22" fillId="0" borderId="45" xfId="0" applyFont="1" applyBorder="1" applyAlignment="1">
      <alignment horizontal="right" vertical="center"/>
    </xf>
    <xf numFmtId="38" fontId="16" fillId="0" borderId="46" xfId="1" applyFont="1" applyBorder="1">
      <alignment vertical="center"/>
    </xf>
    <xf numFmtId="38" fontId="16" fillId="0" borderId="47" xfId="1" applyFont="1" applyBorder="1">
      <alignment vertical="center"/>
    </xf>
    <xf numFmtId="38" fontId="16" fillId="0" borderId="48" xfId="1" applyFont="1" applyBorder="1">
      <alignment vertical="center"/>
    </xf>
    <xf numFmtId="0" fontId="24" fillId="0" borderId="0" xfId="0" applyFont="1">
      <alignment vertical="center"/>
    </xf>
    <xf numFmtId="0" fontId="18" fillId="0" borderId="32" xfId="0" applyFont="1" applyBorder="1" applyAlignment="1"/>
    <xf numFmtId="0" fontId="0" fillId="0" borderId="32" xfId="0" applyFont="1" applyBorder="1" applyAlignment="1"/>
    <xf numFmtId="0" fontId="0" fillId="0" borderId="32" xfId="0" applyFont="1" applyBorder="1" applyAlignment="1">
      <alignment horizontal="left"/>
    </xf>
    <xf numFmtId="0" fontId="0" fillId="0" borderId="0" xfId="0" applyFont="1" applyAlignment="1"/>
    <xf numFmtId="2" fontId="0" fillId="0" borderId="32" xfId="0" applyNumberFormat="1" applyFont="1" applyBorder="1" applyAlignment="1"/>
    <xf numFmtId="0" fontId="0" fillId="0" borderId="37" xfId="0" applyFont="1" applyBorder="1" applyAlignment="1"/>
    <xf numFmtId="0" fontId="0" fillId="0" borderId="37" xfId="0" applyFont="1" applyBorder="1" applyAlignment="1">
      <alignment horizontal="left"/>
    </xf>
    <xf numFmtId="38" fontId="14" fillId="0" borderId="32" xfId="1" applyFont="1" applyBorder="1" applyAlignment="1"/>
    <xf numFmtId="38" fontId="0" fillId="0" borderId="32" xfId="0" applyNumberFormat="1" applyFont="1" applyBorder="1" applyAlignment="1"/>
    <xf numFmtId="176" fontId="0" fillId="0" borderId="1" xfId="0" applyNumberFormat="1" applyBorder="1" applyAlignment="1">
      <alignment horizontal="center" vertical="center"/>
    </xf>
    <xf numFmtId="176" fontId="0" fillId="0" borderId="2" xfId="0" applyNumberFormat="1" applyBorder="1" applyAlignment="1">
      <alignment horizontal="center" vertical="center"/>
    </xf>
    <xf numFmtId="176" fontId="0" fillId="0" borderId="5" xfId="0" applyNumberFormat="1" applyBorder="1" applyAlignment="1">
      <alignment horizontal="center" vertical="center"/>
    </xf>
    <xf numFmtId="179" fontId="25" fillId="0" borderId="1" xfId="1" applyNumberFormat="1" applyFont="1" applyBorder="1" applyAlignment="1">
      <alignment horizontal="center" vertical="center" shrinkToFit="1"/>
    </xf>
    <xf numFmtId="179" fontId="25" fillId="0" borderId="2" xfId="1" applyNumberFormat="1" applyFont="1" applyBorder="1" applyAlignment="1">
      <alignment horizontal="center" vertical="center" shrinkToFit="1"/>
    </xf>
    <xf numFmtId="179" fontId="25" fillId="0" borderId="5" xfId="1" applyNumberFormat="1" applyFont="1" applyBorder="1" applyAlignment="1">
      <alignment horizontal="center" vertical="center" shrinkToFit="1"/>
    </xf>
    <xf numFmtId="179" fontId="16" fillId="0" borderId="6" xfId="1" applyNumberFormat="1" applyFont="1" applyBorder="1" applyAlignment="1">
      <alignment horizontal="center" vertical="center" shrinkToFit="1"/>
    </xf>
    <xf numFmtId="179" fontId="26" fillId="0" borderId="1" xfId="1" applyNumberFormat="1" applyFont="1" applyBorder="1" applyAlignment="1">
      <alignment horizontal="center" vertical="center" shrinkToFit="1"/>
    </xf>
    <xf numFmtId="179" fontId="26" fillId="0" borderId="2" xfId="1" applyNumberFormat="1" applyFont="1" applyBorder="1" applyAlignment="1">
      <alignment horizontal="center" vertical="center" shrinkToFit="1"/>
    </xf>
    <xf numFmtId="179" fontId="26" fillId="0" borderId="5" xfId="1" applyNumberFormat="1" applyFont="1" applyBorder="1" applyAlignment="1">
      <alignment horizontal="center" vertical="center" shrinkToFit="1"/>
    </xf>
    <xf numFmtId="38" fontId="16" fillId="0" borderId="38" xfId="1" applyFont="1" applyBorder="1">
      <alignment vertical="center"/>
    </xf>
    <xf numFmtId="38" fontId="16" fillId="0" borderId="49" xfId="1" applyFont="1" applyBorder="1">
      <alignment vertical="center"/>
    </xf>
    <xf numFmtId="38" fontId="16" fillId="0" borderId="51" xfId="1" applyFont="1" applyBorder="1">
      <alignment vertical="center"/>
    </xf>
    <xf numFmtId="38" fontId="16" fillId="0" borderId="0" xfId="1" applyFont="1" applyBorder="1">
      <alignment vertical="center"/>
    </xf>
    <xf numFmtId="38" fontId="16" fillId="0" borderId="7" xfId="1" applyFont="1" applyBorder="1">
      <alignment vertical="center"/>
    </xf>
    <xf numFmtId="38" fontId="16" fillId="0" borderId="52" xfId="1" applyFont="1" applyBorder="1">
      <alignment vertical="center"/>
    </xf>
    <xf numFmtId="38" fontId="16" fillId="0" borderId="53" xfId="1" applyFont="1" applyBorder="1">
      <alignment vertical="center"/>
    </xf>
    <xf numFmtId="38" fontId="16" fillId="0" borderId="54" xfId="1" applyFont="1" applyBorder="1">
      <alignment vertical="center"/>
    </xf>
    <xf numFmtId="38" fontId="16" fillId="0" borderId="56" xfId="1" applyFont="1" applyBorder="1">
      <alignment vertical="center"/>
    </xf>
    <xf numFmtId="38" fontId="16" fillId="0" borderId="32" xfId="1" applyFont="1" applyBorder="1">
      <alignment vertical="center"/>
    </xf>
    <xf numFmtId="38" fontId="16" fillId="0" borderId="11" xfId="1" applyFont="1" applyBorder="1">
      <alignment vertical="center"/>
    </xf>
    <xf numFmtId="38" fontId="16" fillId="0" borderId="57" xfId="1" applyFont="1" applyBorder="1">
      <alignment vertical="center"/>
    </xf>
    <xf numFmtId="38" fontId="16" fillId="0" borderId="39" xfId="1" applyFont="1" applyBorder="1">
      <alignment vertical="center"/>
    </xf>
    <xf numFmtId="38" fontId="16" fillId="0" borderId="43" xfId="1" applyFont="1" applyBorder="1">
      <alignment vertical="center"/>
    </xf>
    <xf numFmtId="38" fontId="16" fillId="0" borderId="45" xfId="1" applyFont="1" applyBorder="1">
      <alignment vertical="center"/>
    </xf>
    <xf numFmtId="38" fontId="16" fillId="0" borderId="40" xfId="1" applyFont="1" applyBorder="1">
      <alignment vertical="center"/>
    </xf>
    <xf numFmtId="38" fontId="16" fillId="0" borderId="9" xfId="1" applyFont="1" applyBorder="1">
      <alignment vertical="center"/>
    </xf>
    <xf numFmtId="38" fontId="16" fillId="0" borderId="58" xfId="1" applyFont="1" applyBorder="1">
      <alignment vertical="center"/>
    </xf>
    <xf numFmtId="0" fontId="23" fillId="0" borderId="0" xfId="0" applyFont="1" applyBorder="1" applyAlignment="1">
      <alignment horizontal="center" vertical="center"/>
    </xf>
    <xf numFmtId="0" fontId="16" fillId="0" borderId="0" xfId="0" applyFont="1" applyFill="1" applyBorder="1" applyAlignment="1">
      <alignment vertical="center"/>
    </xf>
    <xf numFmtId="0" fontId="24" fillId="0" borderId="0" xfId="0" applyFont="1" applyBorder="1">
      <alignment vertical="center"/>
    </xf>
    <xf numFmtId="0" fontId="16" fillId="0" borderId="38" xfId="0" applyFont="1" applyFill="1" applyBorder="1" applyAlignment="1">
      <alignment vertical="center"/>
    </xf>
    <xf numFmtId="0" fontId="27" fillId="0" borderId="0" xfId="0" applyFont="1">
      <alignment vertical="center"/>
    </xf>
    <xf numFmtId="0" fontId="28" fillId="0" borderId="0" xfId="0" applyFont="1">
      <alignment vertical="center"/>
    </xf>
    <xf numFmtId="0" fontId="29" fillId="0" borderId="60" xfId="0" applyFont="1" applyBorder="1" applyAlignment="1">
      <alignment vertical="center"/>
    </xf>
    <xf numFmtId="0" fontId="16" fillId="0" borderId="0" xfId="0" applyFont="1" applyAlignment="1"/>
    <xf numFmtId="177" fontId="30" fillId="0" borderId="60" xfId="0" applyNumberFormat="1" applyFont="1" applyBorder="1" applyAlignment="1">
      <alignment horizontal="center" vertical="center" shrinkToFit="1"/>
    </xf>
    <xf numFmtId="38" fontId="16" fillId="0" borderId="0" xfId="1" applyFont="1">
      <alignment vertical="center"/>
    </xf>
    <xf numFmtId="178" fontId="16" fillId="0" borderId="0" xfId="1" applyNumberFormat="1" applyFont="1">
      <alignment vertical="center"/>
    </xf>
    <xf numFmtId="176" fontId="16" fillId="0" borderId="0" xfId="0" applyNumberFormat="1" applyFont="1" applyAlignment="1">
      <alignment vertical="center" shrinkToFit="1"/>
    </xf>
    <xf numFmtId="178" fontId="16" fillId="0" borderId="0" xfId="1" applyNumberFormat="1" applyFont="1" applyBorder="1">
      <alignment vertical="center"/>
    </xf>
    <xf numFmtId="0" fontId="31" fillId="0" borderId="0" xfId="0" applyFont="1" applyAlignment="1">
      <alignment horizontal="right" vertical="center" shrinkToFit="1"/>
    </xf>
    <xf numFmtId="38" fontId="16" fillId="0" borderId="2" xfId="1" applyNumberFormat="1" applyFont="1" applyBorder="1" applyAlignment="1">
      <alignment vertical="center" shrinkToFit="1"/>
    </xf>
    <xf numFmtId="176" fontId="16" fillId="3" borderId="25" xfId="0" applyNumberFormat="1" applyFont="1" applyFill="1" applyBorder="1" applyAlignment="1">
      <alignment vertical="center" shrinkToFit="1"/>
    </xf>
    <xf numFmtId="0" fontId="32" fillId="0" borderId="0" xfId="0" applyFont="1" applyAlignment="1">
      <alignment vertical="center"/>
    </xf>
    <xf numFmtId="0" fontId="33" fillId="0" borderId="0" xfId="0" applyFont="1" applyBorder="1">
      <alignment vertical="center"/>
    </xf>
    <xf numFmtId="0" fontId="24" fillId="4" borderId="37" xfId="0" applyFont="1" applyFill="1" applyBorder="1" applyAlignment="1">
      <alignment vertical="center"/>
    </xf>
    <xf numFmtId="0" fontId="34" fillId="0" borderId="0" xfId="0" applyFont="1" applyBorder="1">
      <alignment vertical="center"/>
    </xf>
    <xf numFmtId="0" fontId="34" fillId="0" borderId="0" xfId="0" applyFont="1">
      <alignment vertical="center"/>
    </xf>
    <xf numFmtId="0" fontId="33" fillId="0" borderId="0" xfId="0" applyFont="1">
      <alignment vertical="center"/>
    </xf>
    <xf numFmtId="0" fontId="16" fillId="0" borderId="0" xfId="0" applyFont="1" applyFill="1" applyAlignment="1">
      <alignment vertical="center"/>
    </xf>
    <xf numFmtId="38" fontId="16" fillId="0" borderId="33" xfId="1" applyFont="1" applyBorder="1" applyAlignment="1">
      <alignment vertical="center"/>
    </xf>
    <xf numFmtId="38" fontId="16" fillId="0" borderId="34" xfId="1" applyFont="1" applyBorder="1" applyAlignment="1">
      <alignment vertical="center"/>
    </xf>
    <xf numFmtId="38" fontId="16" fillId="0" borderId="34" xfId="1" applyFont="1" applyFill="1" applyBorder="1" applyAlignment="1">
      <alignment vertical="center"/>
    </xf>
    <xf numFmtId="38" fontId="16" fillId="2" borderId="34" xfId="1" applyFont="1" applyFill="1" applyBorder="1" applyAlignment="1">
      <alignment horizontal="center" vertical="center"/>
    </xf>
    <xf numFmtId="38" fontId="16" fillId="0" borderId="35" xfId="1" applyFont="1" applyBorder="1" applyAlignment="1">
      <alignment vertical="center"/>
    </xf>
    <xf numFmtId="38" fontId="16" fillId="0" borderId="11" xfId="1" applyFont="1" applyFill="1" applyBorder="1" applyAlignment="1">
      <alignment vertical="center"/>
    </xf>
    <xf numFmtId="38" fontId="16" fillId="5" borderId="92" xfId="1" applyFont="1" applyFill="1" applyBorder="1" applyAlignment="1" applyProtection="1">
      <alignment vertical="center"/>
      <protection locked="0"/>
    </xf>
    <xf numFmtId="38" fontId="16" fillId="5" borderId="93" xfId="1" applyFont="1" applyFill="1" applyBorder="1" applyAlignment="1" applyProtection="1">
      <alignment vertical="center"/>
      <protection locked="0"/>
    </xf>
    <xf numFmtId="38" fontId="16" fillId="5" borderId="94" xfId="1" applyFont="1" applyFill="1" applyBorder="1" applyAlignment="1" applyProtection="1">
      <alignment vertical="center"/>
      <protection locked="0"/>
    </xf>
    <xf numFmtId="38" fontId="16" fillId="5" borderId="95" xfId="1" applyFont="1" applyFill="1" applyBorder="1" applyAlignment="1" applyProtection="1">
      <alignment vertical="center"/>
      <protection locked="0"/>
    </xf>
    <xf numFmtId="38" fontId="16" fillId="5" borderId="96" xfId="1" applyFont="1" applyFill="1" applyBorder="1" applyAlignment="1" applyProtection="1">
      <alignment vertical="center"/>
      <protection locked="0"/>
    </xf>
    <xf numFmtId="38" fontId="16" fillId="5" borderId="97" xfId="1" applyFont="1" applyFill="1" applyBorder="1" applyAlignment="1" applyProtection="1">
      <alignment vertical="center"/>
      <protection locked="0"/>
    </xf>
    <xf numFmtId="0" fontId="30" fillId="4" borderId="9" xfId="0" applyFont="1" applyFill="1" applyBorder="1" applyAlignment="1">
      <alignment horizontal="center" vertical="center"/>
    </xf>
    <xf numFmtId="0" fontId="30" fillId="4" borderId="7" xfId="0" applyFont="1" applyFill="1" applyBorder="1" applyAlignment="1">
      <alignment horizontal="center" vertical="center"/>
    </xf>
    <xf numFmtId="0" fontId="35" fillId="4" borderId="32" xfId="0" applyFont="1" applyFill="1" applyBorder="1" applyAlignment="1">
      <alignment horizontal="center" vertical="center" shrinkToFit="1"/>
    </xf>
    <xf numFmtId="0" fontId="35" fillId="4" borderId="11" xfId="0" applyFont="1" applyFill="1" applyBorder="1" applyAlignment="1">
      <alignment horizontal="center" vertical="center" shrinkToFit="1"/>
    </xf>
    <xf numFmtId="0" fontId="30" fillId="4" borderId="53" xfId="0" applyFont="1" applyFill="1" applyBorder="1" applyAlignment="1">
      <alignment horizontal="center" vertical="center"/>
    </xf>
    <xf numFmtId="0" fontId="30" fillId="4" borderId="11" xfId="0" applyFont="1" applyFill="1" applyBorder="1" applyAlignment="1">
      <alignment horizontal="center" vertical="center"/>
    </xf>
    <xf numFmtId="0" fontId="30" fillId="4" borderId="24" xfId="0" applyFont="1" applyFill="1" applyBorder="1" applyAlignment="1">
      <alignment vertical="center"/>
    </xf>
    <xf numFmtId="0" fontId="30" fillId="4" borderId="24" xfId="0" applyFont="1" applyFill="1" applyBorder="1" applyAlignment="1">
      <alignment vertical="center" shrinkToFit="1"/>
    </xf>
    <xf numFmtId="0" fontId="30" fillId="4" borderId="25" xfId="0" applyFont="1" applyFill="1" applyBorder="1" applyAlignment="1">
      <alignment vertical="center"/>
    </xf>
    <xf numFmtId="0" fontId="30" fillId="4" borderId="25" xfId="0" applyFont="1" applyFill="1" applyBorder="1" applyAlignment="1">
      <alignment vertical="center" shrinkToFit="1"/>
    </xf>
    <xf numFmtId="0" fontId="30" fillId="4" borderId="26" xfId="0" applyFont="1" applyFill="1" applyBorder="1" applyAlignment="1">
      <alignment vertical="center"/>
    </xf>
    <xf numFmtId="0" fontId="30" fillId="4" borderId="26" xfId="0" applyFont="1" applyFill="1" applyBorder="1" applyAlignment="1">
      <alignment vertical="center" shrinkToFit="1"/>
    </xf>
    <xf numFmtId="0" fontId="30" fillId="4" borderId="15" xfId="0" applyFont="1" applyFill="1" applyBorder="1" applyAlignment="1">
      <alignment vertical="center"/>
    </xf>
    <xf numFmtId="0" fontId="30" fillId="4" borderId="60" xfId="0" applyFont="1" applyFill="1" applyBorder="1" applyAlignment="1">
      <alignment vertical="center"/>
    </xf>
    <xf numFmtId="0" fontId="36" fillId="0" borderId="98" xfId="0" applyFont="1" applyBorder="1" applyAlignment="1">
      <alignment horizontal="center" vertical="center"/>
    </xf>
    <xf numFmtId="0" fontId="30" fillId="6" borderId="99" xfId="0" applyFont="1" applyFill="1" applyBorder="1" applyAlignment="1" applyProtection="1">
      <alignment horizontal="center" vertical="center"/>
      <protection locked="0"/>
    </xf>
    <xf numFmtId="177" fontId="30" fillId="6" borderId="99" xfId="0" applyNumberFormat="1" applyFont="1" applyFill="1" applyBorder="1" applyAlignment="1" applyProtection="1">
      <alignment horizontal="center" vertical="center"/>
      <protection locked="0"/>
    </xf>
    <xf numFmtId="0" fontId="35" fillId="4" borderId="6" xfId="0" applyFont="1" applyFill="1" applyBorder="1" applyAlignment="1">
      <alignment horizontal="center" vertical="center" wrapText="1"/>
    </xf>
    <xf numFmtId="0" fontId="15" fillId="4" borderId="24" xfId="0" applyFont="1" applyFill="1" applyBorder="1" applyAlignment="1">
      <alignment horizontal="center" vertical="center"/>
    </xf>
    <xf numFmtId="0" fontId="15" fillId="4" borderId="1" xfId="0" applyFont="1" applyFill="1" applyBorder="1" applyAlignment="1">
      <alignment vertical="center" shrinkToFit="1"/>
    </xf>
    <xf numFmtId="0" fontId="15" fillId="4" borderId="25" xfId="0" applyFont="1" applyFill="1" applyBorder="1" applyAlignment="1">
      <alignment horizontal="center" vertical="center"/>
    </xf>
    <xf numFmtId="0" fontId="15" fillId="4" borderId="2" xfId="0" applyFont="1" applyFill="1" applyBorder="1" applyAlignment="1">
      <alignment vertical="center" shrinkToFit="1"/>
    </xf>
    <xf numFmtId="0" fontId="15" fillId="4" borderId="26" xfId="0" applyFont="1" applyFill="1" applyBorder="1" applyAlignment="1">
      <alignment horizontal="center" vertical="center"/>
    </xf>
    <xf numFmtId="0" fontId="15" fillId="4" borderId="5" xfId="0" applyFont="1" applyFill="1" applyBorder="1" applyAlignment="1">
      <alignment vertical="center" shrinkToFit="1"/>
    </xf>
    <xf numFmtId="0" fontId="30" fillId="4" borderId="9" xfId="0" applyFont="1" applyFill="1" applyBorder="1" applyAlignment="1">
      <alignment horizontal="center" vertical="center" wrapText="1"/>
    </xf>
    <xf numFmtId="0" fontId="16" fillId="7" borderId="6" xfId="0" applyFont="1" applyFill="1" applyBorder="1" applyAlignment="1">
      <alignment vertical="center"/>
    </xf>
    <xf numFmtId="0" fontId="0" fillId="8" borderId="103" xfId="0" applyFill="1" applyBorder="1" applyAlignment="1">
      <alignment horizontal="center" vertical="center"/>
    </xf>
    <xf numFmtId="0" fontId="15" fillId="0" borderId="105" xfId="0" applyFont="1" applyBorder="1">
      <alignment vertical="center"/>
    </xf>
    <xf numFmtId="0" fontId="0" fillId="0" borderId="106" xfId="0" applyBorder="1">
      <alignment vertical="center"/>
    </xf>
    <xf numFmtId="0" fontId="0" fillId="0" borderId="107" xfId="0" applyBorder="1">
      <alignment vertical="center"/>
    </xf>
    <xf numFmtId="0" fontId="30" fillId="8" borderId="6" xfId="0" applyFont="1" applyFill="1" applyBorder="1" applyAlignment="1">
      <alignment horizontal="center" vertical="center"/>
    </xf>
    <xf numFmtId="0" fontId="35" fillId="8" borderId="43" xfId="0" applyFont="1" applyFill="1" applyBorder="1" applyAlignment="1">
      <alignment horizontal="center" vertical="center"/>
    </xf>
    <xf numFmtId="0" fontId="35" fillId="8" borderId="44" xfId="0" applyFont="1" applyFill="1" applyBorder="1" applyAlignment="1">
      <alignment horizontal="center" vertical="center"/>
    </xf>
    <xf numFmtId="0" fontId="35" fillId="8" borderId="45" xfId="0" applyFont="1" applyFill="1" applyBorder="1" applyAlignment="1">
      <alignment horizontal="center" vertical="center"/>
    </xf>
    <xf numFmtId="0" fontId="35" fillId="8" borderId="0" xfId="0" applyFont="1" applyFill="1" applyAlignment="1">
      <alignment horizontal="center" vertical="center"/>
    </xf>
    <xf numFmtId="0" fontId="30" fillId="8" borderId="39" xfId="0" applyFont="1" applyFill="1" applyBorder="1" applyAlignment="1">
      <alignment horizontal="center" vertical="center"/>
    </xf>
    <xf numFmtId="0" fontId="30" fillId="8" borderId="38" xfId="0" applyFont="1" applyFill="1" applyBorder="1" applyAlignment="1">
      <alignment vertical="center"/>
    </xf>
    <xf numFmtId="0" fontId="30" fillId="8" borderId="53" xfId="0" applyFont="1" applyFill="1" applyBorder="1" applyAlignment="1">
      <alignment vertical="center"/>
    </xf>
    <xf numFmtId="0" fontId="30" fillId="8" borderId="39" xfId="0" applyFont="1" applyFill="1" applyBorder="1" applyAlignment="1">
      <alignment vertical="center"/>
    </xf>
    <xf numFmtId="0" fontId="30" fillId="8" borderId="15" xfId="0" applyFont="1" applyFill="1" applyBorder="1" applyAlignment="1">
      <alignment vertical="center"/>
    </xf>
    <xf numFmtId="0" fontId="30" fillId="8" borderId="9" xfId="0" applyFont="1" applyFill="1" applyBorder="1" applyAlignment="1">
      <alignment horizontal="center" vertical="center"/>
    </xf>
    <xf numFmtId="0" fontId="30" fillId="8" borderId="7" xfId="0" applyFont="1" applyFill="1" applyBorder="1" applyAlignment="1">
      <alignment vertical="center" shrinkToFit="1"/>
    </xf>
    <xf numFmtId="0" fontId="30" fillId="8" borderId="11" xfId="0" applyFont="1" applyFill="1" applyBorder="1" applyAlignment="1">
      <alignment vertical="center" shrinkToFit="1"/>
    </xf>
    <xf numFmtId="0" fontId="30" fillId="8" borderId="9" xfId="0" applyFont="1" applyFill="1" applyBorder="1" applyAlignment="1">
      <alignment vertical="center" shrinkToFit="1"/>
    </xf>
    <xf numFmtId="0" fontId="30" fillId="8" borderId="6" xfId="0" applyFont="1" applyFill="1" applyBorder="1" applyAlignment="1">
      <alignment vertical="center"/>
    </xf>
    <xf numFmtId="0" fontId="30" fillId="2" borderId="9" xfId="0" applyFont="1" applyFill="1" applyBorder="1" applyAlignment="1">
      <alignment horizontal="center" vertical="center" shrinkToFit="1"/>
    </xf>
    <xf numFmtId="0" fontId="35" fillId="2" borderId="11" xfId="0" applyFont="1" applyFill="1" applyBorder="1" applyAlignment="1">
      <alignment horizontal="center" vertical="center"/>
    </xf>
    <xf numFmtId="0" fontId="37" fillId="2" borderId="11" xfId="0" applyFont="1" applyFill="1" applyBorder="1" applyAlignment="1">
      <alignment horizontal="center" vertical="center" shrinkToFit="1"/>
    </xf>
    <xf numFmtId="0" fontId="30" fillId="2" borderId="24" xfId="0" applyFont="1" applyFill="1" applyBorder="1" applyAlignment="1">
      <alignment vertical="center"/>
    </xf>
    <xf numFmtId="0" fontId="30" fillId="2" borderId="1" xfId="0" applyFont="1" applyFill="1" applyBorder="1" applyAlignment="1">
      <alignment vertical="center" shrinkToFit="1"/>
    </xf>
    <xf numFmtId="0" fontId="30" fillId="2" borderId="25" xfId="0" applyFont="1" applyFill="1" applyBorder="1" applyAlignment="1">
      <alignment vertical="center"/>
    </xf>
    <xf numFmtId="0" fontId="30" fillId="2" borderId="2" xfId="0" applyFont="1" applyFill="1" applyBorder="1" applyAlignment="1">
      <alignment vertical="center" shrinkToFit="1"/>
    </xf>
    <xf numFmtId="0" fontId="30" fillId="2" borderId="26" xfId="0" applyFont="1" applyFill="1" applyBorder="1" applyAlignment="1">
      <alignment vertical="center"/>
    </xf>
    <xf numFmtId="0" fontId="30" fillId="2" borderId="5" xfId="0" applyFont="1" applyFill="1" applyBorder="1" applyAlignment="1">
      <alignment vertical="center" shrinkToFit="1"/>
    </xf>
    <xf numFmtId="0" fontId="30" fillId="2" borderId="15" xfId="0" applyFont="1" applyFill="1" applyBorder="1" applyAlignment="1">
      <alignment vertical="center"/>
    </xf>
    <xf numFmtId="0" fontId="30" fillId="2" borderId="60" xfId="0" applyFont="1" applyFill="1" applyBorder="1" applyAlignment="1">
      <alignment vertical="center"/>
    </xf>
    <xf numFmtId="0" fontId="30" fillId="2" borderId="9" xfId="0" applyFont="1" applyFill="1" applyBorder="1" applyAlignment="1">
      <alignment horizontal="center" vertical="center"/>
    </xf>
    <xf numFmtId="0" fontId="30" fillId="2" borderId="9" xfId="0" applyFont="1" applyFill="1" applyBorder="1" applyAlignment="1">
      <alignment horizontal="center" vertical="center" wrapText="1" shrinkToFit="1"/>
    </xf>
    <xf numFmtId="0" fontId="30" fillId="2" borderId="58" xfId="0" applyFont="1" applyFill="1" applyBorder="1" applyAlignment="1">
      <alignment horizontal="center" vertical="center" wrapText="1" shrinkToFit="1"/>
    </xf>
    <xf numFmtId="0" fontId="37" fillId="2" borderId="7" xfId="0" applyFont="1" applyFill="1" applyBorder="1" applyAlignment="1">
      <alignment horizontal="center" vertical="center" shrinkToFit="1"/>
    </xf>
    <xf numFmtId="0" fontId="37" fillId="2" borderId="7" xfId="0" applyFont="1" applyFill="1" applyBorder="1" applyAlignment="1">
      <alignment horizontal="center" vertical="center" wrapText="1" shrinkToFit="1"/>
    </xf>
    <xf numFmtId="0" fontId="35" fillId="2" borderId="7" xfId="0" applyFont="1" applyFill="1" applyBorder="1" applyAlignment="1">
      <alignment horizontal="center" vertical="center"/>
    </xf>
    <xf numFmtId="0" fontId="37" fillId="2" borderId="7" xfId="0" applyFont="1" applyFill="1" applyBorder="1" applyAlignment="1">
      <alignment horizontal="center" vertical="center"/>
    </xf>
    <xf numFmtId="0" fontId="30" fillId="2" borderId="7" xfId="0" applyFont="1" applyFill="1" applyBorder="1" applyAlignment="1">
      <alignment horizontal="center" vertical="center" shrinkToFit="1"/>
    </xf>
    <xf numFmtId="0" fontId="30" fillId="2" borderId="52" xfId="0" applyFont="1" applyFill="1" applyBorder="1" applyAlignment="1">
      <alignment horizontal="center" vertical="center" shrinkToFit="1"/>
    </xf>
    <xf numFmtId="0" fontId="37" fillId="2" borderId="11" xfId="0" applyFont="1" applyFill="1" applyBorder="1" applyAlignment="1">
      <alignment horizontal="center" vertical="center"/>
    </xf>
    <xf numFmtId="0" fontId="37" fillId="2" borderId="57" xfId="0" applyFont="1" applyFill="1" applyBorder="1" applyAlignment="1">
      <alignment horizontal="center" vertical="center"/>
    </xf>
    <xf numFmtId="0" fontId="35" fillId="2" borderId="57" xfId="0" applyFont="1" applyFill="1" applyBorder="1" applyAlignment="1">
      <alignment horizontal="center" vertical="center"/>
    </xf>
    <xf numFmtId="0" fontId="30" fillId="2" borderId="61" xfId="0" applyFont="1" applyFill="1" applyBorder="1">
      <alignment vertical="center"/>
    </xf>
    <xf numFmtId="0" fontId="30" fillId="2" borderId="62" xfId="0" applyFont="1" applyFill="1" applyBorder="1">
      <alignment vertical="center"/>
    </xf>
    <xf numFmtId="0" fontId="30" fillId="2" borderId="11" xfId="0" applyFont="1" applyFill="1" applyBorder="1" applyAlignment="1">
      <alignment vertical="center" wrapText="1"/>
    </xf>
    <xf numFmtId="0" fontId="35" fillId="2" borderId="11" xfId="0" applyFont="1" applyFill="1" applyBorder="1" applyAlignment="1">
      <alignment vertical="center" wrapText="1"/>
    </xf>
    <xf numFmtId="0" fontId="30" fillId="2" borderId="12" xfId="0" applyFont="1" applyFill="1" applyBorder="1" applyAlignment="1">
      <alignment vertical="center" wrapText="1"/>
    </xf>
    <xf numFmtId="0" fontId="30" fillId="2" borderId="23" xfId="0" applyFont="1" applyFill="1" applyBorder="1" applyAlignment="1">
      <alignment horizontal="center" vertical="center"/>
    </xf>
    <xf numFmtId="0" fontId="30" fillId="2" borderId="9" xfId="0" applyFont="1" applyFill="1" applyBorder="1" applyAlignment="1">
      <alignment vertical="center" shrinkToFit="1"/>
    </xf>
    <xf numFmtId="0" fontId="30" fillId="2" borderId="7" xfId="0" applyFont="1" applyFill="1" applyBorder="1" applyAlignment="1">
      <alignment vertical="center" shrinkToFit="1"/>
    </xf>
    <xf numFmtId="0" fontId="30" fillId="2" borderId="63" xfId="0" applyFont="1" applyFill="1" applyBorder="1" applyAlignment="1">
      <alignment horizontal="center" vertical="center"/>
    </xf>
    <xf numFmtId="0" fontId="30" fillId="2" borderId="64" xfId="0" applyFont="1" applyFill="1" applyBorder="1" applyAlignment="1">
      <alignment horizontal="center" vertical="center"/>
    </xf>
    <xf numFmtId="0" fontId="30" fillId="2" borderId="11" xfId="0" applyFont="1" applyFill="1" applyBorder="1" applyAlignment="1">
      <alignment vertical="center" shrinkToFit="1"/>
    </xf>
    <xf numFmtId="0" fontId="30" fillId="2" borderId="65" xfId="0" applyFont="1" applyFill="1" applyBorder="1" applyAlignment="1">
      <alignment horizontal="center" vertical="center"/>
    </xf>
    <xf numFmtId="0" fontId="30" fillId="2" borderId="6" xfId="0" applyFont="1" applyFill="1" applyBorder="1" applyAlignment="1">
      <alignment vertical="center" shrinkToFit="1"/>
    </xf>
    <xf numFmtId="0" fontId="30" fillId="2" borderId="66" xfId="0" applyFont="1" applyFill="1" applyBorder="1" applyAlignment="1">
      <alignment horizontal="center" vertical="center"/>
    </xf>
    <xf numFmtId="0" fontId="30" fillId="2" borderId="4" xfId="0" applyFont="1" applyFill="1" applyBorder="1" applyAlignment="1">
      <alignment vertical="center" shrinkToFit="1"/>
    </xf>
    <xf numFmtId="0" fontId="30" fillId="2" borderId="67" xfId="0" applyFont="1" applyFill="1" applyBorder="1">
      <alignment vertical="center"/>
    </xf>
    <xf numFmtId="0" fontId="30" fillId="2" borderId="60" xfId="0" applyFont="1" applyFill="1" applyBorder="1" applyAlignment="1">
      <alignment vertical="center" shrinkToFit="1"/>
    </xf>
    <xf numFmtId="0" fontId="30" fillId="2" borderId="68" xfId="0" applyFont="1" applyFill="1" applyBorder="1" applyAlignment="1">
      <alignment horizontal="center" vertical="center"/>
    </xf>
    <xf numFmtId="0" fontId="30" fillId="2" borderId="69" xfId="0" applyFont="1" applyFill="1" applyBorder="1" applyAlignment="1">
      <alignment vertical="center" shrinkToFit="1"/>
    </xf>
    <xf numFmtId="0" fontId="35" fillId="2" borderId="70" xfId="0" applyFont="1" applyFill="1" applyBorder="1" applyAlignment="1">
      <alignment horizontal="center" vertical="center" shrinkToFit="1"/>
    </xf>
    <xf numFmtId="0" fontId="35" fillId="2" borderId="71" xfId="0" applyFont="1" applyFill="1" applyBorder="1" applyAlignment="1">
      <alignment horizontal="center" vertical="center" wrapText="1" shrinkToFit="1"/>
    </xf>
    <xf numFmtId="176" fontId="35" fillId="2" borderId="70" xfId="0" applyNumberFormat="1" applyFont="1" applyFill="1" applyBorder="1" applyAlignment="1">
      <alignment horizontal="center" vertical="center" shrinkToFit="1"/>
    </xf>
    <xf numFmtId="176" fontId="35" fillId="2" borderId="72" xfId="0" applyNumberFormat="1" applyFont="1" applyFill="1" applyBorder="1" applyAlignment="1">
      <alignment horizontal="center" vertical="center" shrinkToFit="1"/>
    </xf>
    <xf numFmtId="0" fontId="30" fillId="2" borderId="73" xfId="0" applyFont="1" applyFill="1" applyBorder="1" applyAlignment="1">
      <alignment horizontal="center" vertical="center" shrinkToFit="1"/>
    </xf>
    <xf numFmtId="0" fontId="30" fillId="2" borderId="74" xfId="0" applyFont="1" applyFill="1" applyBorder="1" applyAlignment="1">
      <alignment horizontal="center" vertical="center" shrinkToFit="1"/>
    </xf>
    <xf numFmtId="0" fontId="30" fillId="2" borderId="75" xfId="0" applyFont="1" applyFill="1" applyBorder="1" applyAlignment="1">
      <alignment horizontal="center" vertical="center" shrinkToFit="1"/>
    </xf>
    <xf numFmtId="0" fontId="33" fillId="0" borderId="15" xfId="0" applyFont="1" applyBorder="1">
      <alignment vertical="center"/>
    </xf>
    <xf numFmtId="0" fontId="24" fillId="0" borderId="37" xfId="0" applyFont="1" applyBorder="1">
      <alignment vertical="center"/>
    </xf>
    <xf numFmtId="0" fontId="24" fillId="0" borderId="60" xfId="0" applyFont="1" applyBorder="1">
      <alignment vertical="center"/>
    </xf>
    <xf numFmtId="0" fontId="34" fillId="0" borderId="32" xfId="0" applyFont="1" applyBorder="1">
      <alignment vertical="center"/>
    </xf>
    <xf numFmtId="0" fontId="24" fillId="0" borderId="32" xfId="0" applyFont="1" applyBorder="1">
      <alignment vertical="center"/>
    </xf>
    <xf numFmtId="0" fontId="0" fillId="0" borderId="60" xfId="0" applyBorder="1">
      <alignment vertical="center"/>
    </xf>
    <xf numFmtId="0" fontId="20" fillId="0" borderId="32" xfId="0" applyFont="1" applyBorder="1">
      <alignment vertical="center"/>
    </xf>
    <xf numFmtId="0" fontId="24" fillId="0" borderId="32" xfId="0" applyFont="1" applyFill="1" applyBorder="1">
      <alignment vertical="center"/>
    </xf>
    <xf numFmtId="0" fontId="0" fillId="0" borderId="32" xfId="0" applyFill="1" applyBorder="1">
      <alignment vertical="center"/>
    </xf>
    <xf numFmtId="0" fontId="33" fillId="0" borderId="32" xfId="0" applyFont="1" applyBorder="1">
      <alignment vertical="center"/>
    </xf>
    <xf numFmtId="0" fontId="38" fillId="0" borderId="0" xfId="0" applyFont="1">
      <alignment vertical="center"/>
    </xf>
    <xf numFmtId="0" fontId="0" fillId="0" borderId="0" xfId="0" applyFont="1" applyAlignment="1">
      <alignment vertical="center"/>
    </xf>
    <xf numFmtId="0" fontId="32" fillId="0" borderId="0" xfId="0" applyFont="1" applyAlignment="1">
      <alignment horizontal="right" vertical="center"/>
    </xf>
    <xf numFmtId="0" fontId="19" fillId="13" borderId="0" xfId="0" applyFont="1" applyFill="1">
      <alignment vertical="center"/>
    </xf>
    <xf numFmtId="0" fontId="41" fillId="13" borderId="0" xfId="0" applyFont="1" applyFill="1">
      <alignment vertical="center"/>
    </xf>
    <xf numFmtId="0" fontId="40" fillId="0" borderId="148" xfId="0" applyFont="1" applyBorder="1">
      <alignment vertical="center"/>
    </xf>
    <xf numFmtId="0" fontId="19" fillId="14" borderId="0" xfId="0" applyFont="1" applyFill="1">
      <alignment vertical="center"/>
    </xf>
    <xf numFmtId="0" fontId="20" fillId="14" borderId="0" xfId="0" applyFont="1" applyFill="1">
      <alignment vertical="center"/>
    </xf>
    <xf numFmtId="0" fontId="40" fillId="0" borderId="153" xfId="0" applyFont="1" applyBorder="1">
      <alignment vertical="center"/>
    </xf>
    <xf numFmtId="0" fontId="19" fillId="15" borderId="0" xfId="0" applyFont="1" applyFill="1">
      <alignment vertical="center"/>
    </xf>
    <xf numFmtId="0" fontId="20" fillId="15" borderId="0" xfId="0" applyFont="1" applyFill="1">
      <alignment vertical="center"/>
    </xf>
    <xf numFmtId="0" fontId="40" fillId="0" borderId="189" xfId="0" applyFont="1" applyBorder="1">
      <alignment vertical="center"/>
    </xf>
    <xf numFmtId="38" fontId="16" fillId="0" borderId="37" xfId="1" applyNumberFormat="1" applyFont="1" applyBorder="1">
      <alignment vertical="center"/>
    </xf>
    <xf numFmtId="38" fontId="16" fillId="0" borderId="203" xfId="1" applyNumberFormat="1" applyFont="1" applyBorder="1" applyAlignment="1">
      <alignment vertical="center" shrinkToFit="1"/>
    </xf>
    <xf numFmtId="38" fontId="14" fillId="0" borderId="0" xfId="1" applyFont="1" applyBorder="1" applyAlignment="1">
      <alignment vertical="center"/>
    </xf>
    <xf numFmtId="3" fontId="16" fillId="0" borderId="0" xfId="0" applyNumberFormat="1" applyFont="1" applyAlignment="1">
      <alignment vertical="center"/>
    </xf>
    <xf numFmtId="0" fontId="44" fillId="0" borderId="6" xfId="0" applyFont="1" applyBorder="1" applyAlignment="1">
      <alignment horizontal="center" vertical="center"/>
    </xf>
    <xf numFmtId="177" fontId="44" fillId="0" borderId="24" xfId="0" applyNumberFormat="1" applyFont="1" applyBorder="1" applyAlignment="1">
      <alignment horizontal="center" vertical="center"/>
    </xf>
    <xf numFmtId="0" fontId="44" fillId="0" borderId="1" xfId="0" applyFont="1" applyBorder="1" applyAlignment="1">
      <alignment horizontal="center" vertical="center"/>
    </xf>
    <xf numFmtId="177" fontId="44" fillId="0" borderId="25" xfId="0" applyNumberFormat="1" applyFont="1" applyBorder="1" applyAlignment="1">
      <alignment horizontal="center" vertical="center"/>
    </xf>
    <xf numFmtId="177" fontId="44" fillId="0" borderId="26" xfId="0" applyNumberFormat="1" applyFont="1" applyBorder="1" applyAlignment="1">
      <alignment horizontal="center" vertical="center"/>
    </xf>
    <xf numFmtId="177" fontId="44" fillId="0" borderId="79" xfId="0" applyNumberFormat="1" applyFont="1" applyBorder="1" applyAlignment="1">
      <alignment horizontal="center" vertical="center"/>
    </xf>
    <xf numFmtId="0" fontId="44" fillId="0" borderId="59" xfId="0" applyFont="1" applyBorder="1" applyAlignment="1">
      <alignment horizontal="center" vertical="center" wrapText="1"/>
    </xf>
    <xf numFmtId="177" fontId="44" fillId="0" borderId="76" xfId="0" applyNumberFormat="1" applyFont="1" applyBorder="1" applyAlignment="1">
      <alignment horizontal="center" vertical="center"/>
    </xf>
    <xf numFmtId="0" fontId="44" fillId="0" borderId="2" xfId="0" applyFont="1" applyBorder="1" applyAlignment="1">
      <alignment horizontal="center" vertical="center" wrapText="1"/>
    </xf>
    <xf numFmtId="181" fontId="44" fillId="0" borderId="5" xfId="1" applyNumberFormat="1" applyFont="1" applyBorder="1" applyAlignment="1">
      <alignment horizontal="center" vertical="center"/>
    </xf>
    <xf numFmtId="177" fontId="44" fillId="0" borderId="1" xfId="0" applyNumberFormat="1" applyFont="1" applyBorder="1" applyAlignment="1">
      <alignment horizontal="center" vertical="center"/>
    </xf>
    <xf numFmtId="177" fontId="44" fillId="0" borderId="5" xfId="0" applyNumberFormat="1" applyFont="1" applyBorder="1" applyAlignment="1">
      <alignment horizontal="center" vertical="center"/>
    </xf>
    <xf numFmtId="0" fontId="44" fillId="0" borderId="0" xfId="0" applyFont="1">
      <alignment vertical="center"/>
    </xf>
    <xf numFmtId="0" fontId="45" fillId="0" borderId="0" xfId="0" applyFont="1">
      <alignment vertical="center"/>
    </xf>
    <xf numFmtId="177" fontId="44" fillId="16" borderId="11" xfId="0" applyNumberFormat="1" applyFont="1" applyFill="1" applyBorder="1" applyAlignment="1" applyProtection="1">
      <alignment horizontal="center" vertical="center"/>
      <protection locked="0"/>
    </xf>
    <xf numFmtId="0" fontId="45" fillId="16" borderId="11" xfId="0" applyFont="1" applyFill="1" applyBorder="1" applyAlignment="1" applyProtection="1">
      <alignment horizontal="center" vertical="center"/>
      <protection locked="0"/>
    </xf>
    <xf numFmtId="0" fontId="44" fillId="0" borderId="36" xfId="0" applyFont="1" applyBorder="1" applyAlignment="1">
      <alignment horizontal="center" vertical="center"/>
    </xf>
    <xf numFmtId="0" fontId="33" fillId="0" borderId="0" xfId="0" applyFont="1" applyAlignment="1">
      <alignment horizontal="left" vertical="center"/>
    </xf>
    <xf numFmtId="0" fontId="0" fillId="8" borderId="221" xfId="0" applyFill="1" applyBorder="1" applyAlignment="1">
      <alignment horizontal="center" vertical="center"/>
    </xf>
    <xf numFmtId="0" fontId="24" fillId="0" borderId="0" xfId="0" applyFont="1" applyAlignment="1">
      <alignment vertical="center" wrapText="1"/>
    </xf>
    <xf numFmtId="0" fontId="24" fillId="0" borderId="0" xfId="0" applyFont="1" applyAlignment="1">
      <alignment horizontal="left" vertical="center"/>
    </xf>
    <xf numFmtId="0" fontId="24" fillId="0" borderId="0" xfId="0" applyFont="1" applyBorder="1" applyAlignment="1">
      <alignment horizontal="left" vertical="center"/>
    </xf>
    <xf numFmtId="0" fontId="46" fillId="0" borderId="0" xfId="0" applyFont="1" applyAlignment="1">
      <alignment vertical="center" shrinkToFit="1"/>
    </xf>
    <xf numFmtId="182" fontId="46" fillId="0" borderId="0" xfId="1" applyNumberFormat="1" applyFont="1" applyBorder="1">
      <alignment vertical="center"/>
    </xf>
    <xf numFmtId="176" fontId="46" fillId="0" borderId="0" xfId="0" applyNumberFormat="1" applyFont="1" applyAlignment="1">
      <alignment vertical="center" shrinkToFit="1"/>
    </xf>
    <xf numFmtId="0" fontId="46" fillId="0" borderId="0" xfId="0" applyFont="1" applyBorder="1" applyAlignment="1">
      <alignment vertical="center" shrinkToFit="1"/>
    </xf>
    <xf numFmtId="40" fontId="16" fillId="0" borderId="50" xfId="1" applyNumberFormat="1" applyFont="1" applyBorder="1">
      <alignment vertical="center"/>
    </xf>
    <xf numFmtId="40" fontId="16" fillId="0" borderId="55" xfId="1" applyNumberFormat="1" applyFont="1" applyBorder="1">
      <alignment vertical="center"/>
    </xf>
    <xf numFmtId="40" fontId="16" fillId="0" borderId="44" xfId="1" applyNumberFormat="1" applyFont="1" applyBorder="1">
      <alignment vertical="center"/>
    </xf>
    <xf numFmtId="0" fontId="44" fillId="0" borderId="2" xfId="0" applyFont="1" applyBorder="1" applyAlignment="1">
      <alignment horizontal="center" vertical="center"/>
    </xf>
    <xf numFmtId="0" fontId="44" fillId="0" borderId="5" xfId="0" applyFont="1" applyBorder="1" applyAlignment="1">
      <alignment horizontal="center" vertical="center"/>
    </xf>
    <xf numFmtId="38" fontId="14" fillId="0" borderId="87" xfId="1" applyNumberFormat="1" applyFont="1" applyBorder="1" applyAlignment="1">
      <alignment vertical="center"/>
    </xf>
    <xf numFmtId="38" fontId="14" fillId="0" borderId="222" xfId="1" applyNumberFormat="1" applyFont="1" applyBorder="1" applyAlignment="1">
      <alignment vertical="center"/>
    </xf>
    <xf numFmtId="38" fontId="14" fillId="0" borderId="218" xfId="1" applyNumberFormat="1" applyFont="1" applyBorder="1" applyAlignment="1">
      <alignment vertical="center"/>
    </xf>
    <xf numFmtId="38" fontId="14" fillId="0" borderId="90" xfId="1" applyNumberFormat="1" applyFont="1" applyBorder="1" applyAlignment="1">
      <alignment vertical="center"/>
    </xf>
    <xf numFmtId="38" fontId="14" fillId="0" borderId="219" xfId="1" applyNumberFormat="1" applyFont="1" applyBorder="1" applyAlignment="1">
      <alignment vertical="center"/>
    </xf>
    <xf numFmtId="38" fontId="14" fillId="0" borderId="88" xfId="1" applyNumberFormat="1" applyFont="1" applyBorder="1" applyAlignment="1">
      <alignment vertical="center"/>
    </xf>
    <xf numFmtId="38" fontId="14" fillId="0" borderId="91" xfId="1" applyNumberFormat="1" applyFont="1" applyBorder="1" applyAlignment="1">
      <alignment vertical="center"/>
    </xf>
    <xf numFmtId="38" fontId="14" fillId="0" borderId="220" xfId="1" applyNumberFormat="1" applyFont="1" applyBorder="1" applyAlignment="1">
      <alignment vertical="center"/>
    </xf>
    <xf numFmtId="0" fontId="16" fillId="0" borderId="6" xfId="0" applyFont="1" applyBorder="1" applyAlignment="1">
      <alignment vertical="center" wrapText="1"/>
    </xf>
    <xf numFmtId="0" fontId="19" fillId="0" borderId="15" xfId="0" applyFont="1" applyBorder="1" applyAlignment="1">
      <alignment vertical="center"/>
    </xf>
    <xf numFmtId="0" fontId="0" fillId="18" borderId="100" xfId="0" applyFill="1" applyBorder="1" applyProtection="1">
      <alignment vertical="center"/>
      <protection locked="0"/>
    </xf>
    <xf numFmtId="0" fontId="0" fillId="18" borderId="101" xfId="0" applyFill="1" applyBorder="1" applyProtection="1">
      <alignment vertical="center"/>
      <protection locked="0"/>
    </xf>
    <xf numFmtId="0" fontId="0" fillId="18" borderId="102" xfId="0" applyFill="1" applyBorder="1" applyProtection="1">
      <alignment vertical="center"/>
      <protection locked="0"/>
    </xf>
    <xf numFmtId="0" fontId="24" fillId="0" borderId="0" xfId="0" applyFont="1" applyAlignment="1">
      <alignment horizontal="center" vertical="center" wrapText="1"/>
    </xf>
    <xf numFmtId="0" fontId="24" fillId="0" borderId="0" xfId="0" applyFont="1" applyAlignment="1">
      <alignment horizontal="left" vertical="center" wrapText="1"/>
    </xf>
    <xf numFmtId="0" fontId="24" fillId="0" borderId="40" xfId="0" applyFont="1" applyBorder="1" applyAlignment="1">
      <alignment horizontal="left" vertical="center" wrapText="1"/>
    </xf>
    <xf numFmtId="0" fontId="24" fillId="0" borderId="40" xfId="0" applyFont="1" applyBorder="1" applyAlignment="1">
      <alignment vertical="center" wrapText="1"/>
    </xf>
    <xf numFmtId="0" fontId="24" fillId="7" borderId="39" xfId="0" applyFont="1" applyFill="1" applyBorder="1" applyAlignment="1">
      <alignment horizontal="center" vertical="center" wrapText="1" shrinkToFit="1"/>
    </xf>
    <xf numFmtId="0" fontId="24" fillId="7" borderId="40" xfId="0" applyFont="1" applyFill="1" applyBorder="1" applyAlignment="1">
      <alignment horizontal="center" vertical="center" wrapText="1" shrinkToFit="1"/>
    </xf>
    <xf numFmtId="0" fontId="24" fillId="7" borderId="58" xfId="0" applyFont="1" applyFill="1" applyBorder="1" applyAlignment="1">
      <alignment horizontal="center" vertical="center" wrapText="1" shrinkToFit="1"/>
    </xf>
    <xf numFmtId="0" fontId="24" fillId="7" borderId="38" xfId="0" applyFont="1" applyFill="1" applyBorder="1" applyAlignment="1">
      <alignment horizontal="center" vertical="center" wrapText="1" shrinkToFit="1"/>
    </xf>
    <xf numFmtId="0" fontId="24" fillId="7" borderId="0" xfId="0" applyFont="1" applyFill="1" applyBorder="1" applyAlignment="1">
      <alignment horizontal="center" vertical="center" wrapText="1" shrinkToFit="1"/>
    </xf>
    <xf numFmtId="0" fontId="24" fillId="7" borderId="52" xfId="0" applyFont="1" applyFill="1" applyBorder="1" applyAlignment="1">
      <alignment horizontal="center" vertical="center" wrapText="1" shrinkToFit="1"/>
    </xf>
    <xf numFmtId="0" fontId="24" fillId="7" borderId="53" xfId="0" applyFont="1" applyFill="1" applyBorder="1" applyAlignment="1">
      <alignment horizontal="center" vertical="center" wrapText="1" shrinkToFit="1"/>
    </xf>
    <xf numFmtId="0" fontId="24" fillId="7" borderId="32" xfId="0" applyFont="1" applyFill="1" applyBorder="1" applyAlignment="1">
      <alignment horizontal="center" vertical="center" wrapText="1" shrinkToFit="1"/>
    </xf>
    <xf numFmtId="0" fontId="24" fillId="7" borderId="57" xfId="0" applyFont="1" applyFill="1" applyBorder="1" applyAlignment="1">
      <alignment horizontal="center" vertical="center" wrapText="1" shrinkToFit="1"/>
    </xf>
    <xf numFmtId="0" fontId="24" fillId="0" borderId="6" xfId="0" applyFont="1" applyBorder="1" applyAlignment="1">
      <alignment horizontal="left" vertical="center" wrapText="1" shrinkToFit="1"/>
    </xf>
    <xf numFmtId="0" fontId="39" fillId="0" borderId="39" xfId="0" applyFont="1" applyBorder="1" applyAlignment="1">
      <alignment horizontal="center" vertical="center"/>
    </xf>
    <xf numFmtId="0" fontId="39" fillId="0" borderId="40" xfId="0" applyFont="1" applyBorder="1" applyAlignment="1">
      <alignment horizontal="center" vertical="center"/>
    </xf>
    <xf numFmtId="0" fontId="39" fillId="0" borderId="58" xfId="0" applyFont="1" applyBorder="1" applyAlignment="1">
      <alignment horizontal="center" vertical="center"/>
    </xf>
    <xf numFmtId="0" fontId="27" fillId="9" borderId="39" xfId="0" applyFont="1" applyFill="1" applyBorder="1" applyAlignment="1">
      <alignment horizontal="center" vertical="center"/>
    </xf>
    <xf numFmtId="0" fontId="27" fillId="9" borderId="40" xfId="0" applyFont="1" applyFill="1" applyBorder="1" applyAlignment="1">
      <alignment horizontal="center" vertical="center"/>
    </xf>
    <xf numFmtId="0" fontId="27" fillId="10" borderId="39" xfId="0" applyFont="1" applyFill="1" applyBorder="1" applyAlignment="1">
      <alignment horizontal="center" vertical="center"/>
    </xf>
    <xf numFmtId="0" fontId="27" fillId="10" borderId="40" xfId="0" applyFont="1" applyFill="1" applyBorder="1" applyAlignment="1">
      <alignment horizontal="center" vertical="center"/>
    </xf>
    <xf numFmtId="0" fontId="27" fillId="11" borderId="40" xfId="0" applyFont="1" applyFill="1" applyBorder="1" applyAlignment="1">
      <alignment horizontal="center" vertical="center"/>
    </xf>
    <xf numFmtId="0" fontId="21" fillId="0" borderId="40" xfId="0" applyFont="1" applyBorder="1" applyAlignment="1">
      <alignment horizontal="left" vertical="center" wrapText="1"/>
    </xf>
    <xf numFmtId="0" fontId="24" fillId="0" borderId="40" xfId="0" applyFont="1" applyBorder="1" applyAlignment="1">
      <alignment horizontal="left" vertical="center"/>
    </xf>
    <xf numFmtId="0" fontId="24" fillId="7" borderId="15" xfId="0" applyFont="1" applyFill="1" applyBorder="1" applyAlignment="1">
      <alignment horizontal="left" vertical="center"/>
    </xf>
    <xf numFmtId="0" fontId="24" fillId="7" borderId="37" xfId="0" applyFont="1" applyFill="1" applyBorder="1" applyAlignment="1">
      <alignment horizontal="left" vertical="center"/>
    </xf>
    <xf numFmtId="0" fontId="24" fillId="7" borderId="37" xfId="0" applyFont="1" applyFill="1" applyBorder="1" applyAlignment="1">
      <alignment horizontal="center" vertical="center"/>
    </xf>
    <xf numFmtId="0" fontId="24" fillId="7" borderId="60" xfId="0" applyFont="1" applyFill="1" applyBorder="1" applyAlignment="1">
      <alignment horizontal="center" vertical="center"/>
    </xf>
    <xf numFmtId="0" fontId="24" fillId="7" borderId="79" xfId="0" applyFont="1" applyFill="1" applyBorder="1" applyAlignment="1">
      <alignment horizontal="left" vertical="center"/>
    </xf>
    <xf numFmtId="0" fontId="24" fillId="7" borderId="80" xfId="0" applyFont="1" applyFill="1" applyBorder="1" applyAlignment="1">
      <alignment horizontal="left" vertical="center"/>
    </xf>
    <xf numFmtId="0" fontId="24" fillId="7" borderId="81" xfId="0" applyFont="1" applyFill="1" applyBorder="1" applyAlignment="1">
      <alignment horizontal="left" vertical="center"/>
    </xf>
    <xf numFmtId="0" fontId="24" fillId="0" borderId="79" xfId="0" applyFont="1" applyBorder="1" applyAlignment="1">
      <alignment horizontal="left" vertical="center"/>
    </xf>
    <xf numFmtId="0" fontId="24" fillId="0" borderId="80" xfId="0" applyFont="1" applyBorder="1" applyAlignment="1">
      <alignment horizontal="left" vertical="center"/>
    </xf>
    <xf numFmtId="0" fontId="24" fillId="0" borderId="81" xfId="0" applyFont="1" applyBorder="1" applyAlignment="1">
      <alignment horizontal="left" vertical="center"/>
    </xf>
    <xf numFmtId="0" fontId="24" fillId="7" borderId="25" xfId="0" applyFont="1" applyFill="1" applyBorder="1" applyAlignment="1">
      <alignment horizontal="left" vertical="center"/>
    </xf>
    <xf numFmtId="0" fontId="24" fillId="7" borderId="41" xfId="0" applyFont="1" applyFill="1" applyBorder="1" applyAlignment="1">
      <alignment horizontal="left" vertical="center"/>
    </xf>
    <xf numFmtId="0" fontId="24" fillId="7" borderId="34" xfId="0" applyFont="1" applyFill="1" applyBorder="1" applyAlignment="1">
      <alignment horizontal="left" vertical="center"/>
    </xf>
    <xf numFmtId="0" fontId="24" fillId="0" borderId="25" xfId="0" applyFont="1" applyBorder="1" applyAlignment="1">
      <alignment horizontal="left" vertical="center"/>
    </xf>
    <xf numFmtId="0" fontId="24" fillId="0" borderId="41" xfId="0" applyFont="1" applyBorder="1" applyAlignment="1">
      <alignment horizontal="left" vertical="center"/>
    </xf>
    <xf numFmtId="0" fontId="24" fillId="0" borderId="34" xfId="0" applyFont="1" applyBorder="1" applyAlignment="1">
      <alignment horizontal="left" vertical="center"/>
    </xf>
    <xf numFmtId="0" fontId="24" fillId="7" borderId="76" xfId="0" applyFont="1" applyFill="1" applyBorder="1" applyAlignment="1">
      <alignment horizontal="left" vertical="center"/>
    </xf>
    <xf numFmtId="0" fontId="24" fillId="7" borderId="77" xfId="0" applyFont="1" applyFill="1" applyBorder="1" applyAlignment="1">
      <alignment horizontal="left" vertical="center"/>
    </xf>
    <xf numFmtId="0" fontId="24" fillId="7" borderId="78" xfId="0" applyFont="1" applyFill="1" applyBorder="1" applyAlignment="1">
      <alignment horizontal="left" vertical="center"/>
    </xf>
    <xf numFmtId="0" fontId="24" fillId="0" borderId="76" xfId="0" applyFont="1" applyBorder="1" applyAlignment="1">
      <alignment horizontal="left" vertical="center"/>
    </xf>
    <xf numFmtId="0" fontId="24" fillId="0" borderId="77" xfId="0" applyFont="1" applyBorder="1" applyAlignment="1">
      <alignment horizontal="left" vertical="center"/>
    </xf>
    <xf numFmtId="0" fontId="24" fillId="0" borderId="78" xfId="0" applyFont="1" applyBorder="1" applyAlignment="1">
      <alignment horizontal="left" vertical="center"/>
    </xf>
    <xf numFmtId="0" fontId="24" fillId="4" borderId="15" xfId="0" applyFont="1" applyFill="1" applyBorder="1" applyAlignment="1">
      <alignment vertical="center"/>
    </xf>
    <xf numFmtId="0" fontId="24" fillId="4" borderId="37" xfId="0" applyFont="1" applyFill="1" applyBorder="1" applyAlignment="1">
      <alignment vertical="center"/>
    </xf>
    <xf numFmtId="0" fontId="24" fillId="4" borderId="37" xfId="0" applyFont="1" applyFill="1" applyBorder="1" applyAlignment="1">
      <alignment horizontal="left" vertical="center"/>
    </xf>
    <xf numFmtId="0" fontId="24" fillId="4" borderId="60" xfId="0" applyFont="1" applyFill="1" applyBorder="1" applyAlignment="1">
      <alignment horizontal="left" vertical="center"/>
    </xf>
    <xf numFmtId="0" fontId="24" fillId="4" borderId="79" xfId="0" applyFont="1" applyFill="1" applyBorder="1" applyAlignment="1">
      <alignment vertical="center"/>
    </xf>
    <xf numFmtId="0" fontId="24" fillId="4" borderId="80" xfId="0" applyFont="1" applyFill="1" applyBorder="1" applyAlignment="1">
      <alignment vertical="center"/>
    </xf>
    <xf numFmtId="0" fontId="24" fillId="4" borderId="81" xfId="0" applyFont="1" applyFill="1" applyBorder="1" applyAlignment="1">
      <alignment vertical="center"/>
    </xf>
    <xf numFmtId="0" fontId="24" fillId="4" borderId="25" xfId="0" applyFont="1" applyFill="1" applyBorder="1" applyAlignment="1">
      <alignment vertical="center"/>
    </xf>
    <xf numFmtId="0" fontId="24" fillId="4" borderId="41" xfId="0" applyFont="1" applyFill="1" applyBorder="1" applyAlignment="1">
      <alignment vertical="center"/>
    </xf>
    <xf numFmtId="0" fontId="24" fillId="4" borderId="34" xfId="0" applyFont="1" applyFill="1" applyBorder="1" applyAlignment="1">
      <alignment vertical="center"/>
    </xf>
    <xf numFmtId="0" fontId="24" fillId="0" borderId="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34" xfId="0" applyFont="1" applyBorder="1" applyAlignment="1">
      <alignment horizontal="left" vertical="center" wrapText="1"/>
    </xf>
    <xf numFmtId="0" fontId="24" fillId="8" borderId="15" xfId="0" applyFont="1" applyFill="1" applyBorder="1" applyAlignment="1">
      <alignment horizontal="left" vertical="center"/>
    </xf>
    <xf numFmtId="0" fontId="24" fillId="8" borderId="37" xfId="0" applyFont="1" applyFill="1" applyBorder="1" applyAlignment="1">
      <alignment horizontal="left" vertical="center"/>
    </xf>
    <xf numFmtId="0" fontId="24" fillId="8" borderId="60" xfId="0" applyFont="1" applyFill="1" applyBorder="1" applyAlignment="1">
      <alignment horizontal="left" vertical="center"/>
    </xf>
    <xf numFmtId="0" fontId="24" fillId="8" borderId="79" xfId="0" applyFont="1" applyFill="1" applyBorder="1" applyAlignment="1">
      <alignment horizontal="left" vertical="center"/>
    </xf>
    <xf numFmtId="0" fontId="24" fillId="8" borderId="80" xfId="0" applyFont="1" applyFill="1" applyBorder="1" applyAlignment="1">
      <alignment horizontal="left" vertical="center"/>
    </xf>
    <xf numFmtId="0" fontId="24" fillId="8" borderId="81" xfId="0" applyFont="1" applyFill="1" applyBorder="1" applyAlignment="1">
      <alignment horizontal="left" vertical="center"/>
    </xf>
    <xf numFmtId="0" fontId="24" fillId="0" borderId="79" xfId="2" applyFont="1" applyBorder="1" applyAlignment="1">
      <alignment horizontal="left" vertical="center"/>
    </xf>
    <xf numFmtId="0" fontId="24" fillId="0" borderId="80" xfId="2" applyFont="1" applyBorder="1" applyAlignment="1">
      <alignment horizontal="left" vertical="center"/>
    </xf>
    <xf numFmtId="0" fontId="24" fillId="0" borderId="81" xfId="2" applyFont="1" applyBorder="1" applyAlignment="1">
      <alignment horizontal="left" vertical="center"/>
    </xf>
    <xf numFmtId="0" fontId="24" fillId="12" borderId="25" xfId="0" applyFont="1" applyFill="1" applyBorder="1" applyAlignment="1">
      <alignment horizontal="left" vertical="center"/>
    </xf>
    <xf numFmtId="0" fontId="24" fillId="12" borderId="41" xfId="0" applyFont="1" applyFill="1" applyBorder="1" applyAlignment="1">
      <alignment horizontal="left" vertical="center"/>
    </xf>
    <xf numFmtId="0" fontId="24" fillId="12" borderId="34" xfId="0" applyFont="1" applyFill="1" applyBorder="1" applyAlignment="1">
      <alignment horizontal="left" vertical="center"/>
    </xf>
    <xf numFmtId="0" fontId="24" fillId="8" borderId="25" xfId="0" applyFont="1" applyFill="1" applyBorder="1" applyAlignment="1">
      <alignment horizontal="left" vertical="center"/>
    </xf>
    <xf numFmtId="0" fontId="24" fillId="8" borderId="41" xfId="0" applyFont="1" applyFill="1" applyBorder="1" applyAlignment="1">
      <alignment horizontal="left" vertical="center"/>
    </xf>
    <xf numFmtId="0" fontId="24" fillId="8" borderId="34" xfId="0" applyFont="1" applyFill="1" applyBorder="1" applyAlignment="1">
      <alignment horizontal="left" vertical="center"/>
    </xf>
    <xf numFmtId="0" fontId="24" fillId="0" borderId="25" xfId="2" applyFont="1" applyBorder="1" applyAlignment="1">
      <alignment horizontal="left" vertical="center"/>
    </xf>
    <xf numFmtId="0" fontId="24" fillId="0" borderId="41" xfId="2" applyFont="1" applyBorder="1" applyAlignment="1">
      <alignment horizontal="left" vertical="center"/>
    </xf>
    <xf numFmtId="0" fontId="24" fillId="0" borderId="34" xfId="2" applyFont="1" applyBorder="1" applyAlignment="1">
      <alignment horizontal="left" vertical="center"/>
    </xf>
    <xf numFmtId="0" fontId="24" fillId="8" borderId="76" xfId="0" applyFont="1" applyFill="1" applyBorder="1" applyAlignment="1">
      <alignment horizontal="left" vertical="center"/>
    </xf>
    <xf numFmtId="0" fontId="24" fillId="8" borderId="77" xfId="0" applyFont="1" applyFill="1" applyBorder="1" applyAlignment="1">
      <alignment horizontal="left" vertical="center"/>
    </xf>
    <xf numFmtId="0" fontId="24" fillId="8" borderId="78" xfId="0" applyFont="1" applyFill="1" applyBorder="1" applyAlignment="1">
      <alignment horizontal="left" vertical="center"/>
    </xf>
    <xf numFmtId="0" fontId="24" fillId="0" borderId="76" xfId="2" applyFont="1" applyBorder="1" applyAlignment="1">
      <alignment horizontal="left" vertical="center"/>
    </xf>
    <xf numFmtId="0" fontId="24" fillId="0" borderId="77" xfId="2" applyFont="1" applyBorder="1" applyAlignment="1">
      <alignment horizontal="left" vertical="center"/>
    </xf>
    <xf numFmtId="0" fontId="24" fillId="0" borderId="78" xfId="2" applyFont="1" applyBorder="1" applyAlignment="1">
      <alignment horizontal="left" vertical="center"/>
    </xf>
    <xf numFmtId="0" fontId="24" fillId="12" borderId="15" xfId="0" applyFont="1" applyFill="1" applyBorder="1" applyAlignment="1">
      <alignment horizontal="left" vertical="center"/>
    </xf>
    <xf numFmtId="0" fontId="24" fillId="12" borderId="37" xfId="0" applyFont="1" applyFill="1" applyBorder="1" applyAlignment="1">
      <alignment horizontal="left" vertical="center"/>
    </xf>
    <xf numFmtId="0" fontId="28" fillId="12" borderId="37" xfId="0" applyFont="1" applyFill="1" applyBorder="1" applyAlignment="1">
      <alignment horizontal="left" vertical="center" wrapText="1"/>
    </xf>
    <xf numFmtId="0" fontId="28" fillId="12" borderId="60" xfId="0" applyFont="1" applyFill="1" applyBorder="1" applyAlignment="1">
      <alignment horizontal="left" vertical="center" wrapText="1"/>
    </xf>
    <xf numFmtId="0" fontId="24" fillId="12" borderId="26" xfId="0" applyFont="1" applyFill="1" applyBorder="1" applyAlignment="1">
      <alignment horizontal="left" vertical="center"/>
    </xf>
    <xf numFmtId="0" fontId="24" fillId="12" borderId="42" xfId="0" applyFont="1" applyFill="1" applyBorder="1" applyAlignment="1">
      <alignment horizontal="left" vertical="center"/>
    </xf>
    <xf numFmtId="0" fontId="24" fillId="12" borderId="35" xfId="0" applyFont="1" applyFill="1" applyBorder="1" applyAlignment="1">
      <alignment horizontal="left" vertical="center"/>
    </xf>
    <xf numFmtId="0" fontId="24" fillId="0" borderId="26" xfId="0" applyFont="1" applyBorder="1" applyAlignment="1">
      <alignment horizontal="left" vertical="center"/>
    </xf>
    <xf numFmtId="0" fontId="24" fillId="0" borderId="42" xfId="0" applyFont="1" applyBorder="1" applyAlignment="1">
      <alignment horizontal="left" vertical="center"/>
    </xf>
    <xf numFmtId="0" fontId="24" fillId="0" borderId="35" xfId="0" applyFont="1" applyBorder="1" applyAlignment="1">
      <alignment horizontal="left" vertical="center"/>
    </xf>
    <xf numFmtId="0" fontId="18" fillId="9" borderId="53" xfId="0" applyFont="1" applyFill="1" applyBorder="1" applyAlignment="1">
      <alignment horizontal="center" vertical="center"/>
    </xf>
    <xf numFmtId="0" fontId="18" fillId="9" borderId="32" xfId="0" applyFont="1" applyFill="1" applyBorder="1" applyAlignment="1">
      <alignment horizontal="center" vertical="center"/>
    </xf>
    <xf numFmtId="0" fontId="18" fillId="9" borderId="57" xfId="0" applyFont="1" applyFill="1" applyBorder="1" applyAlignment="1">
      <alignment horizontal="center" vertical="center"/>
    </xf>
    <xf numFmtId="0" fontId="18" fillId="10" borderId="53" xfId="0" applyFont="1" applyFill="1" applyBorder="1" applyAlignment="1">
      <alignment horizontal="center" vertical="center"/>
    </xf>
    <xf numFmtId="0" fontId="18" fillId="10" borderId="32" xfId="0" applyFont="1" applyFill="1" applyBorder="1" applyAlignment="1">
      <alignment horizontal="center" vertical="center"/>
    </xf>
    <xf numFmtId="0" fontId="18" fillId="11" borderId="32" xfId="0" applyFont="1" applyFill="1" applyBorder="1" applyAlignment="1">
      <alignment horizontal="center" vertical="center"/>
    </xf>
    <xf numFmtId="0" fontId="24" fillId="7" borderId="39" xfId="0" applyFont="1" applyFill="1" applyBorder="1" applyAlignment="1">
      <alignment horizontal="center" vertical="center" wrapText="1"/>
    </xf>
    <xf numFmtId="0" fontId="24" fillId="7" borderId="40" xfId="0" applyFont="1" applyFill="1" applyBorder="1" applyAlignment="1">
      <alignment horizontal="center" vertical="center" wrapText="1"/>
    </xf>
    <xf numFmtId="0" fontId="24" fillId="7" borderId="58" xfId="0" applyFont="1" applyFill="1" applyBorder="1" applyAlignment="1">
      <alignment horizontal="center" vertical="center" wrapText="1"/>
    </xf>
    <xf numFmtId="0" fontId="24" fillId="7" borderId="38" xfId="0" applyFont="1" applyFill="1" applyBorder="1" applyAlignment="1">
      <alignment horizontal="center" vertical="center" wrapText="1"/>
    </xf>
    <xf numFmtId="0" fontId="24" fillId="7" borderId="0" xfId="0" applyFont="1" applyFill="1" applyBorder="1" applyAlignment="1">
      <alignment horizontal="center" vertical="center" wrapText="1"/>
    </xf>
    <xf numFmtId="0" fontId="24" fillId="7" borderId="52" xfId="0" applyFont="1" applyFill="1" applyBorder="1" applyAlignment="1">
      <alignment horizontal="center" vertical="center" wrapText="1"/>
    </xf>
    <xf numFmtId="0" fontId="24" fillId="7" borderId="53" xfId="0" applyFont="1" applyFill="1" applyBorder="1" applyAlignment="1">
      <alignment horizontal="center" vertical="center" wrapText="1"/>
    </xf>
    <xf numFmtId="0" fontId="24" fillId="7" borderId="32" xfId="0" applyFont="1" applyFill="1" applyBorder="1" applyAlignment="1">
      <alignment horizontal="center" vertical="center" wrapText="1"/>
    </xf>
    <xf numFmtId="0" fontId="24" fillId="7" borderId="57" xfId="0" applyFont="1" applyFill="1" applyBorder="1" applyAlignment="1">
      <alignment horizontal="center" vertical="center" wrapText="1"/>
    </xf>
    <xf numFmtId="0" fontId="24" fillId="0" borderId="6" xfId="0" applyFont="1" applyBorder="1" applyAlignment="1">
      <alignment horizontal="left" vertical="center" wrapText="1"/>
    </xf>
    <xf numFmtId="0" fontId="16" fillId="7" borderId="6" xfId="0" applyFont="1" applyFill="1" applyBorder="1" applyAlignment="1">
      <alignment horizontal="left" vertical="center" shrinkToFit="1"/>
    </xf>
    <xf numFmtId="0" fontId="24" fillId="7" borderId="6" xfId="0" applyFont="1" applyFill="1" applyBorder="1" applyAlignment="1">
      <alignment horizontal="center" vertical="center"/>
    </xf>
    <xf numFmtId="0" fontId="16" fillId="7" borderId="6" xfId="0" applyFont="1" applyFill="1" applyBorder="1" applyAlignment="1">
      <alignment horizontal="center" vertical="center"/>
    </xf>
    <xf numFmtId="0" fontId="16" fillId="7" borderId="9" xfId="0" applyFont="1" applyFill="1" applyBorder="1" applyAlignment="1">
      <alignment horizontal="center" vertical="center"/>
    </xf>
    <xf numFmtId="0" fontId="16" fillId="7" borderId="11" xfId="0" applyFont="1" applyFill="1" applyBorder="1" applyAlignment="1">
      <alignment horizontal="center" vertical="center"/>
    </xf>
    <xf numFmtId="0" fontId="16" fillId="7" borderId="15" xfId="0" applyFont="1" applyFill="1" applyBorder="1" applyAlignment="1">
      <alignment horizontal="left" vertical="center" shrinkToFit="1"/>
    </xf>
    <xf numFmtId="0" fontId="16" fillId="7" borderId="37" xfId="0" applyFont="1" applyFill="1" applyBorder="1" applyAlignment="1">
      <alignment horizontal="left" vertical="center" shrinkToFit="1"/>
    </xf>
    <xf numFmtId="0" fontId="16" fillId="7" borderId="60" xfId="0" applyFont="1" applyFill="1" applyBorder="1" applyAlignment="1">
      <alignment horizontal="left" vertical="center" shrinkToFit="1"/>
    </xf>
    <xf numFmtId="0" fontId="30" fillId="4" borderId="39" xfId="0" applyFont="1" applyFill="1" applyBorder="1" applyAlignment="1">
      <alignment horizontal="center" vertical="center"/>
    </xf>
    <xf numFmtId="0" fontId="30" fillId="4" borderId="58" xfId="0" applyFont="1" applyFill="1" applyBorder="1" applyAlignment="1">
      <alignment horizontal="center" vertical="center"/>
    </xf>
    <xf numFmtId="0" fontId="30" fillId="4" borderId="38" xfId="0" applyFont="1" applyFill="1" applyBorder="1" applyAlignment="1">
      <alignment horizontal="center" vertical="center"/>
    </xf>
    <xf numFmtId="0" fontId="30" fillId="4" borderId="52" xfId="0" applyFont="1" applyFill="1" applyBorder="1" applyAlignment="1">
      <alignment horizontal="center" vertical="center"/>
    </xf>
    <xf numFmtId="0" fontId="30" fillId="4" borderId="53" xfId="0" applyFont="1" applyFill="1" applyBorder="1" applyAlignment="1">
      <alignment horizontal="center" vertical="center"/>
    </xf>
    <xf numFmtId="0" fontId="30" fillId="4" borderId="57" xfId="0" applyFont="1" applyFill="1" applyBorder="1" applyAlignment="1">
      <alignment horizontal="center" vertical="center"/>
    </xf>
    <xf numFmtId="0" fontId="36" fillId="0" borderId="98" xfId="0" applyFont="1" applyBorder="1" applyAlignment="1">
      <alignment horizontal="center" vertical="center"/>
    </xf>
    <xf numFmtId="0" fontId="36" fillId="0" borderId="112" xfId="0" applyFont="1" applyBorder="1" applyAlignment="1">
      <alignment horizontal="center" vertical="center"/>
    </xf>
    <xf numFmtId="0" fontId="30" fillId="4" borderId="15" xfId="0" applyFont="1" applyFill="1" applyBorder="1" applyAlignment="1">
      <alignment horizontal="center" vertical="center"/>
    </xf>
    <xf numFmtId="0" fontId="30" fillId="4" borderId="60" xfId="0" applyFont="1" applyFill="1" applyBorder="1" applyAlignment="1">
      <alignment horizontal="center" vertical="center"/>
    </xf>
    <xf numFmtId="0" fontId="30" fillId="4" borderId="40" xfId="0" applyFont="1" applyFill="1" applyBorder="1" applyAlignment="1">
      <alignment horizontal="center" vertical="center" wrapText="1"/>
    </xf>
    <xf numFmtId="0" fontId="30" fillId="4" borderId="0" xfId="0" applyFont="1" applyFill="1" applyBorder="1" applyAlignment="1">
      <alignment horizontal="center" vertical="center"/>
    </xf>
    <xf numFmtId="0" fontId="30" fillId="4" borderId="9" xfId="0" applyFont="1" applyFill="1" applyBorder="1" applyAlignment="1">
      <alignment horizontal="center" vertical="center" wrapText="1"/>
    </xf>
    <xf numFmtId="0" fontId="30" fillId="4" borderId="7" xfId="0" applyFont="1" applyFill="1" applyBorder="1" applyAlignment="1">
      <alignment horizontal="center" vertical="center"/>
    </xf>
    <xf numFmtId="0" fontId="37" fillId="4" borderId="39" xfId="0" applyFont="1" applyFill="1" applyBorder="1" applyAlignment="1">
      <alignment horizontal="center" vertical="center" wrapText="1"/>
    </xf>
    <xf numFmtId="0" fontId="37" fillId="4" borderId="38" xfId="0" applyFont="1" applyFill="1" applyBorder="1" applyAlignment="1">
      <alignment horizontal="center" vertical="center"/>
    </xf>
    <xf numFmtId="0" fontId="38" fillId="0" borderId="32" xfId="0" applyFont="1" applyBorder="1" applyAlignment="1">
      <alignment horizontal="left" vertical="center"/>
    </xf>
    <xf numFmtId="0" fontId="36" fillId="0" borderId="108" xfId="0" applyFont="1" applyBorder="1" applyAlignment="1">
      <alignment horizontal="center" vertical="center"/>
    </xf>
    <xf numFmtId="0" fontId="36" fillId="0" borderId="109" xfId="0" applyFont="1" applyBorder="1" applyAlignment="1">
      <alignment horizontal="center" vertical="center"/>
    </xf>
    <xf numFmtId="0" fontId="36" fillId="0" borderId="110" xfId="0" applyFont="1" applyBorder="1" applyAlignment="1">
      <alignment horizontal="center" vertical="center"/>
    </xf>
    <xf numFmtId="0" fontId="36" fillId="0" borderId="111" xfId="0" applyFont="1" applyBorder="1" applyAlignment="1">
      <alignment horizontal="center" vertical="center"/>
    </xf>
    <xf numFmtId="0" fontId="44" fillId="0" borderId="9" xfId="0" applyFont="1" applyBorder="1" applyAlignment="1">
      <alignment horizontal="center" vertical="center" wrapText="1"/>
    </xf>
    <xf numFmtId="0" fontId="44" fillId="0" borderId="7" xfId="0" applyFont="1" applyBorder="1" applyAlignment="1">
      <alignment horizontal="center" vertical="center" wrapText="1"/>
    </xf>
    <xf numFmtId="0" fontId="44" fillId="0" borderId="11" xfId="0" applyFont="1" applyBorder="1" applyAlignment="1">
      <alignment horizontal="center" vertical="center" wrapText="1"/>
    </xf>
    <xf numFmtId="0" fontId="44" fillId="0" borderId="9" xfId="0" applyFont="1" applyBorder="1" applyAlignment="1">
      <alignment horizontal="center" vertical="center"/>
    </xf>
    <xf numFmtId="0" fontId="44" fillId="0" borderId="7" xfId="0" applyFont="1" applyBorder="1" applyAlignment="1">
      <alignment horizontal="center" vertical="center"/>
    </xf>
    <xf numFmtId="0" fontId="44" fillId="0" borderId="11" xfId="0" applyFont="1" applyBorder="1" applyAlignment="1">
      <alignment horizontal="center" vertical="center"/>
    </xf>
    <xf numFmtId="0" fontId="15" fillId="0" borderId="98" xfId="0" applyFont="1" applyBorder="1" applyAlignment="1">
      <alignment horizontal="center" vertical="center"/>
    </xf>
    <xf numFmtId="0" fontId="15" fillId="0" borderId="112" xfId="0" applyFont="1" applyBorder="1" applyAlignment="1">
      <alignment horizontal="center" vertical="center"/>
    </xf>
    <xf numFmtId="0" fontId="15" fillId="4" borderId="15" xfId="0" applyFont="1" applyFill="1" applyBorder="1" applyAlignment="1">
      <alignment horizontal="center" vertical="center"/>
    </xf>
    <xf numFmtId="0" fontId="15" fillId="4" borderId="60" xfId="0" applyFont="1" applyFill="1" applyBorder="1" applyAlignment="1">
      <alignment horizontal="center" vertical="center"/>
    </xf>
    <xf numFmtId="0" fontId="0" fillId="8" borderId="120" xfId="0" applyFill="1" applyBorder="1" applyAlignment="1">
      <alignment horizontal="left" vertical="center"/>
    </xf>
    <xf numFmtId="0" fontId="0" fillId="8" borderId="87" xfId="0" applyFill="1" applyBorder="1" applyAlignment="1">
      <alignment horizontal="left" vertical="center"/>
    </xf>
    <xf numFmtId="0" fontId="0" fillId="8" borderId="121" xfId="0" applyFill="1" applyBorder="1" applyAlignment="1">
      <alignment horizontal="left" vertical="center"/>
    </xf>
    <xf numFmtId="0" fontId="0" fillId="8" borderId="88" xfId="0" applyFill="1" applyBorder="1" applyAlignment="1">
      <alignment horizontal="left" vertical="center"/>
    </xf>
    <xf numFmtId="0" fontId="0" fillId="8" borderId="122" xfId="0" applyFill="1" applyBorder="1" applyAlignment="1">
      <alignment horizontal="center" vertical="center"/>
    </xf>
    <xf numFmtId="0" fontId="0" fillId="8" borderId="103" xfId="0" applyFill="1" applyBorder="1" applyAlignment="1">
      <alignment horizontal="center" vertical="center"/>
    </xf>
    <xf numFmtId="0" fontId="0" fillId="8" borderId="121" xfId="0" applyFill="1" applyBorder="1" applyAlignment="1">
      <alignment horizontal="center" vertical="center"/>
    </xf>
    <xf numFmtId="0" fontId="0" fillId="8" borderId="88" xfId="0" applyFill="1" applyBorder="1" applyAlignment="1">
      <alignment horizontal="center" vertical="center"/>
    </xf>
    <xf numFmtId="180" fontId="0" fillId="0" borderId="0" xfId="0" applyNumberFormat="1" applyAlignment="1">
      <alignment horizontal="center" vertical="center"/>
    </xf>
    <xf numFmtId="38" fontId="14" fillId="0" borderId="104" xfId="1" applyFont="1" applyBorder="1" applyAlignment="1">
      <alignment horizontal="center" vertical="center"/>
    </xf>
    <xf numFmtId="38" fontId="14" fillId="0" borderId="113" xfId="1" applyFont="1" applyBorder="1" applyAlignment="1">
      <alignment horizontal="center" vertical="center"/>
    </xf>
    <xf numFmtId="177" fontId="0" fillId="0" borderId="91" xfId="0" applyNumberFormat="1" applyBorder="1" applyAlignment="1">
      <alignment horizontal="center" vertical="center"/>
    </xf>
    <xf numFmtId="177" fontId="0" fillId="0" borderId="114" xfId="0" applyNumberFormat="1" applyBorder="1" applyAlignment="1">
      <alignment horizontal="center" vertical="center"/>
    </xf>
    <xf numFmtId="0" fontId="0" fillId="0" borderId="115" xfId="0" applyBorder="1" applyAlignment="1" applyProtection="1">
      <alignment horizontal="left" vertical="center"/>
      <protection locked="0"/>
    </xf>
    <xf numFmtId="0" fontId="0" fillId="0" borderId="0" xfId="0" applyBorder="1" applyAlignment="1" applyProtection="1">
      <alignment horizontal="left" vertical="center"/>
      <protection locked="0"/>
    </xf>
    <xf numFmtId="0" fontId="0" fillId="0" borderId="116" xfId="0" applyBorder="1" applyAlignment="1" applyProtection="1">
      <alignment horizontal="left" vertical="center"/>
      <protection locked="0"/>
    </xf>
    <xf numFmtId="0" fontId="0" fillId="0" borderId="117" xfId="0" applyBorder="1" applyAlignment="1" applyProtection="1">
      <alignment horizontal="left" vertical="center"/>
      <protection locked="0"/>
    </xf>
    <xf numFmtId="0" fontId="0" fillId="0" borderId="118" xfId="0" applyBorder="1" applyAlignment="1" applyProtection="1">
      <alignment horizontal="left" vertical="center"/>
      <protection locked="0"/>
    </xf>
    <xf numFmtId="0" fontId="0" fillId="0" borderId="119" xfId="0" applyBorder="1" applyAlignment="1" applyProtection="1">
      <alignment horizontal="left" vertical="center"/>
      <protection locked="0"/>
    </xf>
    <xf numFmtId="38" fontId="14" fillId="0" borderId="32" xfId="1" applyFont="1" applyBorder="1" applyAlignment="1">
      <alignment horizontal="right"/>
    </xf>
    <xf numFmtId="38" fontId="14" fillId="0" borderId="37" xfId="1" applyNumberFormat="1" applyFont="1" applyBorder="1" applyAlignment="1">
      <alignment horizontal="right"/>
    </xf>
    <xf numFmtId="38" fontId="14" fillId="0" borderId="37" xfId="1" applyFont="1" applyBorder="1" applyAlignment="1">
      <alignment horizontal="right"/>
    </xf>
    <xf numFmtId="0" fontId="30" fillId="8" borderId="39" xfId="0" applyFont="1" applyFill="1" applyBorder="1" applyAlignment="1">
      <alignment horizontal="center" vertical="center"/>
    </xf>
    <xf numFmtId="0" fontId="30" fillId="8" borderId="58" xfId="0" applyFont="1" applyFill="1" applyBorder="1" applyAlignment="1">
      <alignment horizontal="center" vertical="center"/>
    </xf>
    <xf numFmtId="0" fontId="30" fillId="8" borderId="38" xfId="0" applyFont="1" applyFill="1" applyBorder="1" applyAlignment="1">
      <alignment horizontal="center" vertical="center"/>
    </xf>
    <xf numFmtId="0" fontId="30" fillId="8" borderId="52" xfId="0" applyFont="1" applyFill="1" applyBorder="1" applyAlignment="1">
      <alignment horizontal="center" vertical="center"/>
    </xf>
    <xf numFmtId="0" fontId="35" fillId="8" borderId="9" xfId="0" applyFont="1" applyFill="1" applyBorder="1" applyAlignment="1">
      <alignment horizontal="center" vertical="center" wrapText="1"/>
    </xf>
    <xf numFmtId="0" fontId="35" fillId="8" borderId="11" xfId="0" applyFont="1" applyFill="1" applyBorder="1" applyAlignment="1">
      <alignment horizontal="center" vertical="center" wrapText="1"/>
    </xf>
    <xf numFmtId="0" fontId="35" fillId="8" borderId="7" xfId="0" applyFont="1" applyFill="1" applyBorder="1" applyAlignment="1">
      <alignment horizontal="center" vertical="center"/>
    </xf>
    <xf numFmtId="0" fontId="30" fillId="8" borderId="15" xfId="0" applyFont="1" applyFill="1" applyBorder="1" applyAlignment="1">
      <alignment horizontal="center" vertical="center"/>
    </xf>
    <xf numFmtId="0" fontId="30" fillId="8" borderId="37" xfId="0" applyFont="1" applyFill="1" applyBorder="1" applyAlignment="1">
      <alignment horizontal="center" vertical="center"/>
    </xf>
    <xf numFmtId="0" fontId="30" fillId="8" borderId="60" xfId="0" applyFont="1" applyFill="1" applyBorder="1" applyAlignment="1">
      <alignment horizontal="center" vertical="center"/>
    </xf>
    <xf numFmtId="0" fontId="30" fillId="8" borderId="0" xfId="0" applyFont="1" applyFill="1" applyAlignment="1">
      <alignment horizontal="center" vertical="center"/>
    </xf>
    <xf numFmtId="0" fontId="33" fillId="8" borderId="198" xfId="0" applyFont="1" applyFill="1" applyBorder="1" applyAlignment="1">
      <alignment horizontal="left" vertical="center"/>
    </xf>
    <xf numFmtId="0" fontId="20" fillId="8" borderId="199" xfId="0" applyFont="1" applyFill="1" applyBorder="1" applyAlignment="1">
      <alignment horizontal="left" vertical="center"/>
    </xf>
    <xf numFmtId="0" fontId="20" fillId="8" borderId="201" xfId="0" applyFont="1" applyFill="1" applyBorder="1" applyAlignment="1">
      <alignment horizontal="left" vertical="center"/>
    </xf>
    <xf numFmtId="38" fontId="19" fillId="0" borderId="199" xfId="1" applyFont="1" applyBorder="1" applyAlignment="1">
      <alignment horizontal="center" vertical="center"/>
    </xf>
    <xf numFmtId="38" fontId="19" fillId="0" borderId="200" xfId="1" applyFont="1" applyBorder="1" applyAlignment="1">
      <alignment horizontal="center" vertical="center"/>
    </xf>
    <xf numFmtId="38" fontId="19" fillId="0" borderId="201" xfId="1" applyFont="1" applyBorder="1" applyAlignment="1">
      <alignment horizontal="center" vertical="center"/>
    </xf>
    <xf numFmtId="38" fontId="19" fillId="0" borderId="202" xfId="1" applyFont="1" applyBorder="1" applyAlignment="1">
      <alignment horizontal="center" vertical="center"/>
    </xf>
    <xf numFmtId="38" fontId="19" fillId="0" borderId="129" xfId="1" applyFont="1" applyBorder="1" applyAlignment="1">
      <alignment horizontal="center" vertical="center"/>
    </xf>
    <xf numFmtId="38" fontId="19" fillId="0" borderId="130" xfId="1" applyFont="1" applyBorder="1" applyAlignment="1">
      <alignment horizontal="center" vertical="center"/>
    </xf>
    <xf numFmtId="38" fontId="19" fillId="0" borderId="131" xfId="1" applyFont="1" applyBorder="1" applyAlignment="1">
      <alignment horizontal="center" vertical="center"/>
    </xf>
    <xf numFmtId="38" fontId="19" fillId="0" borderId="206" xfId="1" applyFont="1" applyBorder="1" applyAlignment="1">
      <alignment horizontal="center" vertical="center"/>
    </xf>
    <xf numFmtId="38" fontId="19" fillId="0" borderId="143" xfId="1" applyFont="1" applyBorder="1" applyAlignment="1">
      <alignment horizontal="center" vertical="center"/>
    </xf>
    <xf numFmtId="0" fontId="33" fillId="13" borderId="204" xfId="0" applyFont="1" applyFill="1" applyBorder="1" applyAlignment="1">
      <alignment horizontal="center" vertical="center"/>
    </xf>
    <xf numFmtId="0" fontId="33" fillId="13" borderId="214" xfId="0" applyFont="1" applyFill="1" applyBorder="1" applyAlignment="1">
      <alignment horizontal="center" vertical="center"/>
    </xf>
    <xf numFmtId="0" fontId="33" fillId="17" borderId="215" xfId="0" applyFont="1" applyFill="1" applyBorder="1" applyAlignment="1">
      <alignment horizontal="center" vertical="center"/>
    </xf>
    <xf numFmtId="0" fontId="33" fillId="17" borderId="216" xfId="0" applyFont="1" applyFill="1" applyBorder="1" applyAlignment="1">
      <alignment horizontal="center" vertical="center"/>
    </xf>
    <xf numFmtId="0" fontId="33" fillId="17" borderId="217" xfId="0" applyFont="1" applyFill="1" applyBorder="1" applyAlignment="1">
      <alignment horizontal="center" vertical="center"/>
    </xf>
    <xf numFmtId="0" fontId="33" fillId="4" borderId="215" xfId="0" applyFont="1" applyFill="1" applyBorder="1" applyAlignment="1">
      <alignment horizontal="center" vertical="center"/>
    </xf>
    <xf numFmtId="0" fontId="33" fillId="4" borderId="216" xfId="0" applyFont="1" applyFill="1" applyBorder="1" applyAlignment="1">
      <alignment horizontal="center" vertical="center"/>
    </xf>
    <xf numFmtId="0" fontId="20" fillId="8" borderId="98" xfId="0" applyFont="1" applyFill="1" applyBorder="1" applyAlignment="1">
      <alignment horizontal="center" vertical="center"/>
    </xf>
    <xf numFmtId="0" fontId="20" fillId="8" borderId="216" xfId="0" applyFont="1" applyFill="1" applyBorder="1" applyAlignment="1">
      <alignment horizontal="center" vertical="center"/>
    </xf>
    <xf numFmtId="0" fontId="20" fillId="8" borderId="112" xfId="0" applyFont="1" applyFill="1" applyBorder="1" applyAlignment="1">
      <alignment horizontal="center" vertical="center"/>
    </xf>
    <xf numFmtId="38" fontId="19" fillId="0" borderId="207" xfId="1" applyFont="1" applyBorder="1" applyAlignment="1">
      <alignment horizontal="center" vertical="center"/>
    </xf>
    <xf numFmtId="38" fontId="19" fillId="0" borderId="208" xfId="1" applyFont="1" applyBorder="1" applyAlignment="1">
      <alignment horizontal="center" vertical="center"/>
    </xf>
    <xf numFmtId="38" fontId="19" fillId="0" borderId="209" xfId="1" applyFont="1" applyBorder="1" applyAlignment="1">
      <alignment horizontal="center" vertical="center"/>
    </xf>
    <xf numFmtId="38" fontId="19" fillId="0" borderId="210" xfId="1" applyFont="1" applyBorder="1" applyAlignment="1">
      <alignment horizontal="center" vertical="center"/>
    </xf>
    <xf numFmtId="38" fontId="19" fillId="0" borderId="211" xfId="1" applyFont="1" applyBorder="1" applyAlignment="1">
      <alignment horizontal="center" vertical="center"/>
    </xf>
    <xf numFmtId="38" fontId="19" fillId="0" borderId="212" xfId="1" applyFont="1" applyBorder="1" applyAlignment="1">
      <alignment horizontal="center" vertical="center"/>
    </xf>
    <xf numFmtId="38" fontId="19" fillId="0" borderId="213" xfId="1" applyFont="1" applyBorder="1" applyAlignment="1">
      <alignment horizontal="center" vertical="center"/>
    </xf>
    <xf numFmtId="38" fontId="19" fillId="0" borderId="132" xfId="1" applyFont="1" applyBorder="1" applyAlignment="1">
      <alignment horizontal="center" vertical="center"/>
    </xf>
    <xf numFmtId="38" fontId="19" fillId="0" borderId="123" xfId="1" applyFont="1" applyBorder="1" applyAlignment="1">
      <alignment horizontal="center" vertical="center"/>
    </xf>
    <xf numFmtId="38" fontId="19" fillId="0" borderId="124" xfId="1" applyFont="1" applyBorder="1" applyAlignment="1">
      <alignment horizontal="center" vertical="center"/>
    </xf>
    <xf numFmtId="38" fontId="19" fillId="0" borderId="205" xfId="1" applyFont="1" applyBorder="1" applyAlignment="1">
      <alignment horizontal="center" vertical="center"/>
    </xf>
    <xf numFmtId="38" fontId="19" fillId="0" borderId="197" xfId="1" applyFont="1" applyBorder="1" applyAlignment="1">
      <alignment horizontal="center" vertical="center"/>
    </xf>
    <xf numFmtId="0" fontId="40" fillId="0" borderId="193" xfId="0" applyFont="1" applyBorder="1" applyAlignment="1">
      <alignment horizontal="center" vertical="center"/>
    </xf>
    <xf numFmtId="0" fontId="40" fillId="0" borderId="194" xfId="0" applyFont="1" applyBorder="1" applyAlignment="1">
      <alignment horizontal="center" vertical="center"/>
    </xf>
    <xf numFmtId="38" fontId="19" fillId="0" borderId="195" xfId="1" applyFont="1" applyBorder="1" applyAlignment="1">
      <alignment horizontal="center" vertical="center"/>
    </xf>
    <xf numFmtId="38" fontId="19" fillId="0" borderId="194" xfId="1" applyFont="1" applyBorder="1" applyAlignment="1">
      <alignment horizontal="center" vertical="center"/>
    </xf>
    <xf numFmtId="38" fontId="19" fillId="0" borderId="196" xfId="1" applyFont="1" applyBorder="1" applyAlignment="1">
      <alignment horizontal="center" vertical="center"/>
    </xf>
    <xf numFmtId="0" fontId="19" fillId="0" borderId="187" xfId="0" applyFont="1" applyBorder="1" applyAlignment="1">
      <alignment horizontal="center" vertical="center"/>
    </xf>
    <xf numFmtId="0" fontId="19" fillId="0" borderId="188" xfId="0" applyFont="1" applyBorder="1" applyAlignment="1">
      <alignment horizontal="center" vertical="center"/>
    </xf>
    <xf numFmtId="0" fontId="19" fillId="0" borderId="179" xfId="0" applyFont="1" applyBorder="1" applyAlignment="1">
      <alignment horizontal="center" vertical="center"/>
    </xf>
    <xf numFmtId="0" fontId="19" fillId="0" borderId="189" xfId="0" applyFont="1" applyBorder="1" applyAlignment="1">
      <alignment horizontal="center" vertical="center"/>
    </xf>
    <xf numFmtId="0" fontId="19" fillId="0" borderId="190" xfId="0" applyFont="1" applyBorder="1" applyAlignment="1">
      <alignment horizontal="center" vertical="center"/>
    </xf>
    <xf numFmtId="0" fontId="19" fillId="0" borderId="180" xfId="0" applyFont="1" applyBorder="1" applyAlignment="1">
      <alignment horizontal="center" vertical="center"/>
    </xf>
    <xf numFmtId="0" fontId="19" fillId="0" borderId="15" xfId="0" applyFont="1" applyBorder="1" applyAlignment="1">
      <alignment horizontal="center" vertical="center"/>
    </xf>
    <xf numFmtId="0" fontId="19" fillId="0" borderId="37" xfId="0" applyFont="1" applyBorder="1" applyAlignment="1">
      <alignment horizontal="center" vertical="center"/>
    </xf>
    <xf numFmtId="0" fontId="19" fillId="0" borderId="60" xfId="0" applyFont="1" applyBorder="1" applyAlignment="1">
      <alignment horizontal="center" vertical="center"/>
    </xf>
    <xf numFmtId="0" fontId="40" fillId="0" borderId="187" xfId="0" applyFont="1" applyBorder="1" applyAlignment="1">
      <alignment horizontal="center" vertical="center"/>
    </xf>
    <xf numFmtId="0" fontId="40" fillId="0" borderId="188" xfId="0" applyFont="1" applyBorder="1" applyAlignment="1">
      <alignment horizontal="center" vertical="center"/>
    </xf>
    <xf numFmtId="38" fontId="19" fillId="0" borderId="191" xfId="1" applyFont="1" applyBorder="1" applyAlignment="1">
      <alignment horizontal="center" vertical="center"/>
    </xf>
    <xf numFmtId="38" fontId="19" fillId="0" borderId="188" xfId="1" applyFont="1" applyBorder="1" applyAlignment="1">
      <alignment horizontal="center" vertical="center"/>
    </xf>
    <xf numFmtId="38" fontId="19" fillId="0" borderId="192" xfId="1" applyFont="1" applyBorder="1" applyAlignment="1">
      <alignment horizontal="center" vertical="center"/>
    </xf>
    <xf numFmtId="0" fontId="40" fillId="0" borderId="146" xfId="0" applyFont="1" applyBorder="1" applyAlignment="1">
      <alignment horizontal="center" vertical="center"/>
    </xf>
    <xf numFmtId="0" fontId="40" fillId="0" borderId="144" xfId="0" applyFont="1" applyBorder="1" applyAlignment="1">
      <alignment horizontal="center" vertical="center"/>
    </xf>
    <xf numFmtId="0" fontId="40" fillId="0" borderId="147" xfId="0" applyFont="1" applyBorder="1" applyAlignment="1">
      <alignment horizontal="center" vertical="center"/>
    </xf>
    <xf numFmtId="0" fontId="40" fillId="0" borderId="156" xfId="0" applyFont="1" applyBorder="1" applyAlignment="1">
      <alignment horizontal="center" vertical="center"/>
    </xf>
    <xf numFmtId="0" fontId="40" fillId="0" borderId="157" xfId="0" applyFont="1" applyBorder="1" applyAlignment="1">
      <alignment horizontal="center" vertical="center"/>
    </xf>
    <xf numFmtId="0" fontId="40" fillId="0" borderId="158" xfId="0" applyFont="1" applyBorder="1" applyAlignment="1">
      <alignment horizontal="center" vertical="center"/>
    </xf>
    <xf numFmtId="0" fontId="43" fillId="0" borderId="167" xfId="0" applyFont="1" applyBorder="1" applyAlignment="1">
      <alignment horizontal="center" vertical="center"/>
    </xf>
    <xf numFmtId="0" fontId="43" fillId="0" borderId="168" xfId="0" applyFont="1" applyBorder="1" applyAlignment="1">
      <alignment horizontal="center" vertical="center"/>
    </xf>
    <xf numFmtId="0" fontId="43" fillId="0" borderId="169" xfId="0" applyFont="1" applyBorder="1" applyAlignment="1">
      <alignment horizontal="center" vertical="center"/>
    </xf>
    <xf numFmtId="0" fontId="43" fillId="0" borderId="170" xfId="0" applyFont="1" applyBorder="1" applyAlignment="1">
      <alignment horizontal="center" vertical="center"/>
    </xf>
    <xf numFmtId="0" fontId="43" fillId="0" borderId="171" xfId="0" applyFont="1" applyBorder="1" applyAlignment="1">
      <alignment horizontal="center" vertical="center"/>
    </xf>
    <xf numFmtId="0" fontId="43" fillId="0" borderId="172" xfId="0" applyFont="1" applyBorder="1" applyAlignment="1">
      <alignment horizontal="center" vertical="center"/>
    </xf>
    <xf numFmtId="0" fontId="42" fillId="0" borderId="146" xfId="0" applyFont="1" applyBorder="1" applyAlignment="1">
      <alignment horizontal="center" vertical="center"/>
    </xf>
    <xf numFmtId="0" fontId="42" fillId="0" borderId="144" xfId="0" applyFont="1" applyBorder="1" applyAlignment="1">
      <alignment horizontal="center" vertical="center"/>
    </xf>
    <xf numFmtId="0" fontId="42" fillId="0" borderId="147" xfId="0" applyFont="1" applyBorder="1" applyAlignment="1">
      <alignment horizontal="center" vertical="center"/>
    </xf>
    <xf numFmtId="0" fontId="42" fillId="0" borderId="148" xfId="0" applyFont="1" applyBorder="1" applyAlignment="1">
      <alignment horizontal="center" vertical="center"/>
    </xf>
    <xf numFmtId="0" fontId="42" fillId="0" borderId="145" xfId="0" applyFont="1" applyBorder="1" applyAlignment="1">
      <alignment horizontal="center" vertical="center"/>
    </xf>
    <xf numFmtId="0" fontId="42" fillId="0" borderId="149" xfId="0" applyFont="1" applyBorder="1" applyAlignment="1">
      <alignment horizontal="center" vertical="center"/>
    </xf>
    <xf numFmtId="38" fontId="19" fillId="0" borderId="159" xfId="1" applyFont="1" applyBorder="1" applyAlignment="1">
      <alignment horizontal="center" vertical="center" shrinkToFit="1"/>
    </xf>
    <xf numFmtId="38" fontId="19" fillId="0" borderId="157" xfId="1" applyFont="1" applyBorder="1" applyAlignment="1">
      <alignment horizontal="center" vertical="center" shrinkToFit="1"/>
    </xf>
    <xf numFmtId="38" fontId="19" fillId="0" borderId="160" xfId="1" applyFont="1" applyBorder="1" applyAlignment="1">
      <alignment horizontal="center" vertical="center" shrinkToFit="1"/>
    </xf>
    <xf numFmtId="0" fontId="19" fillId="0" borderId="161" xfId="0" applyFont="1" applyBorder="1" applyAlignment="1">
      <alignment horizontal="center" vertical="center"/>
    </xf>
    <xf numFmtId="0" fontId="19" fillId="0" borderId="162" xfId="0" applyFont="1" applyBorder="1" applyAlignment="1">
      <alignment horizontal="center" vertical="center"/>
    </xf>
    <xf numFmtId="0" fontId="19" fillId="0" borderId="164" xfId="0" applyFont="1" applyBorder="1" applyAlignment="1">
      <alignment horizontal="center" vertical="center"/>
    </xf>
    <xf numFmtId="0" fontId="19" fillId="0" borderId="165" xfId="0" applyFont="1" applyBorder="1" applyAlignment="1">
      <alignment horizontal="center" vertical="center"/>
    </xf>
    <xf numFmtId="38" fontId="19" fillId="0" borderId="181" xfId="1" applyFont="1" applyBorder="1" applyAlignment="1">
      <alignment horizontal="center" vertical="center"/>
    </xf>
    <xf numFmtId="38" fontId="19" fillId="0" borderId="182" xfId="1" applyFont="1" applyBorder="1" applyAlignment="1">
      <alignment horizontal="center" vertical="center"/>
    </xf>
    <xf numFmtId="38" fontId="19" fillId="0" borderId="183" xfId="1" applyFont="1" applyBorder="1" applyAlignment="1">
      <alignment horizontal="center" vertical="center"/>
    </xf>
    <xf numFmtId="38" fontId="19" fillId="0" borderId="184" xfId="1" applyFont="1" applyBorder="1" applyAlignment="1">
      <alignment horizontal="center" vertical="center"/>
    </xf>
    <xf numFmtId="38" fontId="19" fillId="0" borderId="185" xfId="1" applyFont="1" applyBorder="1" applyAlignment="1">
      <alignment horizontal="center" vertical="center"/>
    </xf>
    <xf numFmtId="38" fontId="19" fillId="0" borderId="186" xfId="1" applyFont="1" applyBorder="1" applyAlignment="1">
      <alignment horizontal="center" vertical="center"/>
    </xf>
    <xf numFmtId="38" fontId="19" fillId="0" borderId="162" xfId="1" applyFont="1" applyBorder="1" applyAlignment="1">
      <alignment horizontal="center" vertical="center"/>
    </xf>
    <xf numFmtId="38" fontId="19" fillId="0" borderId="163" xfId="1" applyFont="1" applyBorder="1" applyAlignment="1">
      <alignment horizontal="center" vertical="center"/>
    </xf>
    <xf numFmtId="38" fontId="19" fillId="0" borderId="165" xfId="1" applyFont="1" applyBorder="1" applyAlignment="1">
      <alignment horizontal="center" vertical="center"/>
    </xf>
    <xf numFmtId="38" fontId="19" fillId="0" borderId="166" xfId="1" applyFont="1" applyBorder="1" applyAlignment="1">
      <alignment horizontal="center" vertical="center"/>
    </xf>
    <xf numFmtId="0" fontId="40" fillId="0" borderId="167" xfId="0" applyFont="1" applyBorder="1" applyAlignment="1">
      <alignment horizontal="center" vertical="center" wrapText="1"/>
    </xf>
    <xf numFmtId="0" fontId="40" fillId="0" borderId="168" xfId="0" applyFont="1" applyBorder="1" applyAlignment="1">
      <alignment horizontal="center" vertical="center" wrapText="1"/>
    </xf>
    <xf numFmtId="0" fontId="40" fillId="0" borderId="169" xfId="0" applyFont="1" applyBorder="1" applyAlignment="1">
      <alignment horizontal="center" vertical="center" wrapText="1"/>
    </xf>
    <xf numFmtId="0" fontId="40" fillId="0" borderId="170" xfId="0" applyFont="1" applyBorder="1" applyAlignment="1">
      <alignment horizontal="center" vertical="center" wrapText="1"/>
    </xf>
    <xf numFmtId="0" fontId="40" fillId="0" borderId="171" xfId="0" applyFont="1" applyBorder="1" applyAlignment="1">
      <alignment horizontal="center" vertical="center" wrapText="1"/>
    </xf>
    <xf numFmtId="0" fontId="40" fillId="0" borderId="172" xfId="0" applyFont="1" applyBorder="1" applyAlignment="1">
      <alignment horizontal="center" vertical="center" wrapText="1"/>
    </xf>
    <xf numFmtId="0" fontId="40" fillId="0" borderId="150" xfId="0" applyFont="1" applyBorder="1" applyAlignment="1">
      <alignment horizontal="center" vertical="center"/>
    </xf>
    <xf numFmtId="0" fontId="40" fillId="0" borderId="151" xfId="0" applyFont="1" applyBorder="1" applyAlignment="1">
      <alignment horizontal="center" vertical="center"/>
    </xf>
    <xf numFmtId="38" fontId="19" fillId="0" borderId="173" xfId="1" applyFont="1" applyBorder="1" applyAlignment="1">
      <alignment horizontal="center" vertical="center"/>
    </xf>
    <xf numFmtId="38" fontId="19" fillId="0" borderId="151" xfId="1" applyFont="1" applyBorder="1" applyAlignment="1">
      <alignment horizontal="center" vertical="center"/>
    </xf>
    <xf numFmtId="38" fontId="19" fillId="0" borderId="174" xfId="1" applyFont="1" applyBorder="1" applyAlignment="1">
      <alignment horizontal="center" vertical="center"/>
    </xf>
    <xf numFmtId="0" fontId="40" fillId="0" borderId="175" xfId="0" applyFont="1" applyBorder="1" applyAlignment="1">
      <alignment horizontal="center" vertical="center"/>
    </xf>
    <xf numFmtId="0" fontId="40" fillId="0" borderId="176" xfId="0" applyFont="1" applyBorder="1" applyAlignment="1">
      <alignment horizontal="center" vertical="center"/>
    </xf>
    <xf numFmtId="38" fontId="19" fillId="0" borderId="177" xfId="1" applyFont="1" applyBorder="1" applyAlignment="1">
      <alignment horizontal="center" vertical="center"/>
    </xf>
    <xf numFmtId="38" fontId="19" fillId="0" borderId="176" xfId="1" applyFont="1" applyBorder="1" applyAlignment="1">
      <alignment horizontal="center" vertical="center"/>
    </xf>
    <xf numFmtId="38" fontId="19" fillId="0" borderId="178" xfId="1" applyFont="1" applyBorder="1" applyAlignment="1">
      <alignment horizontal="center" vertical="center"/>
    </xf>
    <xf numFmtId="38" fontId="19" fillId="0" borderId="137" xfId="1" applyFont="1" applyBorder="1" applyAlignment="1">
      <alignment horizontal="center" vertical="center"/>
    </xf>
    <xf numFmtId="38" fontId="19" fillId="0" borderId="139" xfId="1" applyFont="1" applyBorder="1" applyAlignment="1">
      <alignment horizontal="center" vertical="center"/>
    </xf>
    <xf numFmtId="38" fontId="19" fillId="0" borderId="138" xfId="1" applyFont="1" applyBorder="1" applyAlignment="1">
      <alignment horizontal="center" vertical="center"/>
    </xf>
    <xf numFmtId="38" fontId="19" fillId="0" borderId="140" xfId="1" applyFont="1" applyBorder="1" applyAlignment="1">
      <alignment horizontal="center" vertical="center"/>
    </xf>
    <xf numFmtId="0" fontId="42" fillId="0" borderId="150" xfId="0" applyFont="1" applyBorder="1" applyAlignment="1">
      <alignment horizontal="center" vertical="center"/>
    </xf>
    <xf numFmtId="0" fontId="42" fillId="0" borderId="151" xfId="0" applyFont="1" applyBorder="1" applyAlignment="1">
      <alignment horizontal="center" vertical="center"/>
    </xf>
    <xf numFmtId="0" fontId="42" fillId="0" borderId="152" xfId="0" applyFont="1" applyBorder="1" applyAlignment="1">
      <alignment horizontal="center" vertical="center"/>
    </xf>
    <xf numFmtId="0" fontId="42" fillId="0" borderId="153" xfId="0" applyFont="1" applyBorder="1" applyAlignment="1">
      <alignment horizontal="center" vertical="center"/>
    </xf>
    <xf numFmtId="0" fontId="42" fillId="0" borderId="154" xfId="0" applyFont="1" applyBorder="1" applyAlignment="1">
      <alignment horizontal="center" vertical="center"/>
    </xf>
    <xf numFmtId="0" fontId="42" fillId="0" borderId="155" xfId="0" applyFont="1" applyBorder="1" applyAlignment="1">
      <alignment horizontal="center" vertical="center"/>
    </xf>
    <xf numFmtId="38" fontId="19" fillId="0" borderId="125" xfId="1" applyFont="1" applyBorder="1" applyAlignment="1">
      <alignment horizontal="center" vertical="center"/>
    </xf>
    <xf numFmtId="38" fontId="19" fillId="0" borderId="126" xfId="1" applyFont="1" applyBorder="1" applyAlignment="1">
      <alignment horizontal="center" vertical="center"/>
    </xf>
    <xf numFmtId="38" fontId="19" fillId="0" borderId="127" xfId="1" applyFont="1" applyBorder="1" applyAlignment="1">
      <alignment horizontal="center" vertical="center"/>
    </xf>
    <xf numFmtId="38" fontId="19" fillId="0" borderId="128" xfId="1" applyFont="1" applyBorder="1" applyAlignment="1">
      <alignment horizontal="center" vertical="center"/>
    </xf>
    <xf numFmtId="38" fontId="19" fillId="0" borderId="134" xfId="1" applyFont="1" applyBorder="1" applyAlignment="1">
      <alignment horizontal="center" vertical="center" shrinkToFit="1"/>
    </xf>
    <xf numFmtId="38" fontId="19" fillId="0" borderId="141" xfId="1" applyFont="1" applyBorder="1" applyAlignment="1">
      <alignment horizontal="center" vertical="center" shrinkToFit="1"/>
    </xf>
    <xf numFmtId="38" fontId="19" fillId="0" borderId="136" xfId="1" applyFont="1" applyBorder="1" applyAlignment="1">
      <alignment horizontal="center" vertical="center" shrinkToFit="1"/>
    </xf>
    <xf numFmtId="38" fontId="19" fillId="0" borderId="142" xfId="1" applyFont="1" applyBorder="1" applyAlignment="1">
      <alignment horizontal="center" vertical="center" shrinkToFit="1"/>
    </xf>
    <xf numFmtId="0" fontId="19" fillId="0" borderId="133" xfId="0" applyFont="1" applyBorder="1" applyAlignment="1">
      <alignment horizontal="center" vertical="center"/>
    </xf>
    <xf numFmtId="0" fontId="19" fillId="0" borderId="134" xfId="0" applyFont="1" applyBorder="1" applyAlignment="1">
      <alignment horizontal="center" vertical="center"/>
    </xf>
    <xf numFmtId="0" fontId="19" fillId="0" borderId="135" xfId="0" applyFont="1" applyBorder="1" applyAlignment="1">
      <alignment horizontal="center" vertical="center"/>
    </xf>
    <xf numFmtId="0" fontId="19" fillId="0" borderId="136" xfId="0" applyFont="1" applyBorder="1" applyAlignment="1">
      <alignment horizontal="center" vertical="center"/>
    </xf>
    <xf numFmtId="178" fontId="29" fillId="0" borderId="37" xfId="1" applyNumberFormat="1" applyFont="1" applyBorder="1" applyAlignment="1">
      <alignment horizontal="center" vertical="center"/>
    </xf>
    <xf numFmtId="0" fontId="19" fillId="0" borderId="53" xfId="0" applyFont="1" applyBorder="1" applyAlignment="1">
      <alignment horizontal="center" vertical="center"/>
    </xf>
    <xf numFmtId="0" fontId="19" fillId="0" borderId="32" xfId="0" applyFont="1" applyBorder="1" applyAlignment="1">
      <alignment horizontal="center" vertical="center"/>
    </xf>
    <xf numFmtId="0" fontId="19" fillId="0" borderId="57" xfId="0" applyFont="1" applyBorder="1" applyAlignment="1">
      <alignment horizontal="center" vertical="center"/>
    </xf>
    <xf numFmtId="0" fontId="30" fillId="2" borderId="39" xfId="0" applyFont="1" applyFill="1" applyBorder="1" applyAlignment="1">
      <alignment horizontal="center" vertical="center" shrinkToFit="1"/>
    </xf>
    <xf numFmtId="0" fontId="30" fillId="2" borderId="40" xfId="0" applyFont="1" applyFill="1" applyBorder="1" applyAlignment="1">
      <alignment horizontal="center" vertical="center" shrinkToFit="1"/>
    </xf>
    <xf numFmtId="0" fontId="30" fillId="2" borderId="58" xfId="0" applyFont="1" applyFill="1" applyBorder="1" applyAlignment="1">
      <alignment horizontal="center" vertical="center" shrinkToFit="1"/>
    </xf>
    <xf numFmtId="0" fontId="30" fillId="2" borderId="53" xfId="0" applyFont="1" applyFill="1" applyBorder="1" applyAlignment="1">
      <alignment horizontal="center" vertical="center" shrinkToFit="1"/>
    </xf>
    <xf numFmtId="0" fontId="30" fillId="2" borderId="32" xfId="0" applyFont="1" applyFill="1" applyBorder="1" applyAlignment="1">
      <alignment horizontal="center" vertical="center" shrinkToFit="1"/>
    </xf>
    <xf numFmtId="0" fontId="30" fillId="2" borderId="57" xfId="0" applyFont="1" applyFill="1" applyBorder="1" applyAlignment="1">
      <alignment horizontal="center" vertical="center" shrinkToFit="1"/>
    </xf>
    <xf numFmtId="0" fontId="35" fillId="2" borderId="7" xfId="0" applyFont="1" applyFill="1" applyBorder="1" applyAlignment="1">
      <alignment horizontal="center" vertical="center" wrapText="1"/>
    </xf>
    <xf numFmtId="0" fontId="35" fillId="2" borderId="7" xfId="0" applyFont="1" applyFill="1" applyBorder="1" applyAlignment="1">
      <alignment horizontal="center" vertical="center"/>
    </xf>
    <xf numFmtId="0" fontId="35" fillId="2" borderId="11" xfId="0" applyFont="1" applyFill="1" applyBorder="1" applyAlignment="1">
      <alignment horizontal="center" vertical="center" wrapText="1"/>
    </xf>
    <xf numFmtId="0" fontId="35" fillId="2" borderId="9" xfId="0" applyFont="1" applyFill="1" applyBorder="1" applyAlignment="1">
      <alignment horizontal="center" vertical="center" wrapText="1"/>
    </xf>
    <xf numFmtId="0" fontId="30" fillId="2" borderId="39" xfId="0" applyFont="1" applyFill="1" applyBorder="1" applyAlignment="1">
      <alignment horizontal="center" vertical="center" wrapText="1" shrinkToFit="1"/>
    </xf>
    <xf numFmtId="0" fontId="30" fillId="2" borderId="58" xfId="0" applyFont="1" applyFill="1" applyBorder="1" applyAlignment="1">
      <alignment horizontal="center" vertical="center" wrapText="1" shrinkToFit="1"/>
    </xf>
    <xf numFmtId="0" fontId="30" fillId="2" borderId="53" xfId="0" applyFont="1" applyFill="1" applyBorder="1" applyAlignment="1">
      <alignment horizontal="center" vertical="center" wrapText="1" shrinkToFit="1"/>
    </xf>
    <xf numFmtId="0" fontId="30" fillId="2" borderId="57" xfId="0" applyFont="1" applyFill="1" applyBorder="1" applyAlignment="1">
      <alignment horizontal="center" vertical="center" wrapText="1" shrinkToFit="1"/>
    </xf>
    <xf numFmtId="0" fontId="35" fillId="2" borderId="7" xfId="0" applyFont="1" applyFill="1" applyBorder="1" applyAlignment="1">
      <alignment horizontal="center" vertical="center" wrapText="1" shrinkToFit="1"/>
    </xf>
    <xf numFmtId="0" fontId="30" fillId="2" borderId="39" xfId="0" applyFont="1" applyFill="1" applyBorder="1" applyAlignment="1">
      <alignment horizontal="center" vertical="center"/>
    </xf>
    <xf numFmtId="0" fontId="30" fillId="2" borderId="40" xfId="0" applyFont="1" applyFill="1" applyBorder="1" applyAlignment="1">
      <alignment horizontal="center" vertical="center"/>
    </xf>
    <xf numFmtId="0" fontId="30" fillId="2" borderId="58" xfId="0" applyFont="1" applyFill="1" applyBorder="1" applyAlignment="1">
      <alignment horizontal="center" vertical="center"/>
    </xf>
    <xf numFmtId="0" fontId="30" fillId="2" borderId="53" xfId="0" applyFont="1" applyFill="1" applyBorder="1" applyAlignment="1">
      <alignment horizontal="center" vertical="center"/>
    </xf>
    <xf numFmtId="0" fontId="30" fillId="2" borderId="32" xfId="0" applyFont="1" applyFill="1" applyBorder="1" applyAlignment="1">
      <alignment horizontal="center" vertical="center"/>
    </xf>
    <xf numFmtId="0" fontId="30" fillId="2" borderId="57" xfId="0" applyFont="1" applyFill="1" applyBorder="1" applyAlignment="1">
      <alignment horizontal="center" vertical="center"/>
    </xf>
    <xf numFmtId="0" fontId="35" fillId="2" borderId="9" xfId="0" applyFont="1" applyFill="1" applyBorder="1" applyAlignment="1">
      <alignment horizontal="center" vertical="center"/>
    </xf>
    <xf numFmtId="0" fontId="30" fillId="2" borderId="38" xfId="0" applyFont="1" applyFill="1" applyBorder="1" applyAlignment="1">
      <alignment horizontal="center" vertical="center"/>
    </xf>
    <xf numFmtId="0" fontId="30" fillId="2" borderId="52" xfId="0" applyFont="1" applyFill="1" applyBorder="1" applyAlignment="1">
      <alignment horizontal="center" vertical="center"/>
    </xf>
    <xf numFmtId="0" fontId="30" fillId="2" borderId="6" xfId="0" applyFont="1" applyFill="1" applyBorder="1" applyAlignment="1">
      <alignment horizontal="center" vertical="center" shrinkToFit="1"/>
    </xf>
    <xf numFmtId="0" fontId="35" fillId="2" borderId="52" xfId="0" applyFont="1" applyFill="1" applyBorder="1" applyAlignment="1">
      <alignment horizontal="center" vertical="center"/>
    </xf>
    <xf numFmtId="0" fontId="30" fillId="2" borderId="22" xfId="0" applyFont="1" applyFill="1" applyBorder="1" applyAlignment="1">
      <alignment horizontal="center" vertical="center"/>
    </xf>
    <xf numFmtId="0" fontId="30" fillId="2" borderId="82" xfId="0" applyFont="1" applyFill="1" applyBorder="1" applyAlignment="1">
      <alignment horizontal="center" vertical="center"/>
    </xf>
    <xf numFmtId="0" fontId="30" fillId="2" borderId="64" xfId="0" applyFont="1" applyFill="1" applyBorder="1" applyAlignment="1">
      <alignment horizontal="center" vertical="center"/>
    </xf>
    <xf numFmtId="0" fontId="30" fillId="2" borderId="83" xfId="0" applyFont="1" applyFill="1" applyBorder="1" applyAlignment="1">
      <alignment horizontal="center" vertical="center" shrinkToFit="1"/>
    </xf>
    <xf numFmtId="0" fontId="30" fillId="2" borderId="70" xfId="0" applyFont="1" applyFill="1" applyBorder="1" applyAlignment="1">
      <alignment horizontal="center" vertical="center" shrinkToFit="1"/>
    </xf>
    <xf numFmtId="0" fontId="30" fillId="2" borderId="84" xfId="0" applyFont="1" applyFill="1" applyBorder="1" applyAlignment="1">
      <alignment horizontal="center" vertical="center" shrinkToFit="1"/>
    </xf>
    <xf numFmtId="0" fontId="30" fillId="2" borderId="4" xfId="0" applyFont="1" applyFill="1" applyBorder="1" applyAlignment="1">
      <alignment horizontal="center" vertical="center" shrinkToFit="1"/>
    </xf>
  </cellXfs>
  <cellStyles count="3">
    <cellStyle name="桁区切り" xfId="1" builtinId="6"/>
    <cellStyle name="標準" xfId="0" builtinId="0"/>
    <cellStyle name="標準 4" xfId="2" xr:uid="{00000000-0005-0000-0000-000002000000}"/>
  </cellStyles>
  <dxfs count="2">
    <dxf>
      <fill>
        <patternFill>
          <bgColor theme="0"/>
        </patternFill>
      </fill>
    </dxf>
    <dxf>
      <font>
        <color auto="1"/>
      </font>
      <fill>
        <patternFill patternType="none">
          <bgColor indexed="65"/>
        </patternFill>
      </fill>
    </dxf>
  </dxfs>
  <tableStyles count="0" defaultTableStyle="TableStyleMedium9" defaultPivotStyle="PivotStyleLight16"/>
  <colors>
    <mruColors>
      <color rgb="FFFEF6F0"/>
      <color rgb="FF00FF00"/>
      <color rgb="FF6699FF"/>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200"/>
              <a:t>経済波及効果の測定結果</a:t>
            </a:r>
          </a:p>
        </c:rich>
      </c:tx>
      <c:overlay val="0"/>
      <c:spPr>
        <a:noFill/>
        <a:ln w="25400">
          <a:noFill/>
        </a:ln>
      </c:spPr>
    </c:title>
    <c:autoTitleDeleted val="0"/>
    <c:plotArea>
      <c:layout/>
      <c:barChart>
        <c:barDir val="col"/>
        <c:grouping val="clustered"/>
        <c:varyColors val="0"/>
        <c:ser>
          <c:idx val="0"/>
          <c:order val="0"/>
          <c:tx>
            <c:v>生産誘発額</c:v>
          </c:tx>
          <c:spPr>
            <a:solidFill>
              <a:srgbClr val="6699FF"/>
            </a:solidFill>
            <a:ln w="19050">
              <a:solidFill>
                <a:schemeClr val="tx1"/>
              </a:solidFill>
            </a:ln>
            <a:effectLst/>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総括表!$D$16:$G$16</c:f>
              <c:strCache>
                <c:ptCount val="4"/>
                <c:pt idx="0">
                  <c:v>直接効果</c:v>
                </c:pt>
                <c:pt idx="1">
                  <c:v>1次波及効果</c:v>
                </c:pt>
                <c:pt idx="2">
                  <c:v>2次波及効果</c:v>
                </c:pt>
                <c:pt idx="3">
                  <c:v>合計（総合効果）</c:v>
                </c:pt>
              </c:strCache>
            </c:strRef>
          </c:cat>
          <c:val>
            <c:numRef>
              <c:f>総括表!$D$17:$G$17</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78A7-4014-8FEF-1C062A177366}"/>
            </c:ext>
          </c:extLst>
        </c:ser>
        <c:ser>
          <c:idx val="1"/>
          <c:order val="1"/>
          <c:tx>
            <c:v>粗付加価値誘発額</c:v>
          </c:tx>
          <c:spPr>
            <a:solidFill>
              <a:srgbClr val="66FF33"/>
            </a:solidFill>
            <a:ln w="19050">
              <a:solidFill>
                <a:schemeClr val="tx1"/>
              </a:solidFill>
            </a:ln>
            <a:effectLst/>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総括表!$D$16:$G$16</c:f>
              <c:strCache>
                <c:ptCount val="4"/>
                <c:pt idx="0">
                  <c:v>直接効果</c:v>
                </c:pt>
                <c:pt idx="1">
                  <c:v>1次波及効果</c:v>
                </c:pt>
                <c:pt idx="2">
                  <c:v>2次波及効果</c:v>
                </c:pt>
                <c:pt idx="3">
                  <c:v>合計（総合効果）</c:v>
                </c:pt>
              </c:strCache>
            </c:strRef>
          </c:cat>
          <c:val>
            <c:numRef>
              <c:f>総括表!$D$18:$G$18</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1-78A7-4014-8FEF-1C062A177366}"/>
            </c:ext>
          </c:extLst>
        </c:ser>
        <c:ser>
          <c:idx val="2"/>
          <c:order val="2"/>
          <c:tx>
            <c:v>雇用者所得誘発額</c:v>
          </c:tx>
          <c:spPr>
            <a:solidFill>
              <a:srgbClr val="FF9966"/>
            </a:solidFill>
            <a:ln w="19050">
              <a:solidFill>
                <a:schemeClr val="tx1"/>
              </a:solidFill>
            </a:ln>
            <a:effectLst/>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総括表!$D$16:$G$16</c:f>
              <c:strCache>
                <c:ptCount val="4"/>
                <c:pt idx="0">
                  <c:v>直接効果</c:v>
                </c:pt>
                <c:pt idx="1">
                  <c:v>1次波及効果</c:v>
                </c:pt>
                <c:pt idx="2">
                  <c:v>2次波及効果</c:v>
                </c:pt>
                <c:pt idx="3">
                  <c:v>合計（総合効果）</c:v>
                </c:pt>
              </c:strCache>
            </c:strRef>
          </c:cat>
          <c:val>
            <c:numRef>
              <c:f>総括表!$D$19:$G$19</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2-78A7-4014-8FEF-1C062A177366}"/>
            </c:ext>
          </c:extLst>
        </c:ser>
        <c:dLbls>
          <c:showLegendKey val="0"/>
          <c:showVal val="0"/>
          <c:showCatName val="0"/>
          <c:showSerName val="0"/>
          <c:showPercent val="0"/>
          <c:showBubbleSize val="0"/>
        </c:dLbls>
        <c:gapWidth val="106"/>
        <c:axId val="592439296"/>
        <c:axId val="1"/>
      </c:barChart>
      <c:catAx>
        <c:axId val="592439296"/>
        <c:scaling>
          <c:orientation val="minMax"/>
        </c:scaling>
        <c:delete val="0"/>
        <c:axPos val="b"/>
        <c:numFmt formatCode="General" sourceLinked="1"/>
        <c:majorTickMark val="in"/>
        <c:minorTickMark val="none"/>
        <c:tickLblPos val="nextTo"/>
        <c:spPr>
          <a:noFill/>
          <a:ln w="9525" cap="flat" cmpd="sng" algn="ctr">
            <a:solidFill>
              <a:schemeClr val="tx1">
                <a:lumMod val="65000"/>
                <a:lumOff val="3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
        <c:crosses val="autoZero"/>
        <c:auto val="1"/>
        <c:lblAlgn val="ctr"/>
        <c:lblOffset val="100"/>
        <c:noMultiLvlLbl val="0"/>
      </c:catAx>
      <c:valAx>
        <c:axId val="1"/>
        <c:scaling>
          <c:orientation val="minMax"/>
        </c:scaling>
        <c:delete val="0"/>
        <c:axPos val="l"/>
        <c:numFmt formatCode="#,##0_);[Red]\(#,##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2439296"/>
        <c:crosses val="autoZero"/>
        <c:crossBetween val="between"/>
      </c:valAx>
      <c:spPr>
        <a:noFill/>
        <a:ln w="25400">
          <a:noFill/>
        </a:ln>
      </c:spPr>
    </c:plotArea>
    <c:legend>
      <c:legendPos val="r"/>
      <c:layout>
        <c:manualLayout>
          <c:xMode val="edge"/>
          <c:yMode val="edge"/>
          <c:x val="0.55838902759106324"/>
          <c:y val="0.17432020997375328"/>
          <c:w val="0.19468663977978362"/>
          <c:h val="0.23317173588595544"/>
        </c:manualLayout>
      </c:layout>
      <c:overlay val="1"/>
      <c:spPr>
        <a:noFill/>
        <a:ln>
          <a:solidFill>
            <a:schemeClr val="tx1">
              <a:lumMod val="50000"/>
              <a:lumOff val="50000"/>
            </a:schemeClr>
          </a:solid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zero"/>
    <c:showDLblsOverMax val="0"/>
  </c:chart>
  <c:spPr>
    <a:solidFill>
      <a:schemeClr val="bg1"/>
    </a:solidFill>
    <a:ln w="9525" cap="flat" cmpd="sng" algn="ctr">
      <a:solidFill>
        <a:schemeClr val="bg1">
          <a:lumMod val="75000"/>
          <a:alpha val="99000"/>
        </a:schemeClr>
      </a:solidFill>
      <a:round/>
    </a:ln>
    <a:effectLst/>
  </c:spPr>
  <c:txPr>
    <a:bodyPr/>
    <a:lstStyle/>
    <a:p>
      <a:pPr>
        <a:defRPr/>
      </a:pPr>
      <a:endParaRPr lang="ja-JP"/>
    </a:p>
  </c:txPr>
  <c:printSettings>
    <c:headerFooter/>
    <c:pageMargins b="0.75" l="0.7" r="0.7" t="0.75"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200"/>
              <a:t>雇用誘発効果の測定結果</a:t>
            </a:r>
          </a:p>
        </c:rich>
      </c:tx>
      <c:overlay val="0"/>
      <c:spPr>
        <a:noFill/>
        <a:ln w="25400">
          <a:noFill/>
        </a:ln>
      </c:spPr>
    </c:title>
    <c:autoTitleDeleted val="0"/>
    <c:plotArea>
      <c:layout/>
      <c:barChart>
        <c:barDir val="col"/>
        <c:grouping val="clustered"/>
        <c:varyColors val="0"/>
        <c:ser>
          <c:idx val="0"/>
          <c:order val="0"/>
          <c:tx>
            <c:strRef>
              <c:f>総括表!$B$20</c:f>
              <c:strCache>
                <c:ptCount val="1"/>
                <c:pt idx="0">
                  <c:v>就業者誘発数</c:v>
                </c:pt>
              </c:strCache>
            </c:strRef>
          </c:tx>
          <c:spPr>
            <a:solidFill>
              <a:srgbClr val="FFFF66"/>
            </a:solidFill>
            <a:ln w="19050">
              <a:solidFill>
                <a:schemeClr val="tx1"/>
              </a:solidFill>
            </a:ln>
            <a:effectLst/>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総括表!$D$16:$G$16</c:f>
              <c:strCache>
                <c:ptCount val="4"/>
                <c:pt idx="0">
                  <c:v>直接効果</c:v>
                </c:pt>
                <c:pt idx="1">
                  <c:v>1次波及効果</c:v>
                </c:pt>
                <c:pt idx="2">
                  <c:v>2次波及効果</c:v>
                </c:pt>
                <c:pt idx="3">
                  <c:v>合計（総合効果）</c:v>
                </c:pt>
              </c:strCache>
            </c:strRef>
          </c:cat>
          <c:val>
            <c:numRef>
              <c:f>総括表!$D$20:$G$20</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41A1-45FB-9435-E1A5B0CAB1FF}"/>
            </c:ext>
          </c:extLst>
        </c:ser>
        <c:ser>
          <c:idx val="1"/>
          <c:order val="1"/>
          <c:tx>
            <c:strRef>
              <c:f>総括表!$B$21</c:f>
              <c:strCache>
                <c:ptCount val="1"/>
                <c:pt idx="0">
                  <c:v>雇用者誘発数</c:v>
                </c:pt>
              </c:strCache>
            </c:strRef>
          </c:tx>
          <c:spPr>
            <a:solidFill>
              <a:srgbClr val="FF99FF"/>
            </a:solidFill>
            <a:ln w="19050">
              <a:solidFill>
                <a:schemeClr val="tx1"/>
              </a:solidFill>
            </a:ln>
            <a:effectLst/>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総括表!$D$16:$G$16</c:f>
              <c:strCache>
                <c:ptCount val="4"/>
                <c:pt idx="0">
                  <c:v>直接効果</c:v>
                </c:pt>
                <c:pt idx="1">
                  <c:v>1次波及効果</c:v>
                </c:pt>
                <c:pt idx="2">
                  <c:v>2次波及効果</c:v>
                </c:pt>
                <c:pt idx="3">
                  <c:v>合計（総合効果）</c:v>
                </c:pt>
              </c:strCache>
            </c:strRef>
          </c:cat>
          <c:val>
            <c:numRef>
              <c:f>総括表!$D$21:$G$21</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1-41A1-45FB-9435-E1A5B0CAB1FF}"/>
            </c:ext>
          </c:extLst>
        </c:ser>
        <c:dLbls>
          <c:showLegendKey val="0"/>
          <c:showVal val="0"/>
          <c:showCatName val="0"/>
          <c:showSerName val="0"/>
          <c:showPercent val="0"/>
          <c:showBubbleSize val="0"/>
        </c:dLbls>
        <c:gapWidth val="89"/>
        <c:axId val="592440960"/>
        <c:axId val="1"/>
      </c:barChart>
      <c:catAx>
        <c:axId val="592440960"/>
        <c:scaling>
          <c:orientation val="minMax"/>
        </c:scaling>
        <c:delete val="0"/>
        <c:axPos val="b"/>
        <c:numFmt formatCode="General" sourceLinked="1"/>
        <c:majorTickMark val="in"/>
        <c:minorTickMark val="none"/>
        <c:tickLblPos val="nextTo"/>
        <c:spPr>
          <a:noFill/>
          <a:ln w="9525" cap="flat" cmpd="sng" algn="ctr">
            <a:solidFill>
              <a:schemeClr val="tx1">
                <a:lumMod val="75000"/>
                <a:lumOff val="2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
        <c:crosses val="autoZero"/>
        <c:auto val="1"/>
        <c:lblAlgn val="ctr"/>
        <c:lblOffset val="100"/>
        <c:noMultiLvlLbl val="0"/>
      </c:catAx>
      <c:valAx>
        <c:axId val="1"/>
        <c:scaling>
          <c:orientation val="minMax"/>
        </c:scaling>
        <c:delete val="0"/>
        <c:axPos val="l"/>
        <c:numFmt formatCode="#,##0_);[Red]\(#,##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2440960"/>
        <c:crosses val="autoZero"/>
        <c:crossBetween val="between"/>
      </c:valAx>
      <c:spPr>
        <a:noFill/>
        <a:ln w="25400">
          <a:noFill/>
        </a:ln>
      </c:spPr>
    </c:plotArea>
    <c:legend>
      <c:legendPos val="r"/>
      <c:layout>
        <c:manualLayout>
          <c:xMode val="edge"/>
          <c:yMode val="edge"/>
          <c:x val="0.55919033091767045"/>
          <c:y val="0.18603054539442412"/>
          <c:w val="0.15086582017982819"/>
          <c:h val="0.1567809535619071"/>
        </c:manualLayout>
      </c:layout>
      <c:overlay val="1"/>
      <c:spPr>
        <a:noFill/>
        <a:ln>
          <a:solidFill>
            <a:schemeClr val="tx1">
              <a:lumMod val="50000"/>
              <a:lumOff val="50000"/>
            </a:schemeClr>
          </a:solid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a:t>産業・業種別経済波及効果（直接効果を除く）</a:t>
            </a:r>
          </a:p>
        </c:rich>
      </c:tx>
      <c:overlay val="0"/>
      <c:spPr>
        <a:noFill/>
        <a:ln w="25400">
          <a:noFill/>
        </a:ln>
      </c:spPr>
    </c:title>
    <c:autoTitleDeleted val="0"/>
    <c:plotArea>
      <c:layout/>
      <c:barChart>
        <c:barDir val="col"/>
        <c:grouping val="stacked"/>
        <c:varyColors val="0"/>
        <c:ser>
          <c:idx val="0"/>
          <c:order val="0"/>
          <c:tx>
            <c:v>1次波及効果</c:v>
          </c:tx>
          <c:spPr>
            <a:solidFill>
              <a:srgbClr val="66FF66"/>
            </a:solidFill>
            <a:ln w="12700">
              <a:solidFill>
                <a:schemeClr val="tx1">
                  <a:lumMod val="50000"/>
                  <a:lumOff val="50000"/>
                </a:schemeClr>
              </a:solidFill>
            </a:ln>
            <a:effectLst/>
          </c:spPr>
          <c:invertIfNegative val="0"/>
          <c:cat>
            <c:strRef>
              <c:f>総合結果!$C$14:$C$50</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総合結果!$F$14:$F$50</c:f>
              <c:numCache>
                <c:formatCode>#,##0.00_);[Red]\(#,##0.00\)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0-36B4-4006-9D1B-6B3FC9A75593}"/>
            </c:ext>
          </c:extLst>
        </c:ser>
        <c:ser>
          <c:idx val="1"/>
          <c:order val="1"/>
          <c:tx>
            <c:v>2次波及効果</c:v>
          </c:tx>
          <c:spPr>
            <a:solidFill>
              <a:srgbClr val="FF9966"/>
            </a:solidFill>
            <a:ln w="12700">
              <a:solidFill>
                <a:schemeClr val="tx1">
                  <a:lumMod val="50000"/>
                  <a:lumOff val="50000"/>
                </a:schemeClr>
              </a:solidFill>
            </a:ln>
            <a:effectLst/>
          </c:spPr>
          <c:invertIfNegative val="0"/>
          <c:cat>
            <c:strRef>
              <c:f>総合結果!$C$14:$C$50</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総合結果!$G$14:$G$50</c:f>
              <c:numCache>
                <c:formatCode>#,##0_);[Red]\(#,##0\)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1-36B4-4006-9D1B-6B3FC9A75593}"/>
            </c:ext>
          </c:extLst>
        </c:ser>
        <c:dLbls>
          <c:showLegendKey val="0"/>
          <c:showVal val="0"/>
          <c:showCatName val="0"/>
          <c:showSerName val="0"/>
          <c:showPercent val="0"/>
          <c:showBubbleSize val="0"/>
        </c:dLbls>
        <c:gapWidth val="100"/>
        <c:overlap val="100"/>
        <c:axId val="592424736"/>
        <c:axId val="1"/>
      </c:barChart>
      <c:catAx>
        <c:axId val="592424736"/>
        <c:scaling>
          <c:orientation val="minMax"/>
        </c:scaling>
        <c:delete val="0"/>
        <c:axPos val="b"/>
        <c:numFmt formatCode="General" sourceLinked="1"/>
        <c:majorTickMark val="in"/>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00_);[Red]\(#,##0.00\)"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2424736"/>
        <c:crosses val="autoZero"/>
        <c:crossBetween val="between"/>
      </c:valAx>
      <c:spPr>
        <a:noFill/>
        <a:ln>
          <a:solidFill>
            <a:schemeClr val="tx1">
              <a:lumMod val="50000"/>
              <a:lumOff val="50000"/>
            </a:schemeClr>
          </a:solidFill>
        </a:ln>
        <a:effectLst/>
      </c:spPr>
    </c:plotArea>
    <c:legend>
      <c:legendPos val="r"/>
      <c:layout>
        <c:manualLayout>
          <c:xMode val="edge"/>
          <c:yMode val="edge"/>
          <c:x val="0.46842372579533753"/>
          <c:y val="0.10899949234740719"/>
          <c:w val="0.1454283480051719"/>
          <c:h val="9.3137617057127114E-2"/>
        </c:manualLayout>
      </c:layout>
      <c:overlay val="1"/>
      <c:spPr>
        <a:solidFill>
          <a:schemeClr val="bg1"/>
        </a:solidFill>
        <a:ln>
          <a:solidFill>
            <a:schemeClr val="tx1">
              <a:lumMod val="50000"/>
              <a:lumOff val="5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a:t>産業・業種別雇用誘発効果（直接効果を含む）</a:t>
            </a:r>
          </a:p>
        </c:rich>
      </c:tx>
      <c:overlay val="0"/>
      <c:spPr>
        <a:noFill/>
        <a:ln w="25400">
          <a:noFill/>
        </a:ln>
      </c:spPr>
    </c:title>
    <c:autoTitleDeleted val="0"/>
    <c:plotArea>
      <c:layout/>
      <c:barChart>
        <c:barDir val="col"/>
        <c:grouping val="clustered"/>
        <c:varyColors val="0"/>
        <c:ser>
          <c:idx val="0"/>
          <c:order val="0"/>
          <c:tx>
            <c:v>就業者誘発数</c:v>
          </c:tx>
          <c:spPr>
            <a:solidFill>
              <a:srgbClr val="FFFF66"/>
            </a:solidFill>
            <a:ln w="12700">
              <a:solidFill>
                <a:schemeClr val="tx1">
                  <a:lumMod val="50000"/>
                  <a:lumOff val="50000"/>
                </a:schemeClr>
              </a:solidFill>
            </a:ln>
            <a:effectLst/>
          </c:spPr>
          <c:invertIfNegative val="0"/>
          <c:cat>
            <c:strRef>
              <c:f>総合結果!$C$14:$C$50</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総合結果!$J$14:$J$50</c:f>
              <c:numCache>
                <c:formatCode>#,##0_);[Red]\(#,##0\)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0-8F0C-4BCD-A60F-739A3C53507C}"/>
            </c:ext>
          </c:extLst>
        </c:ser>
        <c:ser>
          <c:idx val="1"/>
          <c:order val="1"/>
          <c:tx>
            <c:v>雇用者誘発数</c:v>
          </c:tx>
          <c:spPr>
            <a:solidFill>
              <a:srgbClr val="FF99FF"/>
            </a:solidFill>
            <a:ln w="12700">
              <a:solidFill>
                <a:schemeClr val="tx1">
                  <a:lumMod val="50000"/>
                  <a:lumOff val="50000"/>
                </a:schemeClr>
              </a:solidFill>
            </a:ln>
            <a:effectLst/>
          </c:spPr>
          <c:invertIfNegative val="0"/>
          <c:cat>
            <c:strRef>
              <c:f>総合結果!$C$14:$C$50</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総合結果!$K$14:$K$50</c:f>
              <c:numCache>
                <c:formatCode>#,##0_);[Red]\(#,##0\)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1-8F0C-4BCD-A60F-739A3C53507C}"/>
            </c:ext>
          </c:extLst>
        </c:ser>
        <c:dLbls>
          <c:showLegendKey val="0"/>
          <c:showVal val="0"/>
          <c:showCatName val="0"/>
          <c:showSerName val="0"/>
          <c:showPercent val="0"/>
          <c:showBubbleSize val="0"/>
        </c:dLbls>
        <c:gapWidth val="100"/>
        <c:axId val="592425152"/>
        <c:axId val="1"/>
      </c:barChart>
      <c:catAx>
        <c:axId val="592425152"/>
        <c:scaling>
          <c:orientation val="minMax"/>
        </c:scaling>
        <c:delete val="0"/>
        <c:axPos val="b"/>
        <c:numFmt formatCode="General" sourceLinked="1"/>
        <c:majorTickMark val="in"/>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2425152"/>
        <c:crosses val="autoZero"/>
        <c:crossBetween val="between"/>
      </c:valAx>
      <c:spPr>
        <a:noFill/>
        <a:ln>
          <a:solidFill>
            <a:schemeClr val="tx1">
              <a:lumMod val="50000"/>
              <a:lumOff val="50000"/>
            </a:schemeClr>
          </a:solidFill>
        </a:ln>
        <a:effectLst/>
      </c:spPr>
    </c:plotArea>
    <c:legend>
      <c:legendPos val="r"/>
      <c:layout>
        <c:manualLayout>
          <c:xMode val="edge"/>
          <c:yMode val="edge"/>
          <c:x val="0.44368962768542825"/>
          <c:y val="0.12374712420206735"/>
          <c:w val="0.14794066297268399"/>
          <c:h val="9.0263655314690605E-2"/>
        </c:manualLayout>
      </c:layout>
      <c:overlay val="1"/>
      <c:spPr>
        <a:solidFill>
          <a:schemeClr val="bg1"/>
        </a:solidFill>
        <a:ln>
          <a:solidFill>
            <a:schemeClr val="tx1">
              <a:lumMod val="50000"/>
              <a:lumOff val="5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7" Type="http://schemas.openxmlformats.org/officeDocument/2006/relationships/image" Target="../media/image8.emf"/><Relationship Id="rId2" Type="http://schemas.openxmlformats.org/officeDocument/2006/relationships/image" Target="../media/image3.png"/><Relationship Id="rId1" Type="http://schemas.openxmlformats.org/officeDocument/2006/relationships/image" Target="../media/image2.emf"/><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hyperlink" Target="#&#12399;&#12376;&#12417;&#12395;!B59"/><Relationship Id="rId4"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hyperlink" Target="#&#21033;&#29992;&#25163;&#24341;&#12365;!C48"/></Relationships>
</file>

<file path=xl/drawings/drawing1.xml><?xml version="1.0" encoding="utf-8"?>
<xdr:wsDr xmlns:xdr="http://schemas.openxmlformats.org/drawingml/2006/spreadsheetDrawing" xmlns:a="http://schemas.openxmlformats.org/drawingml/2006/main">
  <xdr:twoCellAnchor>
    <xdr:from>
      <xdr:col>0</xdr:col>
      <xdr:colOff>144780</xdr:colOff>
      <xdr:row>52</xdr:row>
      <xdr:rowOff>93343</xdr:rowOff>
    </xdr:from>
    <xdr:to>
      <xdr:col>37</xdr:col>
      <xdr:colOff>83820</xdr:colOff>
      <xdr:row>69</xdr:row>
      <xdr:rowOff>140971</xdr:rowOff>
    </xdr:to>
    <xdr:sp macro="" textlink="">
      <xdr:nvSpPr>
        <xdr:cNvPr id="2" name="正方形/長方形 1">
          <a:extLst>
            <a:ext uri="{FF2B5EF4-FFF2-40B4-BE49-F238E27FC236}">
              <a16:creationId xmlns:a16="http://schemas.microsoft.com/office/drawing/2014/main" id="{6BC6A14D-F059-4784-BBEC-6876F6F6D473}"/>
            </a:ext>
          </a:extLst>
        </xdr:cNvPr>
        <xdr:cNvSpPr/>
      </xdr:nvSpPr>
      <xdr:spPr>
        <a:xfrm>
          <a:off x="144780" y="10852783"/>
          <a:ext cx="6141720" cy="2897508"/>
        </a:xfrm>
        <a:prstGeom prst="rect">
          <a:avLst/>
        </a:prstGeom>
        <a:solidFill>
          <a:schemeClr val="accent5">
            <a:lumMod val="40000"/>
            <a:lumOff val="60000"/>
          </a:schemeClr>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0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①</a:t>
          </a:r>
          <a:r>
            <a:rPr kumimoji="1" lang="ja-JP" altLang="en-US" sz="1050" baseline="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企業の生産能力に限界がなく、あらゆる需要の増加にはすべて生産の増加で対応する。</a:t>
          </a: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200"/>
            </a:lnSpc>
          </a:pP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200"/>
            </a:lnSpc>
          </a:pP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② 財・サービスの生産に必要な原材料等の費用構成（投入構造）は、変化せず一定。</a:t>
          </a:r>
          <a:b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b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200"/>
            </a:lnSpc>
          </a:pP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③ 価格は産業連関表作成年（令和２年）のもので、分析対象時点と完全には一致しない。</a:t>
          </a:r>
          <a:b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br>
          <a: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t> </a:t>
          </a:r>
        </a:p>
        <a:p>
          <a:pPr algn="l">
            <a:lnSpc>
              <a:spcPts val="1200"/>
            </a:lnSpc>
          </a:pP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④ 各部門が使用する投入量は、その部門の生産量に比例する。</a:t>
          </a:r>
          <a:b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b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200"/>
            </a:lnSpc>
          </a:pP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⑤</a:t>
          </a:r>
          <a:r>
            <a:rPr kumimoji="1" lang="ja-JP" altLang="en-US" sz="1050" baseline="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生産波及は、在庫の取り崩しや移輸入品の増加等での中断は想定しない。</a:t>
          </a:r>
          <a:b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br>
          <a:b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b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⑥ ある産業の生産活動が他の産業の生産を促進させるという、各産業間の相互干渉は想定しない。</a:t>
          </a:r>
          <a:b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b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200"/>
            </a:lnSpc>
          </a:pP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⑦ 産業連関表の分析において、生産波及効果が達成される期間は不明。</a:t>
          </a: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200"/>
            </a:lnSpc>
          </a:pPr>
          <a:b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b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⑧ 就業（雇用）誘発数は、時間外勤務や設備投資の増減による雇用調整を考慮しない。</a:t>
          </a: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100"/>
            </a:lnSpc>
          </a:pP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000"/>
            </a:lnSpc>
          </a:pP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4</xdr:col>
      <xdr:colOff>125730</xdr:colOff>
      <xdr:row>147</xdr:row>
      <xdr:rowOff>66674</xdr:rowOff>
    </xdr:from>
    <xdr:to>
      <xdr:col>32</xdr:col>
      <xdr:colOff>137160</xdr:colOff>
      <xdr:row>154</xdr:row>
      <xdr:rowOff>95248</xdr:rowOff>
    </xdr:to>
    <xdr:sp macro="" textlink="">
      <xdr:nvSpPr>
        <xdr:cNvPr id="3" name="正方形/長方形 2">
          <a:extLst>
            <a:ext uri="{FF2B5EF4-FFF2-40B4-BE49-F238E27FC236}">
              <a16:creationId xmlns:a16="http://schemas.microsoft.com/office/drawing/2014/main" id="{7DD454D7-6753-4863-8396-536EE1D9B061}"/>
            </a:ext>
          </a:extLst>
        </xdr:cNvPr>
        <xdr:cNvSpPr/>
      </xdr:nvSpPr>
      <xdr:spPr>
        <a:xfrm>
          <a:off x="796290" y="31880174"/>
          <a:ext cx="4705350" cy="12020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050">
              <a:solidFill>
                <a:sysClr val="windowText" lastClr="000000"/>
              </a:solidFill>
              <a:latin typeface="+mn-ea"/>
              <a:ea typeface="+mn-ea"/>
            </a:rPr>
            <a:t>【</a:t>
          </a:r>
          <a:r>
            <a:rPr kumimoji="1" lang="ja-JP" altLang="en-US" sz="1050">
              <a:solidFill>
                <a:sysClr val="windowText" lastClr="000000"/>
              </a:solidFill>
              <a:latin typeface="+mn-ea"/>
              <a:ea typeface="+mn-ea"/>
            </a:rPr>
            <a:t>問い合わせ、連絡先</a:t>
          </a:r>
          <a:r>
            <a:rPr kumimoji="1" lang="en-US" altLang="ja-JP" sz="1050">
              <a:solidFill>
                <a:sysClr val="windowText" lastClr="000000"/>
              </a:solidFill>
              <a:latin typeface="+mn-ea"/>
              <a:ea typeface="+mn-ea"/>
            </a:rPr>
            <a:t>】</a:t>
          </a:r>
          <a:br>
            <a:rPr kumimoji="1" lang="en-US" altLang="ja-JP" sz="1050">
              <a:solidFill>
                <a:sysClr val="windowText" lastClr="000000"/>
              </a:solidFill>
              <a:latin typeface="+mn-ea"/>
              <a:ea typeface="+mn-ea"/>
            </a:rPr>
          </a:br>
          <a:r>
            <a:rPr kumimoji="1" lang="ja-JP" altLang="en-US" sz="1050">
              <a:solidFill>
                <a:sysClr val="windowText" lastClr="000000"/>
              </a:solidFill>
              <a:latin typeface="+mn-ea"/>
              <a:ea typeface="+mn-ea"/>
            </a:rPr>
            <a:t>長野県企画振興部 総合政策課統計室 統計第一係</a:t>
          </a:r>
          <a:br>
            <a:rPr kumimoji="1" lang="en-US" altLang="ja-JP" sz="1050">
              <a:solidFill>
                <a:sysClr val="windowText" lastClr="000000"/>
              </a:solidFill>
              <a:latin typeface="+mn-ea"/>
              <a:ea typeface="+mn-ea"/>
            </a:rPr>
          </a:br>
          <a:br>
            <a:rPr kumimoji="1" lang="en-US" altLang="ja-JP" sz="1050">
              <a:solidFill>
                <a:sysClr val="windowText" lastClr="000000"/>
              </a:solidFill>
              <a:latin typeface="+mn-ea"/>
              <a:ea typeface="+mn-ea"/>
            </a:rPr>
          </a:br>
          <a:r>
            <a:rPr kumimoji="1" lang="ja-JP" altLang="en-US" sz="1050">
              <a:solidFill>
                <a:sysClr val="windowText" lastClr="000000"/>
              </a:solidFill>
              <a:latin typeface="+mn-ea"/>
              <a:ea typeface="+mn-ea"/>
            </a:rPr>
            <a:t>〒</a:t>
          </a:r>
          <a:r>
            <a:rPr kumimoji="1" lang="en-US" altLang="ja-JP" sz="1050">
              <a:solidFill>
                <a:sysClr val="windowText" lastClr="000000"/>
              </a:solidFill>
              <a:latin typeface="+mn-ea"/>
              <a:ea typeface="+mn-ea"/>
            </a:rPr>
            <a:t>380-8570</a:t>
          </a:r>
          <a:r>
            <a:rPr kumimoji="1" lang="ja-JP" altLang="en-US" sz="1050">
              <a:solidFill>
                <a:sysClr val="windowText" lastClr="000000"/>
              </a:solidFill>
              <a:latin typeface="+mn-ea"/>
              <a:ea typeface="+mn-ea"/>
            </a:rPr>
            <a:t>　　長野県長野市大字南長野字幅下</a:t>
          </a:r>
          <a:r>
            <a:rPr kumimoji="1" lang="en-US" altLang="ja-JP" sz="1050">
              <a:solidFill>
                <a:sysClr val="windowText" lastClr="000000"/>
              </a:solidFill>
              <a:latin typeface="+mn-ea"/>
              <a:ea typeface="+mn-ea"/>
            </a:rPr>
            <a:t>692-2</a:t>
          </a:r>
          <a:br>
            <a:rPr kumimoji="1" lang="en-US" altLang="ja-JP" sz="1050">
              <a:solidFill>
                <a:sysClr val="windowText" lastClr="000000"/>
              </a:solidFill>
              <a:latin typeface="+mn-ea"/>
              <a:ea typeface="+mn-ea"/>
            </a:rPr>
          </a:br>
          <a:r>
            <a:rPr kumimoji="1" lang="ja-JP" altLang="en-US" sz="1050">
              <a:solidFill>
                <a:sysClr val="windowText" lastClr="000000"/>
              </a:solidFill>
              <a:latin typeface="+mn-ea"/>
              <a:ea typeface="+mn-ea"/>
            </a:rPr>
            <a:t>　　　　　　　　　　</a:t>
          </a:r>
          <a:r>
            <a:rPr kumimoji="1" lang="en-US" altLang="ja-JP" sz="1050">
              <a:solidFill>
                <a:sysClr val="windowText" lastClr="000000"/>
              </a:solidFill>
              <a:latin typeface="+mn-ea"/>
              <a:ea typeface="+mn-ea"/>
            </a:rPr>
            <a:t>TEL</a:t>
          </a:r>
          <a:r>
            <a:rPr kumimoji="1" lang="ja-JP" altLang="en-US" sz="1050">
              <a:solidFill>
                <a:sysClr val="windowText" lastClr="000000"/>
              </a:solidFill>
              <a:latin typeface="+mn-ea"/>
              <a:ea typeface="+mn-ea"/>
            </a:rPr>
            <a:t>　</a:t>
          </a:r>
          <a:r>
            <a:rPr kumimoji="1" lang="en-US" altLang="ja-JP" sz="1050">
              <a:solidFill>
                <a:sysClr val="windowText" lastClr="000000"/>
              </a:solidFill>
              <a:latin typeface="+mn-ea"/>
              <a:ea typeface="+mn-ea"/>
            </a:rPr>
            <a:t>026-235-7070</a:t>
          </a:r>
          <a:r>
            <a:rPr kumimoji="1" lang="ja-JP" altLang="en-US" sz="1050">
              <a:solidFill>
                <a:sysClr val="windowText" lastClr="000000"/>
              </a:solidFill>
              <a:latin typeface="+mn-ea"/>
              <a:ea typeface="+mn-ea"/>
            </a:rPr>
            <a:t>（直通）　　　　</a:t>
          </a:r>
          <a:r>
            <a:rPr kumimoji="1" lang="en-US" altLang="ja-JP" sz="1050">
              <a:solidFill>
                <a:sysClr val="windowText" lastClr="000000"/>
              </a:solidFill>
              <a:latin typeface="+mn-ea"/>
              <a:ea typeface="+mn-ea"/>
            </a:rPr>
            <a:t>FAX</a:t>
          </a:r>
          <a:r>
            <a:rPr kumimoji="1" lang="ja-JP" altLang="en-US" sz="1050">
              <a:solidFill>
                <a:sysClr val="windowText" lastClr="000000"/>
              </a:solidFill>
              <a:latin typeface="+mn-ea"/>
              <a:ea typeface="+mn-ea"/>
            </a:rPr>
            <a:t>　</a:t>
          </a:r>
          <a:r>
            <a:rPr kumimoji="1" lang="en-US" altLang="ja-JP" sz="1050">
              <a:solidFill>
                <a:sysClr val="windowText" lastClr="000000"/>
              </a:solidFill>
              <a:latin typeface="+mn-ea"/>
              <a:ea typeface="+mn-ea"/>
            </a:rPr>
            <a:t>026-235-0517</a:t>
          </a:r>
          <a:br>
            <a:rPr kumimoji="1" lang="en-US" altLang="ja-JP" sz="1050">
              <a:solidFill>
                <a:sysClr val="windowText" lastClr="000000"/>
              </a:solidFill>
              <a:latin typeface="+mn-ea"/>
              <a:ea typeface="+mn-ea"/>
            </a:rPr>
          </a:br>
          <a:r>
            <a:rPr kumimoji="1" lang="ja-JP" altLang="en-US" sz="1050">
              <a:solidFill>
                <a:sysClr val="windowText" lastClr="000000"/>
              </a:solidFill>
              <a:latin typeface="+mn-ea"/>
              <a:ea typeface="+mn-ea"/>
            </a:rPr>
            <a:t>　　　　　　　　　　</a:t>
          </a:r>
          <a:r>
            <a:rPr kumimoji="1" lang="en-US" altLang="ja-JP" sz="1050">
              <a:solidFill>
                <a:sysClr val="windowText" lastClr="000000"/>
              </a:solidFill>
              <a:latin typeface="+mn-ea"/>
              <a:ea typeface="+mn-ea"/>
            </a:rPr>
            <a:t>E-mail</a:t>
          </a:r>
          <a:r>
            <a:rPr kumimoji="1" lang="ja-JP" altLang="en-US" sz="1050">
              <a:solidFill>
                <a:sysClr val="windowText" lastClr="000000"/>
              </a:solidFill>
              <a:latin typeface="+mn-ea"/>
              <a:ea typeface="+mn-ea"/>
            </a:rPr>
            <a:t>　</a:t>
          </a:r>
          <a:r>
            <a:rPr kumimoji="1" lang="en-US" altLang="ja-JP" sz="1050">
              <a:solidFill>
                <a:sysClr val="windowText" lastClr="000000"/>
              </a:solidFill>
              <a:latin typeface="+mn-ea"/>
              <a:ea typeface="+mn-ea"/>
            </a:rPr>
            <a:t>tokei@pref.nagano.lg.jp</a:t>
          </a:r>
          <a:endParaRPr kumimoji="1" lang="ja-JP" altLang="en-US" sz="1050">
            <a:solidFill>
              <a:sysClr val="windowText" lastClr="000000"/>
            </a:solidFill>
            <a:latin typeface="+mn-ea"/>
            <a:ea typeface="+mn-ea"/>
          </a:endParaRPr>
        </a:p>
      </xdr:txBody>
    </xdr:sp>
    <xdr:clientData/>
  </xdr:twoCellAnchor>
  <xdr:twoCellAnchor>
    <xdr:from>
      <xdr:col>0</xdr:col>
      <xdr:colOff>152400</xdr:colOff>
      <xdr:row>0</xdr:row>
      <xdr:rowOff>142875</xdr:rowOff>
    </xdr:from>
    <xdr:to>
      <xdr:col>7</xdr:col>
      <xdr:colOff>181078</xdr:colOff>
      <xdr:row>2</xdr:row>
      <xdr:rowOff>136525</xdr:rowOff>
    </xdr:to>
    <xdr:sp macro="" textlink="">
      <xdr:nvSpPr>
        <xdr:cNvPr id="4" name="テキスト ボックス 3">
          <a:extLst>
            <a:ext uri="{FF2B5EF4-FFF2-40B4-BE49-F238E27FC236}">
              <a16:creationId xmlns:a16="http://schemas.microsoft.com/office/drawing/2014/main" id="{BC47C5B4-43CD-4D27-9101-6EE45BD6C52A}"/>
            </a:ext>
          </a:extLst>
        </xdr:cNvPr>
        <xdr:cNvSpPr txBox="1"/>
      </xdr:nvSpPr>
      <xdr:spPr>
        <a:xfrm>
          <a:off x="152400" y="142875"/>
          <a:ext cx="1362178" cy="336550"/>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lgn="ctr"/>
          <a:r>
            <a:rPr kumimoji="1" lang="ja-JP" altLang="en-US" sz="1400" b="1"/>
            <a:t>はじめに</a:t>
          </a:r>
        </a:p>
      </xdr:txBody>
    </xdr:sp>
    <xdr:clientData/>
  </xdr:twoCellAnchor>
  <xdr:twoCellAnchor>
    <xdr:from>
      <xdr:col>17</xdr:col>
      <xdr:colOff>71436</xdr:colOff>
      <xdr:row>87</xdr:row>
      <xdr:rowOff>71441</xdr:rowOff>
    </xdr:from>
    <xdr:to>
      <xdr:col>30</xdr:col>
      <xdr:colOff>180974</xdr:colOff>
      <xdr:row>88</xdr:row>
      <xdr:rowOff>57151</xdr:rowOff>
    </xdr:to>
    <xdr:sp macro="" textlink="">
      <xdr:nvSpPr>
        <xdr:cNvPr id="5" name="右中かっこ 18">
          <a:extLst>
            <a:ext uri="{FF2B5EF4-FFF2-40B4-BE49-F238E27FC236}">
              <a16:creationId xmlns:a16="http://schemas.microsoft.com/office/drawing/2014/main" id="{056B47D3-A8AC-4A38-8BF3-50F4673616DD}"/>
            </a:ext>
          </a:extLst>
        </xdr:cNvPr>
        <xdr:cNvSpPr/>
      </xdr:nvSpPr>
      <xdr:spPr>
        <a:xfrm rot="5400000">
          <a:off x="4524375" y="18649952"/>
          <a:ext cx="157160" cy="2586038"/>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28575</xdr:colOff>
      <xdr:row>88</xdr:row>
      <xdr:rowOff>114300</xdr:rowOff>
    </xdr:from>
    <xdr:to>
      <xdr:col>32</xdr:col>
      <xdr:colOff>66675</xdr:colOff>
      <xdr:row>90</xdr:row>
      <xdr:rowOff>85725</xdr:rowOff>
    </xdr:to>
    <xdr:sp macro="" textlink="">
      <xdr:nvSpPr>
        <xdr:cNvPr id="6" name="テキスト ボックス 19">
          <a:extLst>
            <a:ext uri="{FF2B5EF4-FFF2-40B4-BE49-F238E27FC236}">
              <a16:creationId xmlns:a16="http://schemas.microsoft.com/office/drawing/2014/main" id="{46CC2EBC-B80F-49F3-8B51-55A69309CDDB}"/>
            </a:ext>
          </a:extLst>
        </xdr:cNvPr>
        <xdr:cNvSpPr txBox="1"/>
      </xdr:nvSpPr>
      <xdr:spPr>
        <a:xfrm>
          <a:off x="3076575" y="20078700"/>
          <a:ext cx="3086100"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購入者価格からこの部分が抜き出されます</a:t>
          </a:r>
        </a:p>
      </xdr:txBody>
    </xdr:sp>
    <xdr:clientData/>
  </xdr:twoCellAnchor>
  <xdr:twoCellAnchor>
    <xdr:from>
      <xdr:col>2</xdr:col>
      <xdr:colOff>9524</xdr:colOff>
      <xdr:row>93</xdr:row>
      <xdr:rowOff>70484</xdr:rowOff>
    </xdr:from>
    <xdr:to>
      <xdr:col>36</xdr:col>
      <xdr:colOff>137160</xdr:colOff>
      <xdr:row>97</xdr:row>
      <xdr:rowOff>51434</xdr:rowOff>
    </xdr:to>
    <xdr:sp macro="" textlink="">
      <xdr:nvSpPr>
        <xdr:cNvPr id="7" name="テキスト ボックス 8">
          <a:extLst>
            <a:ext uri="{FF2B5EF4-FFF2-40B4-BE49-F238E27FC236}">
              <a16:creationId xmlns:a16="http://schemas.microsoft.com/office/drawing/2014/main" id="{CD80FA2D-DCB4-4715-B1BC-3F514FFFCCF0}"/>
            </a:ext>
          </a:extLst>
        </xdr:cNvPr>
        <xdr:cNvSpPr txBox="1"/>
      </xdr:nvSpPr>
      <xdr:spPr>
        <a:xfrm>
          <a:off x="344804" y="20735924"/>
          <a:ext cx="5827396" cy="651510"/>
        </a:xfrm>
        <a:prstGeom prst="rect">
          <a:avLst/>
        </a:prstGeom>
        <a:solidFill>
          <a:schemeClr val="lt1"/>
        </a:solidFill>
        <a:ln w="9525" cmpd="sng">
          <a:solidFill>
            <a:schemeClr val="tx1">
              <a:lumMod val="65000"/>
              <a:lumOff val="3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200"/>
            </a:lnSpc>
          </a:pPr>
          <a:r>
            <a:rPr kumimoji="1" lang="ja-JP" altLang="en-US" sz="1000" baseline="0">
              <a:latin typeface="HG丸ｺﾞｼｯｸM-PRO" panose="020F0600000000000000" pitchFamily="50" charset="-128"/>
              <a:ea typeface="HG丸ｺﾞｼｯｸM-PRO" panose="020F0600000000000000" pitchFamily="50" charset="-128"/>
            </a:rPr>
            <a:t> </a:t>
          </a:r>
          <a:r>
            <a:rPr kumimoji="1" lang="ja-JP" altLang="en-US" sz="1000">
              <a:latin typeface="HG丸ｺﾞｼｯｸM-PRO" panose="020F0600000000000000" pitchFamily="50" charset="-128"/>
              <a:ea typeface="HG丸ｺﾞｼｯｸM-PRO" panose="020F0600000000000000" pitchFamily="50" charset="-128"/>
            </a:rPr>
            <a:t>実収入　：世帯の現金収入の合計のこと。</a:t>
          </a:r>
          <a:endParaRPr kumimoji="1" lang="en-US" altLang="ja-JP" sz="1000">
            <a:latin typeface="HG丸ｺﾞｼｯｸM-PRO" panose="020F0600000000000000" pitchFamily="50" charset="-128"/>
            <a:ea typeface="HG丸ｺﾞｼｯｸM-PRO" panose="020F0600000000000000" pitchFamily="50" charset="-128"/>
          </a:endParaRPr>
        </a:p>
        <a:p>
          <a:pPr>
            <a:lnSpc>
              <a:spcPts val="1100"/>
            </a:lnSpc>
          </a:pPr>
          <a:r>
            <a:rPr kumimoji="1" lang="ja-JP" altLang="en-US" sz="1000" baseline="0">
              <a:latin typeface="HG丸ｺﾞｼｯｸM-PRO" panose="020F0600000000000000" pitchFamily="50" charset="-128"/>
              <a:ea typeface="HG丸ｺﾞｼｯｸM-PRO" panose="020F0600000000000000" pitchFamily="50" charset="-128"/>
            </a:rPr>
            <a:t> </a:t>
          </a:r>
          <a:r>
            <a:rPr kumimoji="1" lang="ja-JP" altLang="en-US" sz="1000">
              <a:latin typeface="HG丸ｺﾞｼｯｸM-PRO" panose="020F0600000000000000" pitchFamily="50" charset="-128"/>
              <a:ea typeface="HG丸ｺﾞｼｯｸM-PRO" panose="020F0600000000000000" pitchFamily="50" charset="-128"/>
            </a:rPr>
            <a:t>消費支出：日常の生活に必要な商品の購入やサービスに支払った金額のこと。税金や社会保険料</a:t>
          </a:r>
          <a:endParaRPr kumimoji="1" lang="en-US" altLang="ja-JP" sz="1000">
            <a:latin typeface="HG丸ｺﾞｼｯｸM-PRO" panose="020F0600000000000000" pitchFamily="50" charset="-128"/>
            <a:ea typeface="HG丸ｺﾞｼｯｸM-PRO" panose="020F0600000000000000" pitchFamily="50" charset="-128"/>
          </a:endParaRPr>
        </a:p>
        <a:p>
          <a:r>
            <a:rPr kumimoji="1" lang="ja-JP" altLang="en-US" sz="1000" baseline="0">
              <a:latin typeface="HG丸ｺﾞｼｯｸM-PRO" panose="020F0600000000000000" pitchFamily="50" charset="-128"/>
              <a:ea typeface="HG丸ｺﾞｼｯｸM-PRO" panose="020F0600000000000000" pitchFamily="50" charset="-128"/>
            </a:rPr>
            <a:t> </a:t>
          </a:r>
          <a:r>
            <a:rPr kumimoji="1" lang="ja-JP" altLang="en-US" sz="1000">
              <a:latin typeface="HG丸ｺﾞｼｯｸM-PRO" panose="020F0600000000000000" pitchFamily="50" charset="-128"/>
              <a:ea typeface="HG丸ｺﾞｼｯｸM-PRO" panose="020F0600000000000000" pitchFamily="50" charset="-128"/>
            </a:rPr>
            <a:t>　　　　　などの支払いは含まれない。</a:t>
          </a:r>
        </a:p>
      </xdr:txBody>
    </xdr:sp>
    <xdr:clientData/>
  </xdr:twoCellAnchor>
  <xdr:twoCellAnchor editAs="oneCell">
    <xdr:from>
      <xdr:col>2</xdr:col>
      <xdr:colOff>28575</xdr:colOff>
      <xdr:row>33</xdr:row>
      <xdr:rowOff>28575</xdr:rowOff>
    </xdr:from>
    <xdr:to>
      <xdr:col>36</xdr:col>
      <xdr:colOff>95250</xdr:colOff>
      <xdr:row>47</xdr:row>
      <xdr:rowOff>57150</xdr:rowOff>
    </xdr:to>
    <xdr:pic>
      <xdr:nvPicPr>
        <xdr:cNvPr id="1648955" name="図 74">
          <a:extLst>
            <a:ext uri="{FF2B5EF4-FFF2-40B4-BE49-F238E27FC236}">
              <a16:creationId xmlns:a16="http://schemas.microsoft.com/office/drawing/2014/main" id="{BAAC07C2-5EE3-4D6E-AF5B-E403604AC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 y="7134225"/>
          <a:ext cx="6543675" cy="2428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134470</xdr:colOff>
      <xdr:row>0</xdr:row>
      <xdr:rowOff>44824</xdr:rowOff>
    </xdr:from>
    <xdr:to>
      <xdr:col>2</xdr:col>
      <xdr:colOff>1355912</xdr:colOff>
      <xdr:row>0</xdr:row>
      <xdr:rowOff>376612</xdr:rowOff>
    </xdr:to>
    <xdr:sp macro="" textlink="">
      <xdr:nvSpPr>
        <xdr:cNvPr id="2" name="テキスト ボックス 1">
          <a:extLst>
            <a:ext uri="{FF2B5EF4-FFF2-40B4-BE49-F238E27FC236}">
              <a16:creationId xmlns:a16="http://schemas.microsoft.com/office/drawing/2014/main" id="{F034C76D-8E81-4C86-945C-43EEC7894ABC}"/>
            </a:ext>
          </a:extLst>
        </xdr:cNvPr>
        <xdr:cNvSpPr txBox="1"/>
      </xdr:nvSpPr>
      <xdr:spPr>
        <a:xfrm>
          <a:off x="246529" y="44824"/>
          <a:ext cx="1456765" cy="331788"/>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pPr algn="ctr"/>
          <a:r>
            <a:rPr kumimoji="1" lang="ja-JP" altLang="en-US" sz="1400" b="1"/>
            <a:t>投入係数</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67236</xdr:colOff>
      <xdr:row>0</xdr:row>
      <xdr:rowOff>67236</xdr:rowOff>
    </xdr:from>
    <xdr:to>
      <xdr:col>3</xdr:col>
      <xdr:colOff>277906</xdr:colOff>
      <xdr:row>0</xdr:row>
      <xdr:rowOff>399024</xdr:rowOff>
    </xdr:to>
    <xdr:sp macro="" textlink="">
      <xdr:nvSpPr>
        <xdr:cNvPr id="2" name="テキスト ボックス 1">
          <a:extLst>
            <a:ext uri="{FF2B5EF4-FFF2-40B4-BE49-F238E27FC236}">
              <a16:creationId xmlns:a16="http://schemas.microsoft.com/office/drawing/2014/main" id="{1A8F34A9-DA61-4CB8-9548-4D20151838BF}"/>
            </a:ext>
          </a:extLst>
        </xdr:cNvPr>
        <xdr:cNvSpPr txBox="1"/>
      </xdr:nvSpPr>
      <xdr:spPr>
        <a:xfrm>
          <a:off x="165848" y="67236"/>
          <a:ext cx="2066364" cy="331788"/>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pPr algn="ctr"/>
          <a:r>
            <a:rPr kumimoji="1" lang="ja-JP" altLang="en-US" sz="1400" b="1"/>
            <a:t>逆行列係数（開放型）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123825</xdr:colOff>
      <xdr:row>0</xdr:row>
      <xdr:rowOff>47625</xdr:rowOff>
    </xdr:from>
    <xdr:to>
      <xdr:col>2</xdr:col>
      <xdr:colOff>1143000</xdr:colOff>
      <xdr:row>1</xdr:row>
      <xdr:rowOff>112713</xdr:rowOff>
    </xdr:to>
    <xdr:sp macro="" textlink="">
      <xdr:nvSpPr>
        <xdr:cNvPr id="4" name="テキスト ボックス 3">
          <a:extLst>
            <a:ext uri="{FF2B5EF4-FFF2-40B4-BE49-F238E27FC236}">
              <a16:creationId xmlns:a16="http://schemas.microsoft.com/office/drawing/2014/main" id="{0B104695-7A9B-49BE-868C-7CE4150555A4}"/>
            </a:ext>
          </a:extLst>
        </xdr:cNvPr>
        <xdr:cNvSpPr txBox="1"/>
      </xdr:nvSpPr>
      <xdr:spPr>
        <a:xfrm>
          <a:off x="400050" y="47625"/>
          <a:ext cx="1285875" cy="331788"/>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pPr algn="ctr"/>
          <a:r>
            <a:rPr kumimoji="1" lang="ja-JP" altLang="en-US" sz="1400" b="1"/>
            <a:t>その他係数</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163870</xdr:colOff>
      <xdr:row>49</xdr:row>
      <xdr:rowOff>147484</xdr:rowOff>
    </xdr:from>
    <xdr:to>
      <xdr:col>37</xdr:col>
      <xdr:colOff>189352</xdr:colOff>
      <xdr:row>93</xdr:row>
      <xdr:rowOff>143633</xdr:rowOff>
    </xdr:to>
    <xdr:pic>
      <xdr:nvPicPr>
        <xdr:cNvPr id="4" name="図 3">
          <a:extLst>
            <a:ext uri="{FF2B5EF4-FFF2-40B4-BE49-F238E27FC236}">
              <a16:creationId xmlns:a16="http://schemas.microsoft.com/office/drawing/2014/main" id="{39F90FEF-A951-8810-66C4-76311D5242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4644" y="8177161"/>
          <a:ext cx="6334514" cy="72064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49162</xdr:colOff>
      <xdr:row>30</xdr:row>
      <xdr:rowOff>114709</xdr:rowOff>
    </xdr:from>
    <xdr:to>
      <xdr:col>37</xdr:col>
      <xdr:colOff>212416</xdr:colOff>
      <xdr:row>45</xdr:row>
      <xdr:rowOff>148600</xdr:rowOff>
    </xdr:to>
    <xdr:pic>
      <xdr:nvPicPr>
        <xdr:cNvPr id="3" name="図 2">
          <a:extLst>
            <a:ext uri="{FF2B5EF4-FFF2-40B4-BE49-F238E27FC236}">
              <a16:creationId xmlns:a16="http://schemas.microsoft.com/office/drawing/2014/main" id="{E8D51FA5-B63D-4094-1401-64E7C1EA12EF}"/>
            </a:ext>
          </a:extLst>
        </xdr:cNvPr>
        <xdr:cNvPicPr>
          <a:picLocks noChangeAspect="1"/>
        </xdr:cNvPicPr>
      </xdr:nvPicPr>
      <xdr:blipFill>
        <a:blip xmlns:r="http://schemas.openxmlformats.org/officeDocument/2006/relationships" r:embed="rId2"/>
        <a:stretch>
          <a:fillRect/>
        </a:stretch>
      </xdr:blipFill>
      <xdr:spPr>
        <a:xfrm>
          <a:off x="950452" y="5030838"/>
          <a:ext cx="6111770" cy="2491956"/>
        </a:xfrm>
        <a:prstGeom prst="rect">
          <a:avLst/>
        </a:prstGeom>
      </xdr:spPr>
    </xdr:pic>
    <xdr:clientData/>
  </xdr:twoCellAnchor>
  <xdr:twoCellAnchor editAs="oneCell">
    <xdr:from>
      <xdr:col>2</xdr:col>
      <xdr:colOff>90129</xdr:colOff>
      <xdr:row>8</xdr:row>
      <xdr:rowOff>155677</xdr:rowOff>
    </xdr:from>
    <xdr:to>
      <xdr:col>24</xdr:col>
      <xdr:colOff>4141</xdr:colOff>
      <xdr:row>20</xdr:row>
      <xdr:rowOff>25226</xdr:rowOff>
    </xdr:to>
    <xdr:pic>
      <xdr:nvPicPr>
        <xdr:cNvPr id="2" name="図 1">
          <a:extLst>
            <a:ext uri="{FF2B5EF4-FFF2-40B4-BE49-F238E27FC236}">
              <a16:creationId xmlns:a16="http://schemas.microsoft.com/office/drawing/2014/main" id="{A065F455-0802-C0A5-DCAD-A9CBE6342225}"/>
            </a:ext>
          </a:extLst>
        </xdr:cNvPr>
        <xdr:cNvPicPr>
          <a:picLocks noChangeAspect="1"/>
        </xdr:cNvPicPr>
      </xdr:nvPicPr>
      <xdr:blipFill>
        <a:blip xmlns:r="http://schemas.openxmlformats.org/officeDocument/2006/relationships" r:embed="rId3"/>
        <a:stretch>
          <a:fillRect/>
        </a:stretch>
      </xdr:blipFill>
      <xdr:spPr>
        <a:xfrm>
          <a:off x="450645" y="1466645"/>
          <a:ext cx="3879690" cy="1836000"/>
        </a:xfrm>
        <a:prstGeom prst="rect">
          <a:avLst/>
        </a:prstGeom>
      </xdr:spPr>
    </xdr:pic>
    <xdr:clientData/>
  </xdr:twoCellAnchor>
  <xdr:twoCellAnchor editAs="oneCell">
    <xdr:from>
      <xdr:col>11</xdr:col>
      <xdr:colOff>163871</xdr:colOff>
      <xdr:row>197</xdr:row>
      <xdr:rowOff>90130</xdr:rowOff>
    </xdr:from>
    <xdr:to>
      <xdr:col>23</xdr:col>
      <xdr:colOff>35491</xdr:colOff>
      <xdr:row>214</xdr:row>
      <xdr:rowOff>322105</xdr:rowOff>
    </xdr:to>
    <xdr:pic>
      <xdr:nvPicPr>
        <xdr:cNvPr id="7" name="図 6">
          <a:extLst>
            <a:ext uri="{FF2B5EF4-FFF2-40B4-BE49-F238E27FC236}">
              <a16:creationId xmlns:a16="http://schemas.microsoft.com/office/drawing/2014/main" id="{E327725D-5B23-74DC-7CE5-1F8943DAA3B5}"/>
            </a:ext>
          </a:extLst>
        </xdr:cNvPr>
        <xdr:cNvPicPr>
          <a:picLocks noChangeAspect="1"/>
        </xdr:cNvPicPr>
      </xdr:nvPicPr>
      <xdr:blipFill>
        <a:blip xmlns:r="http://schemas.openxmlformats.org/officeDocument/2006/relationships" r:embed="rId4"/>
        <a:stretch>
          <a:fillRect/>
        </a:stretch>
      </xdr:blipFill>
      <xdr:spPr>
        <a:xfrm>
          <a:off x="2146710" y="33863936"/>
          <a:ext cx="2034716" cy="3017782"/>
        </a:xfrm>
        <a:prstGeom prst="rect">
          <a:avLst/>
        </a:prstGeom>
      </xdr:spPr>
    </xdr:pic>
    <xdr:clientData/>
  </xdr:twoCellAnchor>
  <xdr:twoCellAnchor editAs="oneCell">
    <xdr:from>
      <xdr:col>11</xdr:col>
      <xdr:colOff>90129</xdr:colOff>
      <xdr:row>217</xdr:row>
      <xdr:rowOff>131097</xdr:rowOff>
    </xdr:from>
    <xdr:to>
      <xdr:col>22</xdr:col>
      <xdr:colOff>88663</xdr:colOff>
      <xdr:row>228</xdr:row>
      <xdr:rowOff>27923</xdr:rowOff>
    </xdr:to>
    <xdr:pic>
      <xdr:nvPicPr>
        <xdr:cNvPr id="8" name="図 7">
          <a:extLst>
            <a:ext uri="{FF2B5EF4-FFF2-40B4-BE49-F238E27FC236}">
              <a16:creationId xmlns:a16="http://schemas.microsoft.com/office/drawing/2014/main" id="{2221AFA0-FB11-1867-78B9-F3EE33B74D8D}"/>
            </a:ext>
          </a:extLst>
        </xdr:cNvPr>
        <xdr:cNvPicPr>
          <a:picLocks noChangeAspect="1"/>
        </xdr:cNvPicPr>
      </xdr:nvPicPr>
      <xdr:blipFill>
        <a:blip xmlns:r="http://schemas.openxmlformats.org/officeDocument/2006/relationships" r:embed="rId5"/>
        <a:stretch>
          <a:fillRect/>
        </a:stretch>
      </xdr:blipFill>
      <xdr:spPr>
        <a:xfrm>
          <a:off x="2072968" y="37411742"/>
          <a:ext cx="1981372" cy="1699407"/>
        </a:xfrm>
        <a:prstGeom prst="rect">
          <a:avLst/>
        </a:prstGeom>
      </xdr:spPr>
    </xdr:pic>
    <xdr:clientData/>
  </xdr:twoCellAnchor>
  <xdr:twoCellAnchor editAs="oneCell">
    <xdr:from>
      <xdr:col>5</xdr:col>
      <xdr:colOff>24581</xdr:colOff>
      <xdr:row>169</xdr:row>
      <xdr:rowOff>57354</xdr:rowOff>
    </xdr:from>
    <xdr:to>
      <xdr:col>28</xdr:col>
      <xdr:colOff>54767</xdr:colOff>
      <xdr:row>189</xdr:row>
      <xdr:rowOff>18715</xdr:rowOff>
    </xdr:to>
    <xdr:pic>
      <xdr:nvPicPr>
        <xdr:cNvPr id="5" name="図 4">
          <a:extLst>
            <a:ext uri="{FF2B5EF4-FFF2-40B4-BE49-F238E27FC236}">
              <a16:creationId xmlns:a16="http://schemas.microsoft.com/office/drawing/2014/main" id="{17740DF7-F810-1A0A-64FB-7458123A5299}"/>
            </a:ext>
          </a:extLst>
        </xdr:cNvPr>
        <xdr:cNvPicPr>
          <a:picLocks noChangeAspect="1"/>
        </xdr:cNvPicPr>
      </xdr:nvPicPr>
      <xdr:blipFill>
        <a:blip xmlns:r="http://schemas.openxmlformats.org/officeDocument/2006/relationships" r:embed="rId6"/>
        <a:stretch>
          <a:fillRect/>
        </a:stretch>
      </xdr:blipFill>
      <xdr:spPr>
        <a:xfrm>
          <a:off x="925871" y="29242773"/>
          <a:ext cx="4176122" cy="3238781"/>
        </a:xfrm>
        <a:prstGeom prst="rect">
          <a:avLst/>
        </a:prstGeom>
      </xdr:spPr>
    </xdr:pic>
    <xdr:clientData/>
  </xdr:twoCellAnchor>
  <xdr:twoCellAnchor>
    <xdr:from>
      <xdr:col>1</xdr:col>
      <xdr:colOff>30726</xdr:colOff>
      <xdr:row>1</xdr:row>
      <xdr:rowOff>0</xdr:rowOff>
    </xdr:from>
    <xdr:to>
      <xdr:col>7</xdr:col>
      <xdr:colOff>163872</xdr:colOff>
      <xdr:row>2</xdr:row>
      <xdr:rowOff>153629</xdr:rowOff>
    </xdr:to>
    <xdr:sp macro="" textlink="">
      <xdr:nvSpPr>
        <xdr:cNvPr id="11" name="テキスト ボックス 10">
          <a:extLst>
            <a:ext uri="{FF2B5EF4-FFF2-40B4-BE49-F238E27FC236}">
              <a16:creationId xmlns:a16="http://schemas.microsoft.com/office/drawing/2014/main" id="{3EEE4D67-9A51-46F5-820F-3B01D629F646}"/>
            </a:ext>
          </a:extLst>
        </xdr:cNvPr>
        <xdr:cNvSpPr txBox="1"/>
      </xdr:nvSpPr>
      <xdr:spPr>
        <a:xfrm>
          <a:off x="230751" y="171450"/>
          <a:ext cx="1333296" cy="325079"/>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lgn="ctr"/>
          <a:r>
            <a:rPr kumimoji="1" lang="ja-JP" altLang="en-US" sz="1400" b="1"/>
            <a:t>利用手引き</a:t>
          </a:r>
        </a:p>
      </xdr:txBody>
    </xdr:sp>
    <xdr:clientData/>
  </xdr:twoCellAnchor>
  <xdr:twoCellAnchor>
    <xdr:from>
      <xdr:col>12</xdr:col>
      <xdr:colOff>83984</xdr:colOff>
      <xdr:row>10</xdr:row>
      <xdr:rowOff>32774</xdr:rowOff>
    </xdr:from>
    <xdr:to>
      <xdr:col>23</xdr:col>
      <xdr:colOff>43015</xdr:colOff>
      <xdr:row>20</xdr:row>
      <xdr:rowOff>139292</xdr:rowOff>
    </xdr:to>
    <xdr:sp macro="" textlink="">
      <xdr:nvSpPr>
        <xdr:cNvPr id="12" name="楕円 11">
          <a:extLst>
            <a:ext uri="{FF2B5EF4-FFF2-40B4-BE49-F238E27FC236}">
              <a16:creationId xmlns:a16="http://schemas.microsoft.com/office/drawing/2014/main" id="{B8EDE2F9-24DF-4DDB-BFEA-9F18B62AD085}"/>
            </a:ext>
          </a:extLst>
        </xdr:cNvPr>
        <xdr:cNvSpPr/>
      </xdr:nvSpPr>
      <xdr:spPr>
        <a:xfrm>
          <a:off x="2247081" y="1671484"/>
          <a:ext cx="1941869" cy="1745227"/>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73742</xdr:colOff>
      <xdr:row>208</xdr:row>
      <xdr:rowOff>73743</xdr:rowOff>
    </xdr:from>
    <xdr:to>
      <xdr:col>8</xdr:col>
      <xdr:colOff>174112</xdr:colOff>
      <xdr:row>212</xdr:row>
      <xdr:rowOff>5121</xdr:rowOff>
    </xdr:to>
    <xdr:sp macro="" textlink="">
      <xdr:nvSpPr>
        <xdr:cNvPr id="19" name="四角形吹き出し 21">
          <a:extLst>
            <a:ext uri="{FF2B5EF4-FFF2-40B4-BE49-F238E27FC236}">
              <a16:creationId xmlns:a16="http://schemas.microsoft.com/office/drawing/2014/main" id="{6C6D9C8B-DA4C-4D10-B242-72ED40EE1DE8}"/>
            </a:ext>
          </a:extLst>
        </xdr:cNvPr>
        <xdr:cNvSpPr/>
      </xdr:nvSpPr>
      <xdr:spPr>
        <a:xfrm>
          <a:off x="254000" y="35650130"/>
          <a:ext cx="1362177" cy="586862"/>
        </a:xfrm>
        <a:prstGeom prst="wedgeRectCallout">
          <a:avLst>
            <a:gd name="adj1" fmla="val 86623"/>
            <a:gd name="adj2" fmla="val 64537"/>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rPr>
            <a:t>ここに入力すると、任意に設定したい値が選択可能となります。</a:t>
          </a:r>
        </a:p>
      </xdr:txBody>
    </xdr:sp>
    <xdr:clientData/>
  </xdr:twoCellAnchor>
  <xdr:twoCellAnchor>
    <xdr:from>
      <xdr:col>11</xdr:col>
      <xdr:colOff>122902</xdr:colOff>
      <xdr:row>199</xdr:row>
      <xdr:rowOff>135192</xdr:rowOff>
    </xdr:from>
    <xdr:to>
      <xdr:col>14</xdr:col>
      <xdr:colOff>172064</xdr:colOff>
      <xdr:row>201</xdr:row>
      <xdr:rowOff>83983</xdr:rowOff>
    </xdr:to>
    <xdr:sp macro="" textlink="">
      <xdr:nvSpPr>
        <xdr:cNvPr id="20" name="楕円 19">
          <a:extLst>
            <a:ext uri="{FF2B5EF4-FFF2-40B4-BE49-F238E27FC236}">
              <a16:creationId xmlns:a16="http://schemas.microsoft.com/office/drawing/2014/main" id="{3A5175C5-8BB4-467D-9B50-9F79F3B9F62F}"/>
            </a:ext>
          </a:extLst>
        </xdr:cNvPr>
        <xdr:cNvSpPr/>
      </xdr:nvSpPr>
      <xdr:spPr>
        <a:xfrm>
          <a:off x="2105741" y="34236740"/>
          <a:ext cx="589936" cy="276533"/>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10241</xdr:colOff>
      <xdr:row>220</xdr:row>
      <xdr:rowOff>10242</xdr:rowOff>
    </xdr:from>
    <xdr:to>
      <xdr:col>14</xdr:col>
      <xdr:colOff>184354</xdr:colOff>
      <xdr:row>221</xdr:row>
      <xdr:rowOff>122904</xdr:rowOff>
    </xdr:to>
    <xdr:sp macro="" textlink="">
      <xdr:nvSpPr>
        <xdr:cNvPr id="22" name="楕円 21">
          <a:extLst>
            <a:ext uri="{FF2B5EF4-FFF2-40B4-BE49-F238E27FC236}">
              <a16:creationId xmlns:a16="http://schemas.microsoft.com/office/drawing/2014/main" id="{99187EF4-C9A6-4A97-B82D-152BDCE22930}"/>
            </a:ext>
          </a:extLst>
        </xdr:cNvPr>
        <xdr:cNvSpPr/>
      </xdr:nvSpPr>
      <xdr:spPr>
        <a:xfrm>
          <a:off x="2210516" y="25899192"/>
          <a:ext cx="774188" cy="284112"/>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32776</xdr:colOff>
      <xdr:row>172</xdr:row>
      <xdr:rowOff>14338</xdr:rowOff>
    </xdr:from>
    <xdr:to>
      <xdr:col>29</xdr:col>
      <xdr:colOff>26629</xdr:colOff>
      <xdr:row>179</xdr:row>
      <xdr:rowOff>45065</xdr:rowOff>
    </xdr:to>
    <xdr:sp macro="" textlink="">
      <xdr:nvSpPr>
        <xdr:cNvPr id="24" name="楕円 23">
          <a:extLst>
            <a:ext uri="{FF2B5EF4-FFF2-40B4-BE49-F238E27FC236}">
              <a16:creationId xmlns:a16="http://schemas.microsoft.com/office/drawing/2014/main" id="{E674CBBD-6616-490B-A7B7-484D01352B7B}"/>
            </a:ext>
          </a:extLst>
        </xdr:cNvPr>
        <xdr:cNvSpPr/>
      </xdr:nvSpPr>
      <xdr:spPr>
        <a:xfrm>
          <a:off x="4178711" y="29691370"/>
          <a:ext cx="1075402" cy="1177824"/>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72923</xdr:colOff>
      <xdr:row>51</xdr:row>
      <xdr:rowOff>30726</xdr:rowOff>
    </xdr:from>
    <xdr:to>
      <xdr:col>29</xdr:col>
      <xdr:colOff>15568</xdr:colOff>
      <xdr:row>92</xdr:row>
      <xdr:rowOff>81935</xdr:rowOff>
    </xdr:to>
    <xdr:sp macro="" textlink="">
      <xdr:nvSpPr>
        <xdr:cNvPr id="25" name="角丸四角形 24">
          <a:extLst>
            <a:ext uri="{FF2B5EF4-FFF2-40B4-BE49-F238E27FC236}">
              <a16:creationId xmlns:a16="http://schemas.microsoft.com/office/drawing/2014/main" id="{2178E142-C146-4B16-9E92-3C457EF26C11}"/>
            </a:ext>
          </a:extLst>
        </xdr:cNvPr>
        <xdr:cNvSpPr/>
      </xdr:nvSpPr>
      <xdr:spPr>
        <a:xfrm>
          <a:off x="4579375" y="8388145"/>
          <a:ext cx="663677" cy="6769919"/>
        </a:xfrm>
        <a:prstGeom prst="roundRect">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87257</xdr:colOff>
      <xdr:row>51</xdr:row>
      <xdr:rowOff>4098</xdr:rowOff>
    </xdr:from>
    <xdr:to>
      <xdr:col>37</xdr:col>
      <xdr:colOff>219176</xdr:colOff>
      <xdr:row>92</xdr:row>
      <xdr:rowOff>98324</xdr:rowOff>
    </xdr:to>
    <xdr:sp macro="" textlink="">
      <xdr:nvSpPr>
        <xdr:cNvPr id="26" name="角丸四角形 25">
          <a:extLst>
            <a:ext uri="{FF2B5EF4-FFF2-40B4-BE49-F238E27FC236}">
              <a16:creationId xmlns:a16="http://schemas.microsoft.com/office/drawing/2014/main" id="{08F3A262-63BF-4AFC-B214-CE3B6753ADAB}"/>
            </a:ext>
          </a:extLst>
        </xdr:cNvPr>
        <xdr:cNvSpPr/>
      </xdr:nvSpPr>
      <xdr:spPr>
        <a:xfrm>
          <a:off x="5855515" y="8361517"/>
          <a:ext cx="1213467" cy="6812936"/>
        </a:xfrm>
        <a:prstGeom prst="roundRect">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35</xdr:col>
      <xdr:colOff>157729</xdr:colOff>
      <xdr:row>38</xdr:row>
      <xdr:rowOff>40966</xdr:rowOff>
    </xdr:from>
    <xdr:to>
      <xdr:col>37</xdr:col>
      <xdr:colOff>315454</xdr:colOff>
      <xdr:row>39</xdr:row>
      <xdr:rowOff>133144</xdr:rowOff>
    </xdr:to>
    <xdr:sp macro="" textlink="">
      <xdr:nvSpPr>
        <xdr:cNvPr id="15" name="楕円 14">
          <a:extLst>
            <a:ext uri="{FF2B5EF4-FFF2-40B4-BE49-F238E27FC236}">
              <a16:creationId xmlns:a16="http://schemas.microsoft.com/office/drawing/2014/main" id="{012D5B95-5437-4A54-A448-74A644EA1930}"/>
            </a:ext>
          </a:extLst>
        </xdr:cNvPr>
        <xdr:cNvSpPr/>
      </xdr:nvSpPr>
      <xdr:spPr>
        <a:xfrm>
          <a:off x="6474955" y="6268063"/>
          <a:ext cx="690305" cy="256049"/>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35</xdr:col>
      <xdr:colOff>307256</xdr:colOff>
      <xdr:row>42</xdr:row>
      <xdr:rowOff>55305</xdr:rowOff>
    </xdr:from>
    <xdr:to>
      <xdr:col>37</xdr:col>
      <xdr:colOff>245805</xdr:colOff>
      <xdr:row>45</xdr:row>
      <xdr:rowOff>4097</xdr:rowOff>
    </xdr:to>
    <xdr:sp macro="" textlink="">
      <xdr:nvSpPr>
        <xdr:cNvPr id="17" name="楕円 16">
          <a:extLst>
            <a:ext uri="{FF2B5EF4-FFF2-40B4-BE49-F238E27FC236}">
              <a16:creationId xmlns:a16="http://schemas.microsoft.com/office/drawing/2014/main" id="{5A716493-3EF8-4F91-A4D6-B1C6B74A0D24}"/>
            </a:ext>
          </a:extLst>
        </xdr:cNvPr>
        <xdr:cNvSpPr/>
      </xdr:nvSpPr>
      <xdr:spPr>
        <a:xfrm>
          <a:off x="6624482" y="6937886"/>
          <a:ext cx="471129" cy="440405"/>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editAs="oneCell">
    <xdr:from>
      <xdr:col>4</xdr:col>
      <xdr:colOff>155678</xdr:colOff>
      <xdr:row>97</xdr:row>
      <xdr:rowOff>24580</xdr:rowOff>
    </xdr:from>
    <xdr:to>
      <xdr:col>37</xdr:col>
      <xdr:colOff>278746</xdr:colOff>
      <xdr:row>161</xdr:row>
      <xdr:rowOff>1312524</xdr:rowOff>
    </xdr:to>
    <xdr:pic>
      <xdr:nvPicPr>
        <xdr:cNvPr id="13" name="図 12">
          <a:extLst>
            <a:ext uri="{FF2B5EF4-FFF2-40B4-BE49-F238E27FC236}">
              <a16:creationId xmlns:a16="http://schemas.microsoft.com/office/drawing/2014/main" id="{681D9D79-D3CD-3FC7-625D-23B68D7F6CD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876710" y="15920064"/>
          <a:ext cx="6251842" cy="117756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0</xdr:row>
      <xdr:rowOff>104775</xdr:rowOff>
    </xdr:from>
    <xdr:to>
      <xdr:col>7</xdr:col>
      <xdr:colOff>180975</xdr:colOff>
      <xdr:row>2</xdr:row>
      <xdr:rowOff>98425</xdr:rowOff>
    </xdr:to>
    <xdr:sp macro="" textlink="">
      <xdr:nvSpPr>
        <xdr:cNvPr id="2" name="テキスト ボックス 1">
          <a:extLst>
            <a:ext uri="{FF2B5EF4-FFF2-40B4-BE49-F238E27FC236}">
              <a16:creationId xmlns:a16="http://schemas.microsoft.com/office/drawing/2014/main" id="{EE479D8F-F901-40F2-A55A-07BC52C8518E}"/>
            </a:ext>
          </a:extLst>
        </xdr:cNvPr>
        <xdr:cNvSpPr txBox="1"/>
      </xdr:nvSpPr>
      <xdr:spPr>
        <a:xfrm>
          <a:off x="238125" y="104775"/>
          <a:ext cx="1276350" cy="336550"/>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lgn="ctr"/>
          <a:r>
            <a:rPr kumimoji="1" lang="ja-JP" altLang="en-US" sz="1400" b="1"/>
            <a:t>部門分類表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190500</xdr:colOff>
      <xdr:row>0</xdr:row>
      <xdr:rowOff>57150</xdr:rowOff>
    </xdr:from>
    <xdr:to>
      <xdr:col>2</xdr:col>
      <xdr:colOff>819150</xdr:colOff>
      <xdr:row>2</xdr:row>
      <xdr:rowOff>61383</xdr:rowOff>
    </xdr:to>
    <xdr:sp macro="" textlink="">
      <xdr:nvSpPr>
        <xdr:cNvPr id="2" name="テキスト ボックス 1">
          <a:extLst>
            <a:ext uri="{FF2B5EF4-FFF2-40B4-BE49-F238E27FC236}">
              <a16:creationId xmlns:a16="http://schemas.microsoft.com/office/drawing/2014/main" id="{C13C2817-2422-4AD3-A173-B1B083E2E3BF}"/>
            </a:ext>
          </a:extLst>
        </xdr:cNvPr>
        <xdr:cNvSpPr txBox="1"/>
      </xdr:nvSpPr>
      <xdr:spPr>
        <a:xfrm>
          <a:off x="190500" y="57150"/>
          <a:ext cx="838200" cy="309033"/>
        </a:xfrm>
        <a:prstGeom prst="rect">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lstStyle/>
        <a:p>
          <a:pPr algn="ctr"/>
          <a:r>
            <a:rPr kumimoji="1" lang="ja-JP" altLang="en-US" sz="1400" b="1"/>
            <a:t>入力</a:t>
          </a:r>
        </a:p>
      </xdr:txBody>
    </xdr:sp>
    <xdr:clientData/>
  </xdr:twoCellAnchor>
  <xdr:twoCellAnchor>
    <xdr:from>
      <xdr:col>14</xdr:col>
      <xdr:colOff>205740</xdr:colOff>
      <xdr:row>5</xdr:row>
      <xdr:rowOff>60960</xdr:rowOff>
    </xdr:from>
    <xdr:to>
      <xdr:col>20</xdr:col>
      <xdr:colOff>609600</xdr:colOff>
      <xdr:row>19</xdr:row>
      <xdr:rowOff>160020</xdr:rowOff>
    </xdr:to>
    <xdr:sp macro="" textlink="">
      <xdr:nvSpPr>
        <xdr:cNvPr id="3" name="テキスト ボックス 2">
          <a:extLst>
            <a:ext uri="{FF2B5EF4-FFF2-40B4-BE49-F238E27FC236}">
              <a16:creationId xmlns:a16="http://schemas.microsoft.com/office/drawing/2014/main" id="{D8E6BAC0-0E1A-4A9D-BBE0-1558291F81C3}"/>
            </a:ext>
          </a:extLst>
        </xdr:cNvPr>
        <xdr:cNvSpPr txBox="1"/>
      </xdr:nvSpPr>
      <xdr:spPr>
        <a:xfrm>
          <a:off x="9822180" y="1013460"/>
          <a:ext cx="4107180" cy="2453640"/>
        </a:xfrm>
        <a:prstGeom prst="rect">
          <a:avLst/>
        </a:prstGeom>
        <a:solidFill>
          <a:schemeClr val="accent6">
            <a:lumMod val="20000"/>
            <a:lumOff val="80000"/>
          </a:schemeClr>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1200" cap="none" spc="0" normalizeH="0" baseline="0" noProof="0">
              <a:ln>
                <a:noFill/>
              </a:ln>
              <a:solidFill>
                <a:srgbClr val="FF0000"/>
              </a:solidFill>
              <a:effectLst/>
              <a:uLnTx/>
              <a:uFillTx/>
              <a:latin typeface="Calibri"/>
              <a:ea typeface="ＭＳ Ｐゴシック" panose="020B0600070205080204" pitchFamily="50" charset="-128"/>
              <a:cs typeface="+mn-cs"/>
            </a:rPr>
            <a:t>◆需要額入力シートの留意事項</a:t>
          </a:r>
          <a:endParaRPr kumimoji="1" lang="en-US" altLang="ja-JP" sz="1200" b="1" i="0" u="none" strike="noStrike" kern="1200" cap="none" spc="0" normalizeH="0" baseline="0" noProof="0">
            <a:ln>
              <a:noFill/>
            </a:ln>
            <a:solidFill>
              <a:srgbClr val="FF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・入力する新規需要が一般的にお店で購入する価格の場合は、購入者価格に、工場出荷時の価格の場合は生産者価格に数値を入力してください。</a:t>
          </a:r>
          <a:endParaRPr kumimoji="1" lang="en-US" altLang="ja-JP" sz="11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スーパーで購入した商品等を一括して「商業」には計上しません。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⇒商品の種類に応じて部門分類に対応させて入力してください</a:t>
          </a:r>
          <a:endParaRPr kumimoji="1" lang="en-US" altLang="ja-JP" sz="11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・新規需要額がどの部門分類に該当するか分からない場合は、</a:t>
          </a:r>
          <a:endParaRPr kumimoji="1" lang="en-US" altLang="ja-JP" sz="11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　部門分類表シートを参照いただくか、</a:t>
          </a:r>
          <a:endParaRPr kumimoji="1" lang="en-US" altLang="ja-JP" sz="11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　</a:t>
          </a:r>
          <a:r>
            <a:rPr kumimoji="1" lang="en-US" altLang="ja-JP" sz="1100" b="0" i="0" u="none" strike="noStrike" kern="120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総務省「令和</a:t>
          </a:r>
          <a:r>
            <a:rPr kumimoji="1" lang="en-US" altLang="ja-JP" sz="1100" b="0" i="0" u="none" strike="noStrike" kern="1200" cap="none" spc="0" normalizeH="0" baseline="0" noProof="0">
              <a:ln>
                <a:noFill/>
              </a:ln>
              <a:solidFill>
                <a:sysClr val="windowText" lastClr="000000"/>
              </a:solidFill>
              <a:effectLst/>
              <a:uLnTx/>
              <a:uFillTx/>
              <a:latin typeface="+mn-lt"/>
              <a:ea typeface="+mn-ea"/>
              <a:cs typeface="+mn-cs"/>
            </a:rPr>
            <a:t>2</a:t>
          </a: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年（</a:t>
          </a:r>
          <a:r>
            <a:rPr kumimoji="1" lang="en-US" altLang="ja-JP" sz="1100" b="0" i="0" u="none" strike="noStrike" kern="1200" cap="none" spc="0" normalizeH="0" baseline="0" noProof="0">
              <a:ln>
                <a:noFill/>
              </a:ln>
              <a:solidFill>
                <a:sysClr val="windowText" lastClr="000000"/>
              </a:solidFill>
              <a:effectLst/>
              <a:uLnTx/>
              <a:uFillTx/>
              <a:latin typeface="+mn-lt"/>
              <a:ea typeface="+mn-ea"/>
              <a:cs typeface="+mn-cs"/>
            </a:rPr>
            <a:t>2020</a:t>
          </a: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年）産業連関表</a:t>
          </a:r>
          <a:r>
            <a:rPr kumimoji="1" lang="en-US" altLang="ja-JP" sz="1100" b="0" i="0" u="none" strike="noStrike" kern="120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総合解説書</a:t>
          </a:r>
          <a:r>
            <a:rPr kumimoji="1" lang="en-US" altLang="ja-JP" sz="1100" b="0" i="0" u="none" strike="noStrike" kern="120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1200" cap="none" spc="0" normalizeH="0" baseline="0" noProof="0">
              <a:ln>
                <a:noFill/>
              </a:ln>
              <a:solidFill>
                <a:sysClr val="windowText" lastClr="000000"/>
              </a:solidFill>
              <a:effectLst/>
              <a:uLnTx/>
              <a:uFillTx/>
              <a:latin typeface="+mn-lt"/>
              <a:ea typeface="+mn-ea"/>
              <a:cs typeface="+mn-cs"/>
            </a:rPr>
            <a:t>p.160</a:t>
          </a: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～の品目例示</a:t>
          </a:r>
          <a:r>
            <a:rPr kumimoji="1" lang="en-US" altLang="ja-JP" sz="1100" b="0" i="0" u="none" strike="noStrike" kern="120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などをご覧ください。</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142875</xdr:colOff>
      <xdr:row>19</xdr:row>
      <xdr:rowOff>76200</xdr:rowOff>
    </xdr:from>
    <xdr:to>
      <xdr:col>5</xdr:col>
      <xdr:colOff>609600</xdr:colOff>
      <xdr:row>21</xdr:row>
      <xdr:rowOff>38100</xdr:rowOff>
    </xdr:to>
    <xdr:sp macro="" textlink="">
      <xdr:nvSpPr>
        <xdr:cNvPr id="5" name="右矢印 4">
          <a:extLst>
            <a:ext uri="{FF2B5EF4-FFF2-40B4-BE49-F238E27FC236}">
              <a16:creationId xmlns:a16="http://schemas.microsoft.com/office/drawing/2014/main" id="{5BD41A77-F50B-4770-A4FC-97E103E9054C}"/>
            </a:ext>
          </a:extLst>
        </xdr:cNvPr>
        <xdr:cNvSpPr/>
      </xdr:nvSpPr>
      <xdr:spPr>
        <a:xfrm>
          <a:off x="4295775" y="3209925"/>
          <a:ext cx="466725" cy="304800"/>
        </a:xfrm>
        <a:prstGeom prst="rightArrow">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219075</xdr:colOff>
      <xdr:row>0</xdr:row>
      <xdr:rowOff>95250</xdr:rowOff>
    </xdr:from>
    <xdr:to>
      <xdr:col>2</xdr:col>
      <xdr:colOff>457200</xdr:colOff>
      <xdr:row>2</xdr:row>
      <xdr:rowOff>61383</xdr:rowOff>
    </xdr:to>
    <xdr:sp macro="" textlink="">
      <xdr:nvSpPr>
        <xdr:cNvPr id="4" name="テキスト ボックス 3">
          <a:extLst>
            <a:ext uri="{FF2B5EF4-FFF2-40B4-BE49-F238E27FC236}">
              <a16:creationId xmlns:a16="http://schemas.microsoft.com/office/drawing/2014/main" id="{5BC712D9-C7F8-4373-A570-8D5A02FCDA4F}"/>
            </a:ext>
          </a:extLst>
        </xdr:cNvPr>
        <xdr:cNvSpPr txBox="1"/>
      </xdr:nvSpPr>
      <xdr:spPr>
        <a:xfrm>
          <a:off x="219075" y="95250"/>
          <a:ext cx="895350" cy="309033"/>
        </a:xfrm>
        <a:prstGeom prst="rect">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lstStyle/>
        <a:p>
          <a:pPr algn="ctr"/>
          <a:r>
            <a:rPr kumimoji="1" lang="ja-JP" altLang="en-US" sz="1400" b="1"/>
            <a:t>自給率</a:t>
          </a:r>
        </a:p>
      </xdr:txBody>
    </xdr:sp>
    <xdr:clientData/>
  </xdr:twoCellAnchor>
  <xdr:twoCellAnchor>
    <xdr:from>
      <xdr:col>7</xdr:col>
      <xdr:colOff>312420</xdr:colOff>
      <xdr:row>5</xdr:row>
      <xdr:rowOff>259080</xdr:rowOff>
    </xdr:from>
    <xdr:to>
      <xdr:col>14</xdr:col>
      <xdr:colOff>152400</xdr:colOff>
      <xdr:row>18</xdr:row>
      <xdr:rowOff>45720</xdr:rowOff>
    </xdr:to>
    <xdr:sp macro="" textlink="">
      <xdr:nvSpPr>
        <xdr:cNvPr id="2" name="テキスト ボックス 1">
          <a:extLst>
            <a:ext uri="{FF2B5EF4-FFF2-40B4-BE49-F238E27FC236}">
              <a16:creationId xmlns:a16="http://schemas.microsoft.com/office/drawing/2014/main" id="{2A6C6807-8D12-C5AF-5454-200C742B48CD}"/>
            </a:ext>
          </a:extLst>
        </xdr:cNvPr>
        <xdr:cNvSpPr txBox="1"/>
      </xdr:nvSpPr>
      <xdr:spPr>
        <a:xfrm>
          <a:off x="5593080" y="1219200"/>
          <a:ext cx="4107180" cy="2255520"/>
        </a:xfrm>
        <a:prstGeom prst="rect">
          <a:avLst/>
        </a:prstGeom>
        <a:solidFill>
          <a:schemeClr val="accent6">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kern="1200">
              <a:solidFill>
                <a:srgbClr val="FF0000"/>
              </a:solidFill>
            </a:rPr>
            <a:t>◆自給率シートの留意事項</a:t>
          </a:r>
          <a:endParaRPr kumimoji="1" lang="en-US" altLang="ja-JP" sz="1200" b="1" kern="1200">
            <a:solidFill>
              <a:srgbClr val="FF0000"/>
            </a:solidFill>
          </a:endParaRPr>
        </a:p>
        <a:p>
          <a:r>
            <a:rPr kumimoji="1" lang="ja-JP" altLang="en-US" sz="1100" kern="1200"/>
            <a:t>・自給率（新規需要が県内で調達される割合）を変更したい場合、変更したい部門の欄に、数値を入力してください。</a:t>
          </a:r>
          <a:endParaRPr kumimoji="1" lang="en-US" altLang="ja-JP" sz="1100" kern="1200"/>
        </a:p>
        <a:p>
          <a:r>
            <a:rPr kumimoji="1" lang="ja-JP" altLang="en-US" sz="1100" kern="1200"/>
            <a:t>・未入力の場合は、長野県産業連関表で計算した自給率が自動で適用されます。</a:t>
          </a:r>
        </a:p>
        <a:p>
          <a:endParaRPr kumimoji="1" lang="en-US" altLang="ja-JP" sz="1100" kern="1200"/>
        </a:p>
        <a:p>
          <a:r>
            <a:rPr kumimoji="1" lang="ja-JP" altLang="en-US" sz="1100" kern="1200"/>
            <a:t>例）全て県内で調達される場合（県産品）は、該当部門の欄に「１」を入力します。</a:t>
          </a:r>
        </a:p>
        <a:p>
          <a:endParaRPr kumimoji="1" lang="en-US" altLang="ja-JP" sz="1100" kern="1200"/>
        </a:p>
        <a:p>
          <a:r>
            <a:rPr kumimoji="1" lang="en-US" altLang="ja-JP" sz="1100" kern="1200"/>
            <a:t>※</a:t>
          </a:r>
          <a:r>
            <a:rPr kumimoji="1" lang="ja-JP" altLang="en-US" sz="1100" kern="1200"/>
            <a:t>直接効果以外は、長野県産業連関表で計算した自給率で固定しています。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9525</xdr:colOff>
      <xdr:row>25</xdr:row>
      <xdr:rowOff>19050</xdr:rowOff>
    </xdr:from>
    <xdr:to>
      <xdr:col>6</xdr:col>
      <xdr:colOff>1209675</xdr:colOff>
      <xdr:row>37</xdr:row>
      <xdr:rowOff>161925</xdr:rowOff>
    </xdr:to>
    <xdr:graphicFrame macro="">
      <xdr:nvGraphicFramePr>
        <xdr:cNvPr id="1555810" name="グラフ 3">
          <a:extLst>
            <a:ext uri="{FF2B5EF4-FFF2-40B4-BE49-F238E27FC236}">
              <a16:creationId xmlns:a16="http://schemas.microsoft.com/office/drawing/2014/main" id="{191AA3DF-E312-43F8-AABA-0222CA93A6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40</xdr:row>
      <xdr:rowOff>9525</xdr:rowOff>
    </xdr:from>
    <xdr:to>
      <xdr:col>6</xdr:col>
      <xdr:colOff>1181100</xdr:colOff>
      <xdr:row>52</xdr:row>
      <xdr:rowOff>142875</xdr:rowOff>
    </xdr:to>
    <xdr:graphicFrame macro="">
      <xdr:nvGraphicFramePr>
        <xdr:cNvPr id="1555811" name="グラフ 1">
          <a:extLst>
            <a:ext uri="{FF2B5EF4-FFF2-40B4-BE49-F238E27FC236}">
              <a16:creationId xmlns:a16="http://schemas.microsoft.com/office/drawing/2014/main" id="{F556FD77-384C-4F4B-90BC-A403701454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58</xdr:row>
      <xdr:rowOff>57150</xdr:rowOff>
    </xdr:from>
    <xdr:to>
      <xdr:col>7</xdr:col>
      <xdr:colOff>57150</xdr:colOff>
      <xdr:row>85</xdr:row>
      <xdr:rowOff>38100</xdr:rowOff>
    </xdr:to>
    <xdr:graphicFrame macro="">
      <xdr:nvGraphicFramePr>
        <xdr:cNvPr id="1555812" name="グラフ 6">
          <a:extLst>
            <a:ext uri="{FF2B5EF4-FFF2-40B4-BE49-F238E27FC236}">
              <a16:creationId xmlns:a16="http://schemas.microsoft.com/office/drawing/2014/main" id="{8C2CCC32-2192-43C9-ACE9-A7F322813D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123825</xdr:colOff>
      <xdr:row>89</xdr:row>
      <xdr:rowOff>57150</xdr:rowOff>
    </xdr:from>
    <xdr:to>
      <xdr:col>7</xdr:col>
      <xdr:colOff>47625</xdr:colOff>
      <xdr:row>116</xdr:row>
      <xdr:rowOff>57150</xdr:rowOff>
    </xdr:to>
    <xdr:graphicFrame macro="">
      <xdr:nvGraphicFramePr>
        <xdr:cNvPr id="1555813" name="グラフ 9">
          <a:extLst>
            <a:ext uri="{FF2B5EF4-FFF2-40B4-BE49-F238E27FC236}">
              <a16:creationId xmlns:a16="http://schemas.microsoft.com/office/drawing/2014/main" id="{E1F18120-8388-4EE0-9D6A-A6D1B6CEDC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152400</xdr:colOff>
      <xdr:row>0</xdr:row>
      <xdr:rowOff>114300</xdr:rowOff>
    </xdr:from>
    <xdr:to>
      <xdr:col>2</xdr:col>
      <xdr:colOff>434975</xdr:colOff>
      <xdr:row>2</xdr:row>
      <xdr:rowOff>98955</xdr:rowOff>
    </xdr:to>
    <xdr:sp macro="" textlink="">
      <xdr:nvSpPr>
        <xdr:cNvPr id="7" name="テキスト ボックス 6">
          <a:extLst>
            <a:ext uri="{FF2B5EF4-FFF2-40B4-BE49-F238E27FC236}">
              <a16:creationId xmlns:a16="http://schemas.microsoft.com/office/drawing/2014/main" id="{26413D84-078D-492D-872C-95AB3EBA0B1A}"/>
            </a:ext>
          </a:extLst>
        </xdr:cNvPr>
        <xdr:cNvSpPr txBox="1"/>
      </xdr:nvSpPr>
      <xdr:spPr>
        <a:xfrm>
          <a:off x="152400" y="114300"/>
          <a:ext cx="1120775" cy="327555"/>
        </a:xfrm>
        <a:prstGeom prst="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wrap="square" rtlCol="0" anchor="t"/>
        <a:lstStyle/>
        <a:p>
          <a:pPr algn="ctr"/>
          <a:r>
            <a:rPr kumimoji="1" lang="ja-JP" altLang="en-US" sz="1400" b="1"/>
            <a:t>総括表</a:t>
          </a:r>
        </a:p>
      </xdr:txBody>
    </xdr:sp>
    <xdr:clientData/>
  </xdr:twoCellAnchor>
  <xdr:twoCellAnchor>
    <xdr:from>
      <xdr:col>8</xdr:col>
      <xdr:colOff>567690</xdr:colOff>
      <xdr:row>5</xdr:row>
      <xdr:rowOff>114300</xdr:rowOff>
    </xdr:from>
    <xdr:to>
      <xdr:col>11</xdr:col>
      <xdr:colOff>76200</xdr:colOff>
      <xdr:row>8</xdr:row>
      <xdr:rowOff>107155</xdr:rowOff>
    </xdr:to>
    <xdr:sp macro="" textlink="">
      <xdr:nvSpPr>
        <xdr:cNvPr id="8" name="額縁 7">
          <a:hlinkClick xmlns:r="http://schemas.openxmlformats.org/officeDocument/2006/relationships" r:id="rId5"/>
          <a:extLst>
            <a:ext uri="{FF2B5EF4-FFF2-40B4-BE49-F238E27FC236}">
              <a16:creationId xmlns:a16="http://schemas.microsoft.com/office/drawing/2014/main" id="{23FB3DAC-4D86-404B-B084-C86C8F0BF4FA}"/>
            </a:ext>
          </a:extLst>
        </xdr:cNvPr>
        <xdr:cNvSpPr/>
      </xdr:nvSpPr>
      <xdr:spPr>
        <a:xfrm>
          <a:off x="6808470" y="1013460"/>
          <a:ext cx="1223010" cy="518635"/>
        </a:xfrm>
        <a:prstGeom prst="bevel">
          <a:avLst/>
        </a:prstGeom>
        <a:solidFill>
          <a:schemeClr val="accent5">
            <a:lumMod val="60000"/>
            <a:lumOff val="40000"/>
          </a:schemeClr>
        </a:solidFill>
        <a:ln>
          <a:solidFill>
            <a:schemeClr val="accent5">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latin typeface="+mn-ea"/>
              <a:ea typeface="+mn-ea"/>
            </a:rPr>
            <a:t>留意事項</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123825</xdr:colOff>
      <xdr:row>0</xdr:row>
      <xdr:rowOff>76200</xdr:rowOff>
    </xdr:from>
    <xdr:to>
      <xdr:col>3</xdr:col>
      <xdr:colOff>76200</xdr:colOff>
      <xdr:row>1</xdr:row>
      <xdr:rowOff>131763</xdr:rowOff>
    </xdr:to>
    <xdr:sp macro="" textlink="">
      <xdr:nvSpPr>
        <xdr:cNvPr id="2" name="テキスト ボックス 1">
          <a:extLst>
            <a:ext uri="{FF2B5EF4-FFF2-40B4-BE49-F238E27FC236}">
              <a16:creationId xmlns:a16="http://schemas.microsoft.com/office/drawing/2014/main" id="{B6053257-A903-4A0C-9712-0168CD9F0DF3}"/>
            </a:ext>
          </a:extLst>
        </xdr:cNvPr>
        <xdr:cNvSpPr txBox="1"/>
      </xdr:nvSpPr>
      <xdr:spPr>
        <a:xfrm>
          <a:off x="219075" y="76200"/>
          <a:ext cx="1390650" cy="331788"/>
        </a:xfrm>
        <a:prstGeom prst="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wrap="square" rtlCol="0" anchor="t"/>
        <a:lstStyle/>
        <a:p>
          <a:pPr algn="ctr"/>
          <a:r>
            <a:rPr kumimoji="1" lang="ja-JP" altLang="en-US" sz="1400" b="1"/>
            <a:t>総合結果</a:t>
          </a:r>
        </a:p>
      </xdr:txBody>
    </xdr:sp>
    <xdr:clientData/>
  </xdr:twoCellAnchor>
  <xdr:twoCellAnchor>
    <xdr:from>
      <xdr:col>12</xdr:col>
      <xdr:colOff>0</xdr:colOff>
      <xdr:row>10</xdr:row>
      <xdr:rowOff>76200</xdr:rowOff>
    </xdr:from>
    <xdr:to>
      <xdr:col>16</xdr:col>
      <xdr:colOff>198120</xdr:colOff>
      <xdr:row>12</xdr:row>
      <xdr:rowOff>114300</xdr:rowOff>
    </xdr:to>
    <xdr:sp macro="" textlink="">
      <xdr:nvSpPr>
        <xdr:cNvPr id="5" name="額縁 4">
          <a:hlinkClick xmlns:r="http://schemas.openxmlformats.org/officeDocument/2006/relationships" r:id="rId1"/>
          <a:extLst>
            <a:ext uri="{FF2B5EF4-FFF2-40B4-BE49-F238E27FC236}">
              <a16:creationId xmlns:a16="http://schemas.microsoft.com/office/drawing/2014/main" id="{871DF63A-0F21-4DD1-9563-6063239B74A3}"/>
            </a:ext>
          </a:extLst>
        </xdr:cNvPr>
        <xdr:cNvSpPr/>
      </xdr:nvSpPr>
      <xdr:spPr>
        <a:xfrm>
          <a:off x="7056120" y="2301240"/>
          <a:ext cx="2667000" cy="449580"/>
        </a:xfrm>
        <a:prstGeom prst="bevel">
          <a:avLst/>
        </a:prstGeom>
        <a:solidFill>
          <a:schemeClr val="accent5">
            <a:lumMod val="60000"/>
            <a:lumOff val="40000"/>
          </a:schemeClr>
        </a:solidFill>
        <a:ln>
          <a:solidFill>
            <a:schemeClr val="accent5">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latin typeface="+mn-ea"/>
              <a:ea typeface="+mn-ea"/>
            </a:rPr>
            <a:t>入力結果の確認について</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0</xdr:colOff>
      <xdr:row>22</xdr:row>
      <xdr:rowOff>9525</xdr:rowOff>
    </xdr:from>
    <xdr:to>
      <xdr:col>8</xdr:col>
      <xdr:colOff>0</xdr:colOff>
      <xdr:row>23</xdr:row>
      <xdr:rowOff>180975</xdr:rowOff>
    </xdr:to>
    <xdr:cxnSp macro="">
      <xdr:nvCxnSpPr>
        <xdr:cNvPr id="3" name="直線矢印コネクタ 2">
          <a:extLst>
            <a:ext uri="{FF2B5EF4-FFF2-40B4-BE49-F238E27FC236}">
              <a16:creationId xmlns:a16="http://schemas.microsoft.com/office/drawing/2014/main" id="{BCADDD8A-BEF3-4219-ABD0-6E42D112D882}"/>
            </a:ext>
          </a:extLst>
        </xdr:cNvPr>
        <xdr:cNvCxnSpPr/>
      </xdr:nvCxnSpPr>
      <xdr:spPr>
        <a:xfrm>
          <a:off x="1438275" y="3848100"/>
          <a:ext cx="0" cy="36195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9525</xdr:colOff>
      <xdr:row>20</xdr:row>
      <xdr:rowOff>19050</xdr:rowOff>
    </xdr:from>
    <xdr:to>
      <xdr:col>8</xdr:col>
      <xdr:colOff>9525</xdr:colOff>
      <xdr:row>21</xdr:row>
      <xdr:rowOff>9525</xdr:rowOff>
    </xdr:to>
    <xdr:cxnSp macro="">
      <xdr:nvCxnSpPr>
        <xdr:cNvPr id="5" name="直線コネクタ 4">
          <a:extLst>
            <a:ext uri="{FF2B5EF4-FFF2-40B4-BE49-F238E27FC236}">
              <a16:creationId xmlns:a16="http://schemas.microsoft.com/office/drawing/2014/main" id="{D74B27DC-D47A-4F8A-8C8A-4298C8768078}"/>
            </a:ext>
          </a:extLst>
        </xdr:cNvPr>
        <xdr:cNvCxnSpPr/>
      </xdr:nvCxnSpPr>
      <xdr:spPr>
        <a:xfrm>
          <a:off x="1447800" y="3476625"/>
          <a:ext cx="0" cy="1809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28575</xdr:colOff>
      <xdr:row>5</xdr:row>
      <xdr:rowOff>171450</xdr:rowOff>
    </xdr:from>
    <xdr:to>
      <xdr:col>17</xdr:col>
      <xdr:colOff>28575</xdr:colOff>
      <xdr:row>6</xdr:row>
      <xdr:rowOff>171450</xdr:rowOff>
    </xdr:to>
    <xdr:cxnSp macro="">
      <xdr:nvCxnSpPr>
        <xdr:cNvPr id="7" name="直線コネクタ 6">
          <a:extLst>
            <a:ext uri="{FF2B5EF4-FFF2-40B4-BE49-F238E27FC236}">
              <a16:creationId xmlns:a16="http://schemas.microsoft.com/office/drawing/2014/main" id="{92D918C7-83AB-430D-91A3-A9C633AB1839}"/>
            </a:ext>
          </a:extLst>
        </xdr:cNvPr>
        <xdr:cNvCxnSpPr/>
      </xdr:nvCxnSpPr>
      <xdr:spPr>
        <a:xfrm>
          <a:off x="3181350" y="1371600"/>
          <a:ext cx="0" cy="1809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38100</xdr:colOff>
      <xdr:row>8</xdr:row>
      <xdr:rowOff>19050</xdr:rowOff>
    </xdr:from>
    <xdr:to>
      <xdr:col>17</xdr:col>
      <xdr:colOff>38100</xdr:colOff>
      <xdr:row>10</xdr:row>
      <xdr:rowOff>171450</xdr:rowOff>
    </xdr:to>
    <xdr:cxnSp macro="">
      <xdr:nvCxnSpPr>
        <xdr:cNvPr id="8" name="直線矢印コネクタ 7">
          <a:extLst>
            <a:ext uri="{FF2B5EF4-FFF2-40B4-BE49-F238E27FC236}">
              <a16:creationId xmlns:a16="http://schemas.microsoft.com/office/drawing/2014/main" id="{B9760467-E42E-4B14-949D-EF043CA19F26}"/>
            </a:ext>
          </a:extLst>
        </xdr:cNvPr>
        <xdr:cNvCxnSpPr/>
      </xdr:nvCxnSpPr>
      <xdr:spPr>
        <a:xfrm>
          <a:off x="3190875" y="1762125"/>
          <a:ext cx="0" cy="51435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26</xdr:row>
      <xdr:rowOff>0</xdr:rowOff>
    </xdr:from>
    <xdr:to>
      <xdr:col>8</xdr:col>
      <xdr:colOff>0</xdr:colOff>
      <xdr:row>26</xdr:row>
      <xdr:rowOff>180975</xdr:rowOff>
    </xdr:to>
    <xdr:cxnSp macro="">
      <xdr:nvCxnSpPr>
        <xdr:cNvPr id="17" name="直線コネクタ 16">
          <a:extLst>
            <a:ext uri="{FF2B5EF4-FFF2-40B4-BE49-F238E27FC236}">
              <a16:creationId xmlns:a16="http://schemas.microsoft.com/office/drawing/2014/main" id="{EB57DA5A-29B0-4498-AE62-B1F9CD6B3489}"/>
            </a:ext>
          </a:extLst>
        </xdr:cNvPr>
        <xdr:cNvCxnSpPr/>
      </xdr:nvCxnSpPr>
      <xdr:spPr>
        <a:xfrm>
          <a:off x="1438275" y="4600575"/>
          <a:ext cx="0" cy="1809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28</xdr:row>
      <xdr:rowOff>0</xdr:rowOff>
    </xdr:from>
    <xdr:to>
      <xdr:col>8</xdr:col>
      <xdr:colOff>0</xdr:colOff>
      <xdr:row>30</xdr:row>
      <xdr:rowOff>171450</xdr:rowOff>
    </xdr:to>
    <xdr:cxnSp macro="">
      <xdr:nvCxnSpPr>
        <xdr:cNvPr id="18" name="直線矢印コネクタ 17">
          <a:extLst>
            <a:ext uri="{FF2B5EF4-FFF2-40B4-BE49-F238E27FC236}">
              <a16:creationId xmlns:a16="http://schemas.microsoft.com/office/drawing/2014/main" id="{B8D3D0D6-DFAE-4FAE-87F8-2C05D6C2DC5D}"/>
            </a:ext>
          </a:extLst>
        </xdr:cNvPr>
        <xdr:cNvCxnSpPr/>
      </xdr:nvCxnSpPr>
      <xdr:spPr>
        <a:xfrm>
          <a:off x="1438275" y="4981575"/>
          <a:ext cx="0" cy="36195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43</xdr:row>
      <xdr:rowOff>0</xdr:rowOff>
    </xdr:from>
    <xdr:to>
      <xdr:col>8</xdr:col>
      <xdr:colOff>0</xdr:colOff>
      <xdr:row>43</xdr:row>
      <xdr:rowOff>170391</xdr:rowOff>
    </xdr:to>
    <xdr:cxnSp macro="">
      <xdr:nvCxnSpPr>
        <xdr:cNvPr id="44" name="直線コネクタ 43">
          <a:extLst>
            <a:ext uri="{FF2B5EF4-FFF2-40B4-BE49-F238E27FC236}">
              <a16:creationId xmlns:a16="http://schemas.microsoft.com/office/drawing/2014/main" id="{8E117954-AF70-4C24-B0CC-95E23156F599}"/>
            </a:ext>
          </a:extLst>
        </xdr:cNvPr>
        <xdr:cNvCxnSpPr/>
      </xdr:nvCxnSpPr>
      <xdr:spPr>
        <a:xfrm>
          <a:off x="1439333" y="7122583"/>
          <a:ext cx="0" cy="17039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49</xdr:row>
      <xdr:rowOff>0</xdr:rowOff>
    </xdr:from>
    <xdr:to>
      <xdr:col>8</xdr:col>
      <xdr:colOff>0</xdr:colOff>
      <xdr:row>49</xdr:row>
      <xdr:rowOff>170391</xdr:rowOff>
    </xdr:to>
    <xdr:cxnSp macro="">
      <xdr:nvCxnSpPr>
        <xdr:cNvPr id="45" name="直線コネクタ 44">
          <a:extLst>
            <a:ext uri="{FF2B5EF4-FFF2-40B4-BE49-F238E27FC236}">
              <a16:creationId xmlns:a16="http://schemas.microsoft.com/office/drawing/2014/main" id="{7415B24E-D923-4EFE-BADB-F25195CB996F}"/>
            </a:ext>
          </a:extLst>
        </xdr:cNvPr>
        <xdr:cNvCxnSpPr/>
      </xdr:nvCxnSpPr>
      <xdr:spPr>
        <a:xfrm>
          <a:off x="1439333" y="8202083"/>
          <a:ext cx="0" cy="17039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56</xdr:row>
      <xdr:rowOff>0</xdr:rowOff>
    </xdr:from>
    <xdr:to>
      <xdr:col>8</xdr:col>
      <xdr:colOff>0</xdr:colOff>
      <xdr:row>56</xdr:row>
      <xdr:rowOff>170391</xdr:rowOff>
    </xdr:to>
    <xdr:cxnSp macro="">
      <xdr:nvCxnSpPr>
        <xdr:cNvPr id="46" name="直線コネクタ 45">
          <a:extLst>
            <a:ext uri="{FF2B5EF4-FFF2-40B4-BE49-F238E27FC236}">
              <a16:creationId xmlns:a16="http://schemas.microsoft.com/office/drawing/2014/main" id="{D19C021E-DB92-40C0-A4D4-EDFB89EEA3B3}"/>
            </a:ext>
          </a:extLst>
        </xdr:cNvPr>
        <xdr:cNvCxnSpPr/>
      </xdr:nvCxnSpPr>
      <xdr:spPr>
        <a:xfrm>
          <a:off x="1439333" y="9398000"/>
          <a:ext cx="0" cy="17039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45</xdr:row>
      <xdr:rowOff>0</xdr:rowOff>
    </xdr:from>
    <xdr:to>
      <xdr:col>8</xdr:col>
      <xdr:colOff>0</xdr:colOff>
      <xdr:row>46</xdr:row>
      <xdr:rowOff>171450</xdr:rowOff>
    </xdr:to>
    <xdr:cxnSp macro="">
      <xdr:nvCxnSpPr>
        <xdr:cNvPr id="47" name="直線矢印コネクタ 46">
          <a:extLst>
            <a:ext uri="{FF2B5EF4-FFF2-40B4-BE49-F238E27FC236}">
              <a16:creationId xmlns:a16="http://schemas.microsoft.com/office/drawing/2014/main" id="{90DB7551-410B-49C5-9847-D417FFBBFE58}"/>
            </a:ext>
          </a:extLst>
        </xdr:cNvPr>
        <xdr:cNvCxnSpPr/>
      </xdr:nvCxnSpPr>
      <xdr:spPr>
        <a:xfrm>
          <a:off x="1438275" y="7515225"/>
          <a:ext cx="0" cy="35242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52</xdr:row>
      <xdr:rowOff>0</xdr:rowOff>
    </xdr:from>
    <xdr:to>
      <xdr:col>8</xdr:col>
      <xdr:colOff>0</xdr:colOff>
      <xdr:row>54</xdr:row>
      <xdr:rowOff>0</xdr:rowOff>
    </xdr:to>
    <xdr:cxnSp macro="">
      <xdr:nvCxnSpPr>
        <xdr:cNvPr id="48" name="直線矢印コネクタ 47">
          <a:extLst>
            <a:ext uri="{FF2B5EF4-FFF2-40B4-BE49-F238E27FC236}">
              <a16:creationId xmlns:a16="http://schemas.microsoft.com/office/drawing/2014/main" id="{30ECEB91-5AC3-4DA0-A801-B5243B49BF1E}"/>
            </a:ext>
          </a:extLst>
        </xdr:cNvPr>
        <xdr:cNvCxnSpPr/>
      </xdr:nvCxnSpPr>
      <xdr:spPr>
        <a:xfrm>
          <a:off x="1438275" y="8782050"/>
          <a:ext cx="0" cy="3048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58</xdr:row>
      <xdr:rowOff>0</xdr:rowOff>
    </xdr:from>
    <xdr:to>
      <xdr:col>8</xdr:col>
      <xdr:colOff>0</xdr:colOff>
      <xdr:row>60</xdr:row>
      <xdr:rowOff>171450</xdr:rowOff>
    </xdr:to>
    <xdr:cxnSp macro="">
      <xdr:nvCxnSpPr>
        <xdr:cNvPr id="51" name="直線矢印コネクタ 50">
          <a:extLst>
            <a:ext uri="{FF2B5EF4-FFF2-40B4-BE49-F238E27FC236}">
              <a16:creationId xmlns:a16="http://schemas.microsoft.com/office/drawing/2014/main" id="{D60BB36A-0C52-409E-A9DC-38E39069D11D}"/>
            </a:ext>
          </a:extLst>
        </xdr:cNvPr>
        <xdr:cNvCxnSpPr/>
      </xdr:nvCxnSpPr>
      <xdr:spPr>
        <a:xfrm>
          <a:off x="1438275" y="9810750"/>
          <a:ext cx="0" cy="35242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161925</xdr:colOff>
      <xdr:row>0</xdr:row>
      <xdr:rowOff>66675</xdr:rowOff>
    </xdr:from>
    <xdr:to>
      <xdr:col>7</xdr:col>
      <xdr:colOff>114300</xdr:colOff>
      <xdr:row>0</xdr:row>
      <xdr:rowOff>436563</xdr:rowOff>
    </xdr:to>
    <xdr:sp macro="" textlink="">
      <xdr:nvSpPr>
        <xdr:cNvPr id="36" name="テキスト ボックス 35">
          <a:extLst>
            <a:ext uri="{FF2B5EF4-FFF2-40B4-BE49-F238E27FC236}">
              <a16:creationId xmlns:a16="http://schemas.microsoft.com/office/drawing/2014/main" id="{55675C00-BAD2-49EC-BF99-BD3167A7A162}"/>
            </a:ext>
          </a:extLst>
        </xdr:cNvPr>
        <xdr:cNvSpPr txBox="1"/>
      </xdr:nvSpPr>
      <xdr:spPr>
        <a:xfrm>
          <a:off x="266700" y="66675"/>
          <a:ext cx="1095375" cy="369888"/>
        </a:xfrm>
        <a:prstGeom prst="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wrap="square" rtlCol="0" anchor="t"/>
        <a:lstStyle/>
        <a:p>
          <a:pPr algn="ctr"/>
          <a:r>
            <a:rPr kumimoji="1" lang="ja-JP" altLang="en-US" sz="1400" b="1"/>
            <a:t>フロー</a:t>
          </a:r>
        </a:p>
      </xdr:txBody>
    </xdr:sp>
    <xdr:clientData/>
  </xdr:twoCellAnchor>
  <xdr:twoCellAnchor>
    <xdr:from>
      <xdr:col>8</xdr:col>
      <xdr:colOff>0</xdr:colOff>
      <xdr:row>13</xdr:row>
      <xdr:rowOff>9525</xdr:rowOff>
    </xdr:from>
    <xdr:to>
      <xdr:col>8</xdr:col>
      <xdr:colOff>0</xdr:colOff>
      <xdr:row>14</xdr:row>
      <xdr:rowOff>161925</xdr:rowOff>
    </xdr:to>
    <xdr:cxnSp macro="">
      <xdr:nvCxnSpPr>
        <xdr:cNvPr id="43" name="直線コネクタ 42">
          <a:extLst>
            <a:ext uri="{FF2B5EF4-FFF2-40B4-BE49-F238E27FC236}">
              <a16:creationId xmlns:a16="http://schemas.microsoft.com/office/drawing/2014/main" id="{6618C12E-4A47-4B7A-8B88-69DE8215C254}"/>
            </a:ext>
          </a:extLst>
        </xdr:cNvPr>
        <xdr:cNvCxnSpPr/>
      </xdr:nvCxnSpPr>
      <xdr:spPr>
        <a:xfrm>
          <a:off x="1438275" y="2657475"/>
          <a:ext cx="0" cy="3333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16</xdr:row>
      <xdr:rowOff>0</xdr:rowOff>
    </xdr:from>
    <xdr:to>
      <xdr:col>8</xdr:col>
      <xdr:colOff>1</xdr:colOff>
      <xdr:row>18</xdr:row>
      <xdr:rowOff>0</xdr:rowOff>
    </xdr:to>
    <xdr:cxnSp macro="">
      <xdr:nvCxnSpPr>
        <xdr:cNvPr id="50" name="直線矢印コネクタ 49">
          <a:extLst>
            <a:ext uri="{FF2B5EF4-FFF2-40B4-BE49-F238E27FC236}">
              <a16:creationId xmlns:a16="http://schemas.microsoft.com/office/drawing/2014/main" id="{A9FEBD88-D357-4092-9152-5D5358344692}"/>
            </a:ext>
          </a:extLst>
        </xdr:cNvPr>
        <xdr:cNvCxnSpPr/>
      </xdr:nvCxnSpPr>
      <xdr:spPr>
        <a:xfrm>
          <a:off x="1438275" y="3190875"/>
          <a:ext cx="1" cy="36195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13</xdr:row>
      <xdr:rowOff>171450</xdr:rowOff>
    </xdr:from>
    <xdr:to>
      <xdr:col>18</xdr:col>
      <xdr:colOff>0</xdr:colOff>
      <xdr:row>13</xdr:row>
      <xdr:rowOff>171451</xdr:rowOff>
    </xdr:to>
    <xdr:cxnSp macro="">
      <xdr:nvCxnSpPr>
        <xdr:cNvPr id="52" name="直線コネクタ 51">
          <a:extLst>
            <a:ext uri="{FF2B5EF4-FFF2-40B4-BE49-F238E27FC236}">
              <a16:creationId xmlns:a16="http://schemas.microsoft.com/office/drawing/2014/main" id="{84861E14-CB29-4EFF-B116-13739C943E05}"/>
            </a:ext>
          </a:extLst>
        </xdr:cNvPr>
        <xdr:cNvCxnSpPr/>
      </xdr:nvCxnSpPr>
      <xdr:spPr>
        <a:xfrm flipV="1">
          <a:off x="1438275" y="2819400"/>
          <a:ext cx="1905000"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171450</xdr:colOff>
      <xdr:row>17</xdr:row>
      <xdr:rowOff>9525</xdr:rowOff>
    </xdr:from>
    <xdr:to>
      <xdr:col>17</xdr:col>
      <xdr:colOff>180975</xdr:colOff>
      <xdr:row>18</xdr:row>
      <xdr:rowOff>9525</xdr:rowOff>
    </xdr:to>
    <xdr:cxnSp macro="">
      <xdr:nvCxnSpPr>
        <xdr:cNvPr id="53" name="直線矢印コネクタ 52">
          <a:extLst>
            <a:ext uri="{FF2B5EF4-FFF2-40B4-BE49-F238E27FC236}">
              <a16:creationId xmlns:a16="http://schemas.microsoft.com/office/drawing/2014/main" id="{31765DD7-11EF-473C-ADE2-0E124E9058EF}"/>
            </a:ext>
          </a:extLst>
        </xdr:cNvPr>
        <xdr:cNvCxnSpPr/>
      </xdr:nvCxnSpPr>
      <xdr:spPr>
        <a:xfrm>
          <a:off x="3324225" y="3381375"/>
          <a:ext cx="9525" cy="18097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xdr:colOff>
      <xdr:row>19</xdr:row>
      <xdr:rowOff>104775</xdr:rowOff>
    </xdr:from>
    <xdr:to>
      <xdr:col>27</xdr:col>
      <xdr:colOff>188383</xdr:colOff>
      <xdr:row>19</xdr:row>
      <xdr:rowOff>104776</xdr:rowOff>
    </xdr:to>
    <xdr:cxnSp macro="">
      <xdr:nvCxnSpPr>
        <xdr:cNvPr id="61" name="直線コネクタ 60">
          <a:extLst>
            <a:ext uri="{FF2B5EF4-FFF2-40B4-BE49-F238E27FC236}">
              <a16:creationId xmlns:a16="http://schemas.microsoft.com/office/drawing/2014/main" id="{05FE67B4-A059-4858-925B-FFC20C2B946F}"/>
            </a:ext>
          </a:extLst>
        </xdr:cNvPr>
        <xdr:cNvCxnSpPr/>
      </xdr:nvCxnSpPr>
      <xdr:spPr>
        <a:xfrm>
          <a:off x="4886325" y="3838575"/>
          <a:ext cx="359833" cy="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9526</xdr:colOff>
      <xdr:row>19</xdr:row>
      <xdr:rowOff>114301</xdr:rowOff>
    </xdr:from>
    <xdr:to>
      <xdr:col>28</xdr:col>
      <xdr:colOff>2</xdr:colOff>
      <xdr:row>38</xdr:row>
      <xdr:rowOff>66677</xdr:rowOff>
    </xdr:to>
    <xdr:cxnSp macro="">
      <xdr:nvCxnSpPr>
        <xdr:cNvPr id="62" name="カギ線コネクタ 3">
          <a:extLst>
            <a:ext uri="{FF2B5EF4-FFF2-40B4-BE49-F238E27FC236}">
              <a16:creationId xmlns:a16="http://schemas.microsoft.com/office/drawing/2014/main" id="{D96C728F-3157-4FC9-8915-15DD33A9DD0F}"/>
            </a:ext>
          </a:extLst>
        </xdr:cNvPr>
        <xdr:cNvCxnSpPr/>
      </xdr:nvCxnSpPr>
      <xdr:spPr>
        <a:xfrm rot="5400000">
          <a:off x="2890838" y="4881564"/>
          <a:ext cx="3390901" cy="1323976"/>
        </a:xfrm>
        <a:prstGeom prst="bentConnector3">
          <a:avLst>
            <a:gd name="adj1" fmla="val 10028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19051</xdr:colOff>
      <xdr:row>38</xdr:row>
      <xdr:rowOff>95250</xdr:rowOff>
    </xdr:from>
    <xdr:to>
      <xdr:col>28</xdr:col>
      <xdr:colOff>4</xdr:colOff>
      <xdr:row>42</xdr:row>
      <xdr:rowOff>19050</xdr:rowOff>
    </xdr:to>
    <xdr:cxnSp macro="">
      <xdr:nvCxnSpPr>
        <xdr:cNvPr id="74" name="カギ線コネクタ 41">
          <a:extLst>
            <a:ext uri="{FF2B5EF4-FFF2-40B4-BE49-F238E27FC236}">
              <a16:creationId xmlns:a16="http://schemas.microsoft.com/office/drawing/2014/main" id="{A5F17C49-719C-4240-8971-C98AD21113A1}"/>
            </a:ext>
          </a:extLst>
        </xdr:cNvPr>
        <xdr:cNvCxnSpPr/>
      </xdr:nvCxnSpPr>
      <xdr:spPr>
        <a:xfrm rot="10800000" flipV="1">
          <a:off x="3933826" y="7267575"/>
          <a:ext cx="1314453" cy="666750"/>
        </a:xfrm>
        <a:prstGeom prst="bentConnector3">
          <a:avLst>
            <a:gd name="adj1" fmla="val 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180975</xdr:colOff>
      <xdr:row>14</xdr:row>
      <xdr:rowOff>0</xdr:rowOff>
    </xdr:from>
    <xdr:to>
      <xdr:col>17</xdr:col>
      <xdr:colOff>180975</xdr:colOff>
      <xdr:row>14</xdr:row>
      <xdr:rowOff>179916</xdr:rowOff>
    </xdr:to>
    <xdr:cxnSp macro="">
      <xdr:nvCxnSpPr>
        <xdr:cNvPr id="79" name="直線コネクタ 78">
          <a:extLst>
            <a:ext uri="{FF2B5EF4-FFF2-40B4-BE49-F238E27FC236}">
              <a16:creationId xmlns:a16="http://schemas.microsoft.com/office/drawing/2014/main" id="{D3A3A7B5-30E4-432C-98D1-8993137DD947}"/>
            </a:ext>
          </a:extLst>
        </xdr:cNvPr>
        <xdr:cNvCxnSpPr/>
      </xdr:nvCxnSpPr>
      <xdr:spPr>
        <a:xfrm>
          <a:off x="3333750" y="2828925"/>
          <a:ext cx="0" cy="17991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171450</xdr:colOff>
      <xdr:row>36</xdr:row>
      <xdr:rowOff>9525</xdr:rowOff>
    </xdr:from>
    <xdr:to>
      <xdr:col>12</xdr:col>
      <xdr:colOff>180975</xdr:colOff>
      <xdr:row>37</xdr:row>
      <xdr:rowOff>9525</xdr:rowOff>
    </xdr:to>
    <xdr:cxnSp macro="">
      <xdr:nvCxnSpPr>
        <xdr:cNvPr id="89" name="直線矢印コネクタ 88">
          <a:extLst>
            <a:ext uri="{FF2B5EF4-FFF2-40B4-BE49-F238E27FC236}">
              <a16:creationId xmlns:a16="http://schemas.microsoft.com/office/drawing/2014/main" id="{118A19BA-2299-4422-88E4-F487CEBE5055}"/>
            </a:ext>
          </a:extLst>
        </xdr:cNvPr>
        <xdr:cNvCxnSpPr/>
      </xdr:nvCxnSpPr>
      <xdr:spPr>
        <a:xfrm>
          <a:off x="3324225" y="3381375"/>
          <a:ext cx="9525" cy="18097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180975</xdr:colOff>
      <xdr:row>33</xdr:row>
      <xdr:rowOff>0</xdr:rowOff>
    </xdr:from>
    <xdr:to>
      <xdr:col>12</xdr:col>
      <xdr:colOff>180975</xdr:colOff>
      <xdr:row>33</xdr:row>
      <xdr:rowOff>179916</xdr:rowOff>
    </xdr:to>
    <xdr:cxnSp macro="">
      <xdr:nvCxnSpPr>
        <xdr:cNvPr id="90" name="直線コネクタ 89">
          <a:extLst>
            <a:ext uri="{FF2B5EF4-FFF2-40B4-BE49-F238E27FC236}">
              <a16:creationId xmlns:a16="http://schemas.microsoft.com/office/drawing/2014/main" id="{CC42209F-82B4-428E-B09B-C9E560781CD7}"/>
            </a:ext>
          </a:extLst>
        </xdr:cNvPr>
        <xdr:cNvCxnSpPr/>
      </xdr:nvCxnSpPr>
      <xdr:spPr>
        <a:xfrm>
          <a:off x="3333750" y="2828925"/>
          <a:ext cx="0" cy="17991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171450</xdr:colOff>
      <xdr:row>66</xdr:row>
      <xdr:rowOff>9525</xdr:rowOff>
    </xdr:from>
    <xdr:to>
      <xdr:col>7</xdr:col>
      <xdr:colOff>180975</xdr:colOff>
      <xdr:row>67</xdr:row>
      <xdr:rowOff>9525</xdr:rowOff>
    </xdr:to>
    <xdr:cxnSp macro="">
      <xdr:nvCxnSpPr>
        <xdr:cNvPr id="91" name="直線矢印コネクタ 90">
          <a:extLst>
            <a:ext uri="{FF2B5EF4-FFF2-40B4-BE49-F238E27FC236}">
              <a16:creationId xmlns:a16="http://schemas.microsoft.com/office/drawing/2014/main" id="{B9E7FD74-B8B6-4168-8369-B7A7DB122A41}"/>
            </a:ext>
          </a:extLst>
        </xdr:cNvPr>
        <xdr:cNvCxnSpPr/>
      </xdr:nvCxnSpPr>
      <xdr:spPr>
        <a:xfrm>
          <a:off x="2371725" y="6819900"/>
          <a:ext cx="9525" cy="18097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180975</xdr:colOff>
      <xdr:row>63</xdr:row>
      <xdr:rowOff>0</xdr:rowOff>
    </xdr:from>
    <xdr:to>
      <xdr:col>7</xdr:col>
      <xdr:colOff>180975</xdr:colOff>
      <xdr:row>63</xdr:row>
      <xdr:rowOff>179916</xdr:rowOff>
    </xdr:to>
    <xdr:cxnSp macro="">
      <xdr:nvCxnSpPr>
        <xdr:cNvPr id="92" name="直線コネクタ 91">
          <a:extLst>
            <a:ext uri="{FF2B5EF4-FFF2-40B4-BE49-F238E27FC236}">
              <a16:creationId xmlns:a16="http://schemas.microsoft.com/office/drawing/2014/main" id="{CA0EB51D-E9A8-49D5-8BFA-6E1A098FFE45}"/>
            </a:ext>
          </a:extLst>
        </xdr:cNvPr>
        <xdr:cNvCxnSpPr/>
      </xdr:nvCxnSpPr>
      <xdr:spPr>
        <a:xfrm>
          <a:off x="2381250" y="6267450"/>
          <a:ext cx="0" cy="17991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56030</xdr:colOff>
      <xdr:row>0</xdr:row>
      <xdr:rowOff>89647</xdr:rowOff>
    </xdr:from>
    <xdr:to>
      <xdr:col>2</xdr:col>
      <xdr:colOff>1411942</xdr:colOff>
      <xdr:row>1</xdr:row>
      <xdr:rowOff>168088</xdr:rowOff>
    </xdr:to>
    <xdr:sp macro="" textlink="">
      <xdr:nvSpPr>
        <xdr:cNvPr id="2" name="テキスト ボックス 1">
          <a:extLst>
            <a:ext uri="{FF2B5EF4-FFF2-40B4-BE49-F238E27FC236}">
              <a16:creationId xmlns:a16="http://schemas.microsoft.com/office/drawing/2014/main" id="{29F9697E-4FAA-4A68-B8C6-E15113363C00}"/>
            </a:ext>
          </a:extLst>
        </xdr:cNvPr>
        <xdr:cNvSpPr txBox="1"/>
      </xdr:nvSpPr>
      <xdr:spPr>
        <a:xfrm>
          <a:off x="134471" y="89647"/>
          <a:ext cx="1546412" cy="324970"/>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pPr algn="ctr"/>
          <a:r>
            <a:rPr kumimoji="1" lang="ja-JP" altLang="en-US" sz="1400" b="1"/>
            <a:t>波及効果計算</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A1:BW159"/>
  <sheetViews>
    <sheetView showGridLines="0" tabSelected="1" zoomScaleNormal="100" zoomScaleSheetLayoutView="100" workbookViewId="0">
      <selection activeCell="B5" sqref="B5"/>
    </sheetView>
  </sheetViews>
  <sheetFormatPr defaultColWidth="9" defaultRowHeight="13.2" x14ac:dyDescent="0.2"/>
  <cols>
    <col min="1" max="1" width="2.44140625" style="123" customWidth="1"/>
    <col min="2" max="2" width="2.44140625" style="163" customWidth="1"/>
    <col min="3" max="34" width="2.44140625" style="123" customWidth="1"/>
    <col min="35" max="36" width="2.44140625" style="163" customWidth="1"/>
    <col min="37" max="37" width="2.44140625" style="123" customWidth="1"/>
    <col min="38" max="38" width="2.44140625" style="163" customWidth="1"/>
    <col min="39" max="39" width="2.44140625" style="123" customWidth="1"/>
    <col min="40" max="16384" width="9" style="123"/>
  </cols>
  <sheetData>
    <row r="1" spans="1:75" ht="13.5" customHeight="1" x14ac:dyDescent="0.2"/>
    <row r="2" spans="1:75" ht="13.5" customHeight="1" x14ac:dyDescent="0.2"/>
    <row r="3" spans="1:75" ht="13.5" customHeight="1" x14ac:dyDescent="0.2"/>
    <row r="4" spans="1:75" ht="13.5" customHeight="1" x14ac:dyDescent="0.2"/>
    <row r="5" spans="1:75" ht="13.5" customHeight="1" x14ac:dyDescent="0.2">
      <c r="B5" s="290" t="s">
        <v>391</v>
      </c>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2"/>
    </row>
    <row r="6" spans="1:75" ht="51" customHeight="1" x14ac:dyDescent="0.2">
      <c r="B6" s="382" t="s">
        <v>468</v>
      </c>
      <c r="C6" s="382"/>
      <c r="D6" s="382"/>
      <c r="E6" s="382"/>
      <c r="F6" s="382"/>
      <c r="G6" s="382"/>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35"/>
    </row>
    <row r="7" spans="1:75" s="163" customFormat="1" ht="13.5" customHeight="1" x14ac:dyDescent="0.2">
      <c r="A7" s="123"/>
      <c r="B7" s="178" t="s">
        <v>325</v>
      </c>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294"/>
      <c r="AL7" s="294"/>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c r="BM7" s="123"/>
      <c r="BN7" s="123"/>
      <c r="BO7" s="123"/>
      <c r="BP7" s="123"/>
      <c r="BQ7" s="123"/>
      <c r="BR7" s="123"/>
      <c r="BS7" s="123"/>
      <c r="BT7" s="123"/>
      <c r="BU7" s="123"/>
      <c r="BV7" s="123"/>
      <c r="BW7" s="123"/>
    </row>
    <row r="8" spans="1:75" s="163" customFormat="1" ht="13.5" customHeight="1" x14ac:dyDescent="0.2">
      <c r="A8" s="123"/>
      <c r="B8" s="163" t="s">
        <v>326</v>
      </c>
      <c r="C8" s="123"/>
      <c r="D8" s="123"/>
      <c r="E8" s="123"/>
      <c r="F8" s="123"/>
      <c r="G8" s="123"/>
      <c r="H8" s="123"/>
      <c r="I8" s="123"/>
      <c r="J8" s="123"/>
      <c r="K8" s="123"/>
      <c r="L8" s="123"/>
      <c r="M8" s="123"/>
      <c r="N8" s="123"/>
      <c r="O8" s="123"/>
      <c r="P8" s="123"/>
      <c r="Q8" s="123"/>
      <c r="R8" s="123"/>
      <c r="S8" s="123"/>
      <c r="T8" s="123"/>
      <c r="U8" s="123"/>
      <c r="V8" s="123"/>
      <c r="W8" s="123"/>
      <c r="X8" s="123"/>
      <c r="Y8" s="123"/>
      <c r="Z8" s="123"/>
      <c r="AA8" s="123"/>
      <c r="AB8" s="123"/>
      <c r="AC8" s="123"/>
      <c r="AD8" s="123"/>
      <c r="AE8" s="123"/>
      <c r="AF8" s="123"/>
      <c r="AG8" s="123"/>
      <c r="AH8" s="123"/>
      <c r="AK8" s="123"/>
      <c r="AM8" s="123"/>
      <c r="AN8" s="123"/>
      <c r="AO8" s="123"/>
      <c r="AP8" s="123"/>
      <c r="AQ8" s="123"/>
      <c r="AR8" s="123"/>
      <c r="AS8" s="123"/>
      <c r="AT8" s="123"/>
      <c r="AU8" s="123"/>
      <c r="AV8" s="123"/>
      <c r="AW8" s="123"/>
      <c r="AX8" s="123"/>
      <c r="AY8" s="123"/>
      <c r="AZ8" s="123"/>
      <c r="BA8" s="123"/>
      <c r="BB8" s="123"/>
      <c r="BC8" s="123"/>
      <c r="BD8" s="123"/>
      <c r="BE8" s="123"/>
      <c r="BF8" s="123"/>
      <c r="BG8" s="123"/>
      <c r="BH8" s="123"/>
      <c r="BI8" s="123"/>
      <c r="BJ8" s="123"/>
      <c r="BK8" s="123"/>
      <c r="BL8" s="123"/>
      <c r="BM8" s="123"/>
      <c r="BN8" s="123"/>
      <c r="BO8" s="123"/>
      <c r="BP8" s="123"/>
      <c r="BQ8" s="123"/>
      <c r="BR8" s="123"/>
      <c r="BS8" s="123"/>
      <c r="BT8" s="123"/>
      <c r="BU8" s="123"/>
      <c r="BV8" s="123"/>
      <c r="BW8" s="123"/>
    </row>
    <row r="9" spans="1:75" s="163" customFormat="1" ht="13.5" customHeight="1" x14ac:dyDescent="0.2">
      <c r="A9" s="123"/>
      <c r="C9" s="123"/>
      <c r="D9" s="123"/>
      <c r="E9" s="123"/>
      <c r="F9" s="123"/>
      <c r="G9" s="123"/>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K9" s="123"/>
      <c r="AM9" s="123"/>
      <c r="AN9" s="123"/>
      <c r="AO9" s="123"/>
      <c r="AP9" s="123"/>
      <c r="AQ9" s="123"/>
      <c r="AR9" s="123"/>
      <c r="AS9" s="123"/>
      <c r="AT9" s="123"/>
      <c r="AU9" s="123"/>
      <c r="AV9" s="123"/>
      <c r="AW9" s="123"/>
      <c r="AX9" s="123"/>
      <c r="AY9" s="123"/>
      <c r="AZ9" s="123"/>
      <c r="BA9" s="123"/>
      <c r="BB9" s="123"/>
      <c r="BC9" s="123"/>
      <c r="BD9" s="123"/>
      <c r="BE9" s="123"/>
      <c r="BF9" s="123"/>
      <c r="BG9" s="123"/>
      <c r="BH9" s="123"/>
      <c r="BI9" s="123"/>
      <c r="BJ9" s="123"/>
      <c r="BK9" s="123"/>
      <c r="BL9" s="123"/>
      <c r="BM9" s="123"/>
      <c r="BN9" s="123"/>
      <c r="BO9" s="123"/>
      <c r="BP9" s="123"/>
      <c r="BQ9" s="123"/>
      <c r="BR9" s="123"/>
      <c r="BS9" s="123"/>
      <c r="BT9" s="123"/>
      <c r="BU9" s="123"/>
      <c r="BV9" s="123"/>
      <c r="BW9" s="123"/>
    </row>
    <row r="10" spans="1:75" s="163" customFormat="1" ht="15" customHeight="1" x14ac:dyDescent="0.2">
      <c r="A10" s="123"/>
      <c r="C10" s="123"/>
      <c r="D10" s="384" t="s">
        <v>327</v>
      </c>
      <c r="E10" s="385"/>
      <c r="F10" s="385"/>
      <c r="G10" s="385"/>
      <c r="H10" s="385"/>
      <c r="I10" s="385"/>
      <c r="J10" s="385"/>
      <c r="K10" s="385"/>
      <c r="L10" s="385"/>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7"/>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c r="BK10" s="123"/>
      <c r="BL10" s="123"/>
      <c r="BM10" s="123"/>
      <c r="BN10" s="123"/>
      <c r="BO10" s="123"/>
      <c r="BP10" s="123"/>
      <c r="BQ10" s="123"/>
      <c r="BR10" s="123"/>
      <c r="BS10" s="123"/>
      <c r="BT10" s="123"/>
      <c r="BU10" s="123"/>
      <c r="BV10" s="123"/>
      <c r="BW10" s="123"/>
    </row>
    <row r="11" spans="1:75" s="163" customFormat="1" ht="13.5" customHeight="1" x14ac:dyDescent="0.2">
      <c r="A11" s="123"/>
      <c r="C11" s="123"/>
      <c r="D11" s="388" t="s">
        <v>328</v>
      </c>
      <c r="E11" s="389"/>
      <c r="F11" s="389"/>
      <c r="G11" s="389"/>
      <c r="H11" s="389"/>
      <c r="I11" s="389"/>
      <c r="J11" s="389"/>
      <c r="K11" s="389"/>
      <c r="L11" s="390"/>
      <c r="M11" s="391" t="s">
        <v>329</v>
      </c>
      <c r="N11" s="392"/>
      <c r="O11" s="392"/>
      <c r="P11" s="392"/>
      <c r="Q11" s="392"/>
      <c r="R11" s="392"/>
      <c r="S11" s="392"/>
      <c r="T11" s="392"/>
      <c r="U11" s="392"/>
      <c r="V11" s="392"/>
      <c r="W11" s="392"/>
      <c r="X11" s="392"/>
      <c r="Y11" s="392"/>
      <c r="Z11" s="392"/>
      <c r="AA11" s="392"/>
      <c r="AB11" s="392"/>
      <c r="AC11" s="392"/>
      <c r="AD11" s="392"/>
      <c r="AE11" s="392"/>
      <c r="AF11" s="392"/>
      <c r="AG11" s="392"/>
      <c r="AH11" s="392"/>
      <c r="AI11" s="392"/>
      <c r="AJ11" s="392"/>
      <c r="AK11" s="39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c r="BM11" s="123"/>
      <c r="BN11" s="123"/>
      <c r="BO11" s="123"/>
      <c r="BP11" s="123"/>
      <c r="BQ11" s="123"/>
      <c r="BR11" s="123"/>
      <c r="BS11" s="123"/>
      <c r="BT11" s="123"/>
      <c r="BU11" s="123"/>
      <c r="BV11" s="123"/>
      <c r="BW11" s="123"/>
    </row>
    <row r="12" spans="1:75" s="163" customFormat="1" ht="13.5" customHeight="1" x14ac:dyDescent="0.2">
      <c r="A12" s="123"/>
      <c r="C12" s="123"/>
      <c r="D12" s="394" t="s">
        <v>330</v>
      </c>
      <c r="E12" s="395"/>
      <c r="F12" s="395"/>
      <c r="G12" s="395"/>
      <c r="H12" s="395"/>
      <c r="I12" s="395"/>
      <c r="J12" s="395"/>
      <c r="K12" s="395"/>
      <c r="L12" s="396"/>
      <c r="M12" s="397" t="s">
        <v>331</v>
      </c>
      <c r="N12" s="398"/>
      <c r="O12" s="398"/>
      <c r="P12" s="398"/>
      <c r="Q12" s="398"/>
      <c r="R12" s="398"/>
      <c r="S12" s="398"/>
      <c r="T12" s="398"/>
      <c r="U12" s="398"/>
      <c r="V12" s="398"/>
      <c r="W12" s="398"/>
      <c r="X12" s="398"/>
      <c r="Y12" s="398"/>
      <c r="Z12" s="398"/>
      <c r="AA12" s="398"/>
      <c r="AB12" s="398"/>
      <c r="AC12" s="398"/>
      <c r="AD12" s="398"/>
      <c r="AE12" s="398"/>
      <c r="AF12" s="398"/>
      <c r="AG12" s="398"/>
      <c r="AH12" s="398"/>
      <c r="AI12" s="398"/>
      <c r="AJ12" s="398"/>
      <c r="AK12" s="399"/>
      <c r="AM12" s="123"/>
      <c r="AN12" s="123"/>
      <c r="AO12" s="123"/>
      <c r="AP12" s="123"/>
      <c r="AQ12" s="123"/>
      <c r="AR12" s="123"/>
      <c r="AS12" s="123"/>
      <c r="AT12" s="123"/>
      <c r="AU12" s="123"/>
      <c r="AV12" s="123"/>
      <c r="AW12" s="123"/>
      <c r="AX12" s="123"/>
      <c r="AY12" s="123"/>
      <c r="AZ12" s="123"/>
      <c r="BA12" s="123"/>
      <c r="BB12" s="123"/>
      <c r="BC12" s="123"/>
      <c r="BD12" s="123"/>
      <c r="BE12" s="123"/>
      <c r="BF12" s="123"/>
      <c r="BG12" s="123"/>
      <c r="BH12" s="123"/>
      <c r="BI12" s="123"/>
      <c r="BJ12" s="123"/>
      <c r="BK12" s="123"/>
      <c r="BL12" s="123"/>
      <c r="BM12" s="123"/>
      <c r="BN12" s="123"/>
      <c r="BO12" s="123"/>
      <c r="BP12" s="123"/>
      <c r="BQ12" s="123"/>
      <c r="BR12" s="123"/>
      <c r="BS12" s="123"/>
      <c r="BT12" s="123"/>
      <c r="BU12" s="123"/>
      <c r="BV12" s="123"/>
      <c r="BW12" s="123"/>
    </row>
    <row r="13" spans="1:75" s="163" customFormat="1" ht="13.5" customHeight="1" x14ac:dyDescent="0.2">
      <c r="A13" s="123"/>
      <c r="C13" s="123"/>
      <c r="D13" s="400" t="s">
        <v>332</v>
      </c>
      <c r="E13" s="401"/>
      <c r="F13" s="401"/>
      <c r="G13" s="401"/>
      <c r="H13" s="401"/>
      <c r="I13" s="401"/>
      <c r="J13" s="401"/>
      <c r="K13" s="401"/>
      <c r="L13" s="402"/>
      <c r="M13" s="403" t="s">
        <v>333</v>
      </c>
      <c r="N13" s="404"/>
      <c r="O13" s="404"/>
      <c r="P13" s="404"/>
      <c r="Q13" s="404"/>
      <c r="R13" s="404"/>
      <c r="S13" s="404"/>
      <c r="T13" s="404"/>
      <c r="U13" s="404"/>
      <c r="V13" s="404"/>
      <c r="W13" s="404"/>
      <c r="X13" s="404"/>
      <c r="Y13" s="404"/>
      <c r="Z13" s="404"/>
      <c r="AA13" s="404"/>
      <c r="AB13" s="404"/>
      <c r="AC13" s="404"/>
      <c r="AD13" s="404"/>
      <c r="AE13" s="404"/>
      <c r="AF13" s="404"/>
      <c r="AG13" s="404"/>
      <c r="AH13" s="404"/>
      <c r="AI13" s="404"/>
      <c r="AJ13" s="404"/>
      <c r="AK13" s="405"/>
      <c r="AM13" s="123"/>
      <c r="AN13" s="123"/>
      <c r="AO13" s="123"/>
      <c r="AP13" s="123"/>
      <c r="AQ13" s="123"/>
      <c r="AR13" s="123"/>
      <c r="AS13" s="123"/>
      <c r="AT13" s="123"/>
      <c r="AU13" s="123"/>
      <c r="AV13" s="123"/>
      <c r="AW13" s="123"/>
      <c r="AX13" s="123"/>
      <c r="AY13" s="123"/>
      <c r="AZ13" s="123"/>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row>
    <row r="14" spans="1:75" s="163" customFormat="1" ht="15" customHeight="1" x14ac:dyDescent="0.2">
      <c r="A14" s="123"/>
      <c r="C14" s="123"/>
      <c r="D14" s="406" t="s">
        <v>334</v>
      </c>
      <c r="E14" s="407"/>
      <c r="F14" s="407"/>
      <c r="G14" s="407"/>
      <c r="H14" s="407"/>
      <c r="I14" s="407"/>
      <c r="J14" s="407"/>
      <c r="K14" s="179"/>
      <c r="L14" s="179"/>
      <c r="M14" s="408"/>
      <c r="N14" s="408"/>
      <c r="O14" s="408"/>
      <c r="P14" s="408"/>
      <c r="Q14" s="408"/>
      <c r="R14" s="408"/>
      <c r="S14" s="408"/>
      <c r="T14" s="408"/>
      <c r="U14" s="408"/>
      <c r="V14" s="408"/>
      <c r="W14" s="408"/>
      <c r="X14" s="408"/>
      <c r="Y14" s="408"/>
      <c r="Z14" s="408"/>
      <c r="AA14" s="408"/>
      <c r="AB14" s="408"/>
      <c r="AC14" s="408"/>
      <c r="AD14" s="408"/>
      <c r="AE14" s="408"/>
      <c r="AF14" s="408"/>
      <c r="AG14" s="408"/>
      <c r="AH14" s="408"/>
      <c r="AI14" s="408"/>
      <c r="AJ14" s="408"/>
      <c r="AK14" s="409"/>
      <c r="AM14" s="123"/>
      <c r="AN14" s="123"/>
      <c r="AO14" s="123"/>
      <c r="AP14" s="123"/>
      <c r="AQ14" s="123"/>
      <c r="AR14" s="123"/>
      <c r="AS14" s="123"/>
      <c r="AT14" s="123"/>
      <c r="AU14" s="123"/>
      <c r="AV14" s="123"/>
      <c r="AW14" s="123"/>
      <c r="AX14" s="123"/>
      <c r="AY14" s="123"/>
      <c r="AZ14" s="123"/>
      <c r="BA14" s="123"/>
      <c r="BB14" s="123"/>
      <c r="BC14" s="123"/>
      <c r="BD14" s="123"/>
      <c r="BE14" s="123"/>
      <c r="BF14" s="123"/>
      <c r="BG14" s="123"/>
      <c r="BH14" s="123"/>
      <c r="BI14" s="123"/>
      <c r="BJ14" s="123"/>
      <c r="BK14" s="123"/>
      <c r="BL14" s="123"/>
      <c r="BM14" s="123"/>
      <c r="BN14" s="123"/>
      <c r="BO14" s="123"/>
      <c r="BP14" s="123"/>
      <c r="BQ14" s="123"/>
      <c r="BR14" s="123"/>
      <c r="BS14" s="123"/>
      <c r="BT14" s="123"/>
      <c r="BU14" s="123"/>
      <c r="BV14" s="123"/>
      <c r="BW14" s="123"/>
    </row>
    <row r="15" spans="1:75" s="163" customFormat="1" ht="13.5" customHeight="1" x14ac:dyDescent="0.2">
      <c r="A15" s="123"/>
      <c r="C15" s="123"/>
      <c r="D15" s="410" t="s">
        <v>396</v>
      </c>
      <c r="E15" s="411"/>
      <c r="F15" s="411"/>
      <c r="G15" s="411"/>
      <c r="H15" s="411"/>
      <c r="I15" s="411"/>
      <c r="J15" s="411"/>
      <c r="K15" s="411"/>
      <c r="L15" s="412"/>
      <c r="M15" s="391" t="s">
        <v>392</v>
      </c>
      <c r="N15" s="392"/>
      <c r="O15" s="392"/>
      <c r="P15" s="392"/>
      <c r="Q15" s="392"/>
      <c r="R15" s="392"/>
      <c r="S15" s="392"/>
      <c r="T15" s="392"/>
      <c r="U15" s="392"/>
      <c r="V15" s="392"/>
      <c r="W15" s="392"/>
      <c r="X15" s="392"/>
      <c r="Y15" s="392"/>
      <c r="Z15" s="392"/>
      <c r="AA15" s="392"/>
      <c r="AB15" s="392"/>
      <c r="AC15" s="392"/>
      <c r="AD15" s="392"/>
      <c r="AE15" s="392"/>
      <c r="AF15" s="392"/>
      <c r="AG15" s="392"/>
      <c r="AH15" s="392"/>
      <c r="AI15" s="392"/>
      <c r="AJ15" s="392"/>
      <c r="AK15" s="393"/>
      <c r="AM15" s="123"/>
      <c r="AN15" s="123"/>
      <c r="AO15" s="123"/>
      <c r="AP15" s="123"/>
      <c r="AQ15" s="123"/>
      <c r="AR15" s="123"/>
      <c r="AS15" s="123"/>
      <c r="AT15" s="123"/>
      <c r="AU15" s="123"/>
      <c r="AV15" s="123"/>
      <c r="AW15" s="123"/>
      <c r="AX15" s="123"/>
      <c r="AY15" s="123"/>
      <c r="AZ15" s="123"/>
      <c r="BA15" s="123"/>
      <c r="BB15" s="123"/>
      <c r="BC15" s="123"/>
      <c r="BD15" s="123"/>
      <c r="BE15" s="123"/>
      <c r="BF15" s="123"/>
      <c r="BG15" s="123"/>
      <c r="BH15" s="123"/>
      <c r="BI15" s="123"/>
      <c r="BJ15" s="123"/>
      <c r="BK15" s="123"/>
      <c r="BL15" s="123"/>
      <c r="BM15" s="123"/>
      <c r="BN15" s="123"/>
      <c r="BO15" s="123"/>
      <c r="BP15" s="123"/>
      <c r="BQ15" s="123"/>
      <c r="BR15" s="123"/>
      <c r="BS15" s="123"/>
      <c r="BT15" s="123"/>
      <c r="BU15" s="123"/>
      <c r="BV15" s="123"/>
      <c r="BW15" s="123"/>
    </row>
    <row r="16" spans="1:75" s="163" customFormat="1" ht="13.5" customHeight="1" x14ac:dyDescent="0.2">
      <c r="A16" s="123"/>
      <c r="C16" s="123"/>
      <c r="D16" s="413" t="s">
        <v>395</v>
      </c>
      <c r="E16" s="414"/>
      <c r="F16" s="414"/>
      <c r="G16" s="414"/>
      <c r="H16" s="414"/>
      <c r="I16" s="414"/>
      <c r="J16" s="414"/>
      <c r="K16" s="414"/>
      <c r="L16" s="415"/>
      <c r="M16" s="416" t="s">
        <v>393</v>
      </c>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8"/>
      <c r="AM16" s="123"/>
      <c r="AN16" s="123"/>
      <c r="AO16" s="123"/>
      <c r="AP16" s="123"/>
      <c r="AQ16" s="123"/>
      <c r="AR16" s="123"/>
      <c r="AS16" s="123"/>
      <c r="AT16" s="123"/>
      <c r="AU16" s="123"/>
      <c r="AV16" s="123"/>
      <c r="AW16" s="123"/>
      <c r="AX16" s="123"/>
      <c r="AY16" s="123"/>
      <c r="AZ16" s="123"/>
      <c r="BA16" s="123"/>
      <c r="BB16" s="123"/>
      <c r="BC16" s="123"/>
      <c r="BD16" s="123"/>
      <c r="BE16" s="123"/>
      <c r="BF16" s="123"/>
      <c r="BG16" s="123"/>
      <c r="BH16" s="123"/>
      <c r="BI16" s="123"/>
      <c r="BJ16" s="123"/>
      <c r="BK16" s="123"/>
      <c r="BL16" s="123"/>
      <c r="BM16" s="123"/>
      <c r="BN16" s="123"/>
      <c r="BO16" s="123"/>
      <c r="BP16" s="123"/>
      <c r="BQ16" s="123"/>
      <c r="BR16" s="123"/>
      <c r="BS16" s="123"/>
      <c r="BT16" s="123"/>
      <c r="BU16" s="123"/>
      <c r="BV16" s="123"/>
      <c r="BW16" s="123"/>
    </row>
    <row r="17" spans="1:75" s="163" customFormat="1" ht="15" customHeight="1" x14ac:dyDescent="0.2">
      <c r="A17" s="123"/>
      <c r="C17" s="123"/>
      <c r="D17" s="419" t="s">
        <v>335</v>
      </c>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1"/>
      <c r="AM17" s="123"/>
      <c r="AN17" s="123"/>
      <c r="AO17" s="123"/>
      <c r="AP17" s="123"/>
      <c r="AQ17" s="123"/>
      <c r="AR17" s="123"/>
      <c r="AS17" s="123"/>
      <c r="AT17" s="123"/>
      <c r="AU17" s="123"/>
      <c r="AV17" s="123"/>
      <c r="AW17" s="123"/>
      <c r="AX17" s="123"/>
      <c r="AY17" s="123"/>
      <c r="AZ17" s="123"/>
      <c r="BA17" s="123"/>
      <c r="BB17" s="123"/>
      <c r="BC17" s="123"/>
      <c r="BD17" s="123"/>
      <c r="BE17" s="123"/>
      <c r="BF17" s="123"/>
      <c r="BG17" s="123"/>
      <c r="BH17" s="123"/>
      <c r="BI17" s="123"/>
      <c r="BJ17" s="123"/>
      <c r="BK17" s="123"/>
      <c r="BL17" s="123"/>
      <c r="BM17" s="123"/>
      <c r="BN17" s="123"/>
      <c r="BO17" s="123"/>
      <c r="BP17" s="123"/>
      <c r="BQ17" s="123"/>
      <c r="BR17" s="123"/>
      <c r="BS17" s="123"/>
      <c r="BT17" s="123"/>
      <c r="BU17" s="123"/>
      <c r="BV17" s="123"/>
      <c r="BW17" s="123"/>
    </row>
    <row r="18" spans="1:75" s="163" customFormat="1" ht="13.5" customHeight="1" x14ac:dyDescent="0.2">
      <c r="A18" s="123"/>
      <c r="C18" s="123"/>
      <c r="D18" s="422" t="s">
        <v>336</v>
      </c>
      <c r="E18" s="423"/>
      <c r="F18" s="423"/>
      <c r="G18" s="423"/>
      <c r="H18" s="423"/>
      <c r="I18" s="423"/>
      <c r="J18" s="423"/>
      <c r="K18" s="423"/>
      <c r="L18" s="424"/>
      <c r="M18" s="425" t="s">
        <v>443</v>
      </c>
      <c r="N18" s="426"/>
      <c r="O18" s="426"/>
      <c r="P18" s="426"/>
      <c r="Q18" s="426"/>
      <c r="R18" s="426"/>
      <c r="S18" s="426"/>
      <c r="T18" s="426"/>
      <c r="U18" s="426"/>
      <c r="V18" s="426"/>
      <c r="W18" s="426"/>
      <c r="X18" s="426"/>
      <c r="Y18" s="426"/>
      <c r="Z18" s="426"/>
      <c r="AA18" s="426"/>
      <c r="AB18" s="426"/>
      <c r="AC18" s="426"/>
      <c r="AD18" s="426"/>
      <c r="AE18" s="426"/>
      <c r="AF18" s="426"/>
      <c r="AG18" s="426"/>
      <c r="AH18" s="426"/>
      <c r="AI18" s="426"/>
      <c r="AJ18" s="426"/>
      <c r="AK18" s="427"/>
      <c r="AM18" s="123"/>
      <c r="AN18" s="123"/>
      <c r="AO18" s="123"/>
      <c r="AP18" s="123"/>
      <c r="AQ18" s="123"/>
      <c r="AR18" s="123"/>
      <c r="AS18" s="123"/>
      <c r="AT18" s="123"/>
      <c r="AU18" s="123"/>
      <c r="AV18" s="123"/>
      <c r="AW18" s="123"/>
      <c r="AX18" s="123"/>
      <c r="AY18" s="123"/>
      <c r="AZ18" s="123"/>
      <c r="BA18" s="123"/>
      <c r="BB18" s="123"/>
      <c r="BC18" s="123"/>
      <c r="BD18" s="123"/>
      <c r="BE18" s="123"/>
      <c r="BF18" s="123"/>
      <c r="BG18" s="123"/>
      <c r="BH18" s="123"/>
      <c r="BI18" s="123"/>
      <c r="BJ18" s="123"/>
      <c r="BK18" s="123"/>
      <c r="BL18" s="123"/>
      <c r="BM18" s="123"/>
      <c r="BN18" s="123"/>
      <c r="BO18" s="123"/>
      <c r="BP18" s="123"/>
      <c r="BQ18" s="123"/>
      <c r="BR18" s="123"/>
      <c r="BS18" s="123"/>
      <c r="BT18" s="123"/>
      <c r="BU18" s="123"/>
      <c r="BV18" s="123"/>
      <c r="BW18" s="123"/>
    </row>
    <row r="19" spans="1:75" s="163" customFormat="1" ht="13.5" customHeight="1" x14ac:dyDescent="0.2">
      <c r="A19" s="123"/>
      <c r="C19" s="123"/>
      <c r="D19" s="431" t="s">
        <v>337</v>
      </c>
      <c r="E19" s="432"/>
      <c r="F19" s="432"/>
      <c r="G19" s="432"/>
      <c r="H19" s="432"/>
      <c r="I19" s="432"/>
      <c r="J19" s="432"/>
      <c r="K19" s="432"/>
      <c r="L19" s="433"/>
      <c r="M19" s="434" t="s">
        <v>446</v>
      </c>
      <c r="N19" s="435"/>
      <c r="O19" s="435"/>
      <c r="P19" s="435"/>
      <c r="Q19" s="435"/>
      <c r="R19" s="435"/>
      <c r="S19" s="435"/>
      <c r="T19" s="435"/>
      <c r="U19" s="435"/>
      <c r="V19" s="435"/>
      <c r="W19" s="435"/>
      <c r="X19" s="435"/>
      <c r="Y19" s="435"/>
      <c r="Z19" s="435"/>
      <c r="AA19" s="435"/>
      <c r="AB19" s="435"/>
      <c r="AC19" s="435"/>
      <c r="AD19" s="435"/>
      <c r="AE19" s="435"/>
      <c r="AF19" s="435"/>
      <c r="AG19" s="435"/>
      <c r="AH19" s="435"/>
      <c r="AI19" s="435"/>
      <c r="AJ19" s="435"/>
      <c r="AK19" s="436"/>
      <c r="AM19" s="123"/>
      <c r="AN19" s="123"/>
      <c r="AO19" s="123"/>
      <c r="AP19" s="123"/>
      <c r="AQ19" s="123"/>
      <c r="AR19" s="123"/>
      <c r="AS19" s="123"/>
      <c r="AT19" s="123"/>
      <c r="AU19" s="123"/>
      <c r="AV19" s="123"/>
      <c r="AW19" s="123"/>
      <c r="AX19" s="123"/>
      <c r="AY19" s="123"/>
      <c r="AZ19" s="123"/>
      <c r="BA19" s="123"/>
      <c r="BB19" s="123"/>
      <c r="BC19" s="123"/>
      <c r="BD19" s="123"/>
      <c r="BE19" s="123"/>
      <c r="BF19" s="123"/>
      <c r="BG19" s="123"/>
      <c r="BH19" s="123"/>
      <c r="BI19" s="123"/>
      <c r="BJ19" s="123"/>
      <c r="BK19" s="123"/>
      <c r="BL19" s="123"/>
      <c r="BM19" s="123"/>
      <c r="BN19" s="123"/>
      <c r="BO19" s="123"/>
      <c r="BP19" s="123"/>
      <c r="BQ19" s="123"/>
      <c r="BR19" s="123"/>
      <c r="BS19" s="123"/>
      <c r="BT19" s="123"/>
      <c r="BU19" s="123"/>
      <c r="BV19" s="123"/>
      <c r="BW19" s="123"/>
    </row>
    <row r="20" spans="1:75" s="163" customFormat="1" ht="13.5" customHeight="1" x14ac:dyDescent="0.2">
      <c r="A20" s="123"/>
      <c r="C20" s="123"/>
      <c r="D20" s="437" t="s">
        <v>338</v>
      </c>
      <c r="E20" s="438"/>
      <c r="F20" s="438"/>
      <c r="G20" s="438"/>
      <c r="H20" s="438"/>
      <c r="I20" s="438"/>
      <c r="J20" s="438"/>
      <c r="K20" s="438"/>
      <c r="L20" s="439"/>
      <c r="M20" s="440" t="s">
        <v>339</v>
      </c>
      <c r="N20" s="441"/>
      <c r="O20" s="441"/>
      <c r="P20" s="441"/>
      <c r="Q20" s="441"/>
      <c r="R20" s="441"/>
      <c r="S20" s="441"/>
      <c r="T20" s="441"/>
      <c r="U20" s="441"/>
      <c r="V20" s="441"/>
      <c r="W20" s="441"/>
      <c r="X20" s="441"/>
      <c r="Y20" s="441"/>
      <c r="Z20" s="441"/>
      <c r="AA20" s="441"/>
      <c r="AB20" s="441"/>
      <c r="AC20" s="441"/>
      <c r="AD20" s="441"/>
      <c r="AE20" s="441"/>
      <c r="AF20" s="441"/>
      <c r="AG20" s="441"/>
      <c r="AH20" s="441"/>
      <c r="AI20" s="441"/>
      <c r="AJ20" s="441"/>
      <c r="AK20" s="442"/>
      <c r="AM20" s="123"/>
      <c r="AN20" s="123"/>
      <c r="AO20" s="123"/>
      <c r="AP20" s="123"/>
      <c r="AQ20" s="123"/>
      <c r="AR20" s="123"/>
      <c r="AS20" s="123"/>
      <c r="AT20" s="123"/>
      <c r="AU20" s="123"/>
      <c r="AV20" s="123"/>
      <c r="AW20" s="123"/>
      <c r="AX20" s="123"/>
      <c r="AY20" s="123"/>
      <c r="AZ20" s="123"/>
      <c r="BA20" s="123"/>
      <c r="BB20" s="123"/>
      <c r="BC20" s="123"/>
      <c r="BD20" s="123"/>
      <c r="BE20" s="123"/>
      <c r="BF20" s="123"/>
      <c r="BG20" s="123"/>
      <c r="BH20" s="123"/>
      <c r="BI20" s="123"/>
      <c r="BJ20" s="123"/>
      <c r="BK20" s="123"/>
      <c r="BL20" s="123"/>
      <c r="BM20" s="123"/>
      <c r="BN20" s="123"/>
      <c r="BO20" s="123"/>
      <c r="BP20" s="123"/>
      <c r="BQ20" s="123"/>
      <c r="BR20" s="123"/>
      <c r="BS20" s="123"/>
      <c r="BT20" s="123"/>
      <c r="BU20" s="123"/>
      <c r="BV20" s="123"/>
      <c r="BW20" s="123"/>
    </row>
    <row r="21" spans="1:75" s="163" customFormat="1" ht="28.2" customHeight="1" x14ac:dyDescent="0.2">
      <c r="A21" s="123"/>
      <c r="C21" s="123"/>
      <c r="D21" s="443" t="s">
        <v>340</v>
      </c>
      <c r="E21" s="444"/>
      <c r="F21" s="444"/>
      <c r="G21" s="444"/>
      <c r="H21" s="444"/>
      <c r="I21" s="444"/>
      <c r="J21" s="444"/>
      <c r="K21" s="444"/>
      <c r="L21" s="444"/>
      <c r="M21" s="445" t="s">
        <v>444</v>
      </c>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6"/>
      <c r="AM21" s="123"/>
      <c r="AN21" s="123"/>
      <c r="AO21" s="123"/>
      <c r="AP21" s="123"/>
      <c r="AQ21" s="123"/>
      <c r="AR21" s="123"/>
      <c r="AS21" s="123"/>
      <c r="AT21" s="123"/>
      <c r="AU21" s="123"/>
      <c r="AV21" s="123"/>
      <c r="AW21" s="123"/>
      <c r="AX21" s="123"/>
      <c r="AY21" s="123"/>
      <c r="AZ21" s="123"/>
      <c r="BA21" s="123"/>
      <c r="BB21" s="123"/>
      <c r="BC21" s="123"/>
      <c r="BD21" s="123"/>
      <c r="BE21" s="123"/>
      <c r="BF21" s="123"/>
      <c r="BG21" s="123"/>
      <c r="BH21" s="123"/>
      <c r="BI21" s="123"/>
      <c r="BJ21" s="123"/>
      <c r="BK21" s="123"/>
      <c r="BL21" s="123"/>
      <c r="BM21" s="123"/>
      <c r="BN21" s="123"/>
      <c r="BO21" s="123"/>
      <c r="BP21" s="123"/>
      <c r="BQ21" s="123"/>
      <c r="BR21" s="123"/>
      <c r="BS21" s="123"/>
      <c r="BT21" s="123"/>
      <c r="BU21" s="123"/>
      <c r="BV21" s="123"/>
      <c r="BW21" s="123"/>
    </row>
    <row r="22" spans="1:75" s="163" customFormat="1" ht="13.5" customHeight="1" x14ac:dyDescent="0.2">
      <c r="A22" s="123"/>
      <c r="C22" s="123"/>
      <c r="D22" s="428" t="s">
        <v>341</v>
      </c>
      <c r="E22" s="429"/>
      <c r="F22" s="429"/>
      <c r="G22" s="429"/>
      <c r="H22" s="429"/>
      <c r="I22" s="429"/>
      <c r="J22" s="429"/>
      <c r="K22" s="429"/>
      <c r="L22" s="430"/>
      <c r="M22" s="397" t="s">
        <v>342</v>
      </c>
      <c r="N22" s="398"/>
      <c r="O22" s="398"/>
      <c r="P22" s="398"/>
      <c r="Q22" s="398"/>
      <c r="R22" s="398"/>
      <c r="S22" s="398"/>
      <c r="T22" s="398"/>
      <c r="U22" s="398"/>
      <c r="V22" s="398"/>
      <c r="W22" s="398"/>
      <c r="X22" s="398"/>
      <c r="Y22" s="398"/>
      <c r="Z22" s="398"/>
      <c r="AA22" s="398"/>
      <c r="AB22" s="398"/>
      <c r="AC22" s="398"/>
      <c r="AD22" s="398"/>
      <c r="AE22" s="398"/>
      <c r="AF22" s="398"/>
      <c r="AG22" s="398"/>
      <c r="AH22" s="398"/>
      <c r="AI22" s="398"/>
      <c r="AJ22" s="398"/>
      <c r="AK22" s="399"/>
      <c r="AM22" s="123"/>
      <c r="AN22" s="123"/>
      <c r="AO22" s="123"/>
      <c r="AP22" s="123"/>
      <c r="AQ22" s="123"/>
      <c r="AR22" s="123"/>
      <c r="AS22" s="123"/>
      <c r="AT22" s="123"/>
      <c r="AU22" s="123"/>
      <c r="AV22" s="123"/>
      <c r="AW22" s="123"/>
      <c r="AX22" s="123"/>
      <c r="AY22" s="123"/>
      <c r="AZ22" s="123"/>
      <c r="BA22" s="123"/>
      <c r="BB22" s="123"/>
      <c r="BC22" s="123"/>
      <c r="BD22" s="123"/>
      <c r="BE22" s="123"/>
      <c r="BF22" s="123"/>
      <c r="BG22" s="123"/>
      <c r="BH22" s="123"/>
      <c r="BI22" s="123"/>
      <c r="BJ22" s="123"/>
      <c r="BK22" s="123"/>
      <c r="BL22" s="123"/>
      <c r="BM22" s="123"/>
      <c r="BN22" s="123"/>
      <c r="BO22" s="123"/>
      <c r="BP22" s="123"/>
      <c r="BQ22" s="123"/>
      <c r="BR22" s="123"/>
      <c r="BS22" s="123"/>
      <c r="BT22" s="123"/>
      <c r="BU22" s="123"/>
      <c r="BV22" s="123"/>
      <c r="BW22" s="123"/>
    </row>
    <row r="23" spans="1:75" s="163" customFormat="1" ht="13.5" customHeight="1" x14ac:dyDescent="0.2">
      <c r="A23" s="123"/>
      <c r="C23" s="123"/>
      <c r="D23" s="428" t="s">
        <v>343</v>
      </c>
      <c r="E23" s="429"/>
      <c r="F23" s="429"/>
      <c r="G23" s="429"/>
      <c r="H23" s="429"/>
      <c r="I23" s="429"/>
      <c r="J23" s="429"/>
      <c r="K23" s="429"/>
      <c r="L23" s="430"/>
      <c r="M23" s="397" t="s">
        <v>344</v>
      </c>
      <c r="N23" s="398"/>
      <c r="O23" s="398"/>
      <c r="P23" s="398"/>
      <c r="Q23" s="398"/>
      <c r="R23" s="398"/>
      <c r="S23" s="398"/>
      <c r="T23" s="398"/>
      <c r="U23" s="398"/>
      <c r="V23" s="398"/>
      <c r="W23" s="398"/>
      <c r="X23" s="398"/>
      <c r="Y23" s="398"/>
      <c r="Z23" s="398"/>
      <c r="AA23" s="398"/>
      <c r="AB23" s="398"/>
      <c r="AC23" s="398"/>
      <c r="AD23" s="398"/>
      <c r="AE23" s="398"/>
      <c r="AF23" s="398"/>
      <c r="AG23" s="398"/>
      <c r="AH23" s="398"/>
      <c r="AI23" s="398"/>
      <c r="AJ23" s="398"/>
      <c r="AK23" s="399"/>
      <c r="AM23" s="123"/>
      <c r="AN23" s="123"/>
      <c r="AO23" s="123"/>
      <c r="AP23" s="123"/>
      <c r="AQ23" s="123"/>
      <c r="AR23" s="123"/>
      <c r="AS23" s="123"/>
      <c r="AT23" s="123"/>
      <c r="AU23" s="123"/>
      <c r="AV23" s="123"/>
      <c r="AW23" s="123"/>
      <c r="AX23" s="123"/>
      <c r="AY23" s="123"/>
      <c r="AZ23" s="123"/>
      <c r="BA23" s="123"/>
      <c r="BB23" s="123"/>
      <c r="BC23" s="123"/>
      <c r="BD23" s="123"/>
      <c r="BE23" s="123"/>
      <c r="BF23" s="123"/>
      <c r="BG23" s="123"/>
      <c r="BH23" s="123"/>
      <c r="BI23" s="123"/>
      <c r="BJ23" s="123"/>
      <c r="BK23" s="123"/>
      <c r="BL23" s="123"/>
      <c r="BM23" s="123"/>
      <c r="BN23" s="123"/>
      <c r="BO23" s="123"/>
      <c r="BP23" s="123"/>
      <c r="BQ23" s="123"/>
      <c r="BR23" s="123"/>
      <c r="BS23" s="123"/>
      <c r="BT23" s="123"/>
      <c r="BU23" s="123"/>
      <c r="BV23" s="123"/>
      <c r="BW23" s="123"/>
    </row>
    <row r="24" spans="1:75" s="163" customFormat="1" ht="13.5" customHeight="1" x14ac:dyDescent="0.2">
      <c r="A24" s="123"/>
      <c r="C24" s="123"/>
      <c r="D24" s="428" t="s">
        <v>345</v>
      </c>
      <c r="E24" s="429"/>
      <c r="F24" s="429"/>
      <c r="G24" s="429"/>
      <c r="H24" s="429"/>
      <c r="I24" s="429"/>
      <c r="J24" s="429"/>
      <c r="K24" s="429"/>
      <c r="L24" s="430"/>
      <c r="M24" s="397" t="s">
        <v>346</v>
      </c>
      <c r="N24" s="398"/>
      <c r="O24" s="398"/>
      <c r="P24" s="398"/>
      <c r="Q24" s="398"/>
      <c r="R24" s="398"/>
      <c r="S24" s="398"/>
      <c r="T24" s="398"/>
      <c r="U24" s="398"/>
      <c r="V24" s="398"/>
      <c r="W24" s="398"/>
      <c r="X24" s="398"/>
      <c r="Y24" s="398"/>
      <c r="Z24" s="398"/>
      <c r="AA24" s="398"/>
      <c r="AB24" s="398"/>
      <c r="AC24" s="398"/>
      <c r="AD24" s="398"/>
      <c r="AE24" s="398"/>
      <c r="AF24" s="398"/>
      <c r="AG24" s="398"/>
      <c r="AH24" s="398"/>
      <c r="AI24" s="398"/>
      <c r="AJ24" s="398"/>
      <c r="AK24" s="399"/>
      <c r="AM24" s="123"/>
      <c r="AN24" s="123"/>
      <c r="AO24" s="123"/>
      <c r="AP24" s="123"/>
      <c r="AQ24" s="123"/>
      <c r="AR24" s="123"/>
      <c r="AS24" s="123"/>
      <c r="AT24" s="123"/>
      <c r="AU24" s="123"/>
      <c r="AV24" s="123"/>
      <c r="AW24" s="123"/>
      <c r="AX24" s="123"/>
      <c r="AY24" s="123"/>
      <c r="AZ24" s="123"/>
      <c r="BA24" s="123"/>
      <c r="BB24" s="123"/>
      <c r="BC24" s="123"/>
      <c r="BD24" s="123"/>
      <c r="BE24" s="123"/>
      <c r="BF24" s="123"/>
      <c r="BG24" s="123"/>
      <c r="BH24" s="123"/>
      <c r="BI24" s="123"/>
      <c r="BJ24" s="123"/>
      <c r="BK24" s="123"/>
      <c r="BL24" s="123"/>
      <c r="BM24" s="123"/>
      <c r="BN24" s="123"/>
      <c r="BO24" s="123"/>
      <c r="BP24" s="123"/>
      <c r="BQ24" s="123"/>
      <c r="BR24" s="123"/>
      <c r="BS24" s="123"/>
      <c r="BT24" s="123"/>
      <c r="BU24" s="123"/>
      <c r="BV24" s="123"/>
      <c r="BW24" s="123"/>
    </row>
    <row r="25" spans="1:75" s="163" customFormat="1" ht="13.5" customHeight="1" x14ac:dyDescent="0.2">
      <c r="A25" s="123"/>
      <c r="C25" s="123"/>
      <c r="D25" s="447" t="s">
        <v>347</v>
      </c>
      <c r="E25" s="448"/>
      <c r="F25" s="448"/>
      <c r="G25" s="448"/>
      <c r="H25" s="448"/>
      <c r="I25" s="448"/>
      <c r="J25" s="448"/>
      <c r="K25" s="448"/>
      <c r="L25" s="449"/>
      <c r="M25" s="450" t="s">
        <v>348</v>
      </c>
      <c r="N25" s="451"/>
      <c r="O25" s="451"/>
      <c r="P25" s="451"/>
      <c r="Q25" s="451"/>
      <c r="R25" s="451"/>
      <c r="S25" s="451"/>
      <c r="T25" s="451"/>
      <c r="U25" s="451"/>
      <c r="V25" s="451"/>
      <c r="W25" s="451"/>
      <c r="X25" s="451"/>
      <c r="Y25" s="451"/>
      <c r="Z25" s="451"/>
      <c r="AA25" s="451"/>
      <c r="AB25" s="451"/>
      <c r="AC25" s="451"/>
      <c r="AD25" s="451"/>
      <c r="AE25" s="451"/>
      <c r="AF25" s="451"/>
      <c r="AG25" s="451"/>
      <c r="AH25" s="451"/>
      <c r="AI25" s="451"/>
      <c r="AJ25" s="451"/>
      <c r="AK25" s="452"/>
      <c r="AM25" s="123"/>
      <c r="AN25" s="123"/>
      <c r="AO25" s="123"/>
      <c r="AP25" s="123"/>
      <c r="AQ25" s="123"/>
      <c r="AR25" s="123"/>
      <c r="AS25" s="123"/>
      <c r="AT25" s="123"/>
      <c r="AU25" s="123"/>
      <c r="AV25" s="123"/>
      <c r="AW25" s="123"/>
      <c r="AX25" s="123"/>
      <c r="AY25" s="123"/>
      <c r="AZ25" s="123"/>
      <c r="BA25" s="123"/>
      <c r="BB25" s="123"/>
      <c r="BC25" s="123"/>
      <c r="BD25" s="123"/>
      <c r="BE25" s="123"/>
      <c r="BF25" s="123"/>
      <c r="BG25" s="123"/>
      <c r="BH25" s="123"/>
      <c r="BI25" s="123"/>
      <c r="BJ25" s="123"/>
      <c r="BK25" s="123"/>
      <c r="BL25" s="123"/>
      <c r="BM25" s="123"/>
      <c r="BN25" s="123"/>
      <c r="BO25" s="123"/>
      <c r="BP25" s="123"/>
      <c r="BQ25" s="123"/>
      <c r="BR25" s="123"/>
      <c r="BS25" s="123"/>
      <c r="BT25" s="123"/>
      <c r="BU25" s="123"/>
      <c r="BV25" s="123"/>
      <c r="BW25" s="123"/>
    </row>
    <row r="26" spans="1:75" s="163" customFormat="1" ht="13.5" customHeight="1" x14ac:dyDescent="0.2">
      <c r="A26" s="123"/>
      <c r="C26" s="123"/>
      <c r="D26"/>
      <c r="E26"/>
      <c r="F26"/>
      <c r="G26"/>
      <c r="H26"/>
      <c r="I26"/>
      <c r="J26"/>
      <c r="K26"/>
      <c r="L26"/>
      <c r="M26"/>
      <c r="N26"/>
      <c r="O26"/>
      <c r="P26"/>
      <c r="Q26"/>
      <c r="R26"/>
      <c r="S26"/>
      <c r="T26"/>
      <c r="U26"/>
      <c r="V26"/>
      <c r="W26"/>
      <c r="X26"/>
      <c r="Y26"/>
      <c r="Z26"/>
      <c r="AA26"/>
      <c r="AB26"/>
      <c r="AC26"/>
      <c r="AD26"/>
      <c r="AE26"/>
      <c r="AF26"/>
      <c r="AG26"/>
      <c r="AH26"/>
      <c r="AK26" s="123"/>
      <c r="AM26" s="123"/>
      <c r="AN26" s="123"/>
      <c r="AO26" s="123"/>
      <c r="AP26" s="123"/>
      <c r="AQ26" s="123"/>
      <c r="AR26" s="123"/>
      <c r="AS26" s="123"/>
      <c r="AT26" s="123"/>
      <c r="AU26" s="123"/>
      <c r="AV26" s="123"/>
      <c r="AW26" s="123"/>
      <c r="AX26" s="123"/>
      <c r="AY26" s="123"/>
      <c r="AZ26" s="123"/>
      <c r="BA26" s="123"/>
      <c r="BB26" s="123"/>
      <c r="BC26" s="123"/>
      <c r="BD26" s="123"/>
      <c r="BE26" s="123"/>
      <c r="BF26" s="123"/>
      <c r="BG26" s="123"/>
      <c r="BH26" s="123"/>
      <c r="BI26" s="123"/>
      <c r="BJ26" s="123"/>
      <c r="BK26" s="123"/>
      <c r="BL26" s="123"/>
      <c r="BM26" s="123"/>
      <c r="BN26" s="123"/>
      <c r="BO26" s="123"/>
      <c r="BP26" s="123"/>
      <c r="BQ26" s="123"/>
      <c r="BR26" s="123"/>
      <c r="BS26" s="123"/>
      <c r="BT26" s="123"/>
      <c r="BU26" s="123"/>
      <c r="BV26" s="123"/>
      <c r="BW26" s="123"/>
    </row>
    <row r="27" spans="1:75" s="163" customFormat="1" ht="13.5" customHeight="1" x14ac:dyDescent="0.2">
      <c r="A27" s="123"/>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c r="AC27" s="123"/>
      <c r="AD27" s="123"/>
      <c r="AE27" s="123"/>
      <c r="AF27" s="123"/>
      <c r="AG27" s="123"/>
      <c r="AH27" s="123"/>
      <c r="AK27" s="123"/>
      <c r="AM27" s="123"/>
      <c r="AN27" s="123"/>
      <c r="AO27" s="123"/>
      <c r="AP27" s="123"/>
      <c r="AQ27" s="123"/>
      <c r="AR27" s="123"/>
      <c r="AS27" s="123"/>
      <c r="AT27" s="123"/>
      <c r="AU27" s="123"/>
      <c r="AV27" s="123"/>
      <c r="AW27" s="123"/>
      <c r="AX27" s="123"/>
      <c r="AY27" s="123"/>
      <c r="AZ27" s="123"/>
      <c r="BA27" s="123"/>
      <c r="BB27" s="123"/>
      <c r="BC27" s="123"/>
      <c r="BD27" s="123"/>
      <c r="BE27" s="123"/>
      <c r="BF27" s="123"/>
      <c r="BG27" s="123"/>
      <c r="BH27" s="123"/>
      <c r="BI27" s="123"/>
      <c r="BJ27" s="123"/>
      <c r="BK27" s="123"/>
      <c r="BL27" s="123"/>
      <c r="BM27" s="123"/>
      <c r="BN27" s="123"/>
      <c r="BO27" s="123"/>
      <c r="BP27" s="123"/>
      <c r="BQ27" s="123"/>
      <c r="BR27" s="123"/>
      <c r="BS27" s="123"/>
      <c r="BT27" s="123"/>
      <c r="BU27" s="123"/>
      <c r="BV27" s="123"/>
      <c r="BW27" s="123"/>
    </row>
    <row r="28" spans="1:75" s="163" customFormat="1" ht="13.5" customHeight="1" x14ac:dyDescent="0.2">
      <c r="A28" s="123"/>
      <c r="B28" s="290" t="s">
        <v>349</v>
      </c>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291"/>
      <c r="AB28" s="291"/>
      <c r="AC28" s="291"/>
      <c r="AD28" s="291"/>
      <c r="AE28" s="291"/>
      <c r="AF28" s="291"/>
      <c r="AG28" s="291"/>
      <c r="AH28" s="291"/>
      <c r="AI28" s="291"/>
      <c r="AJ28" s="291"/>
      <c r="AK28" s="291"/>
      <c r="AL28" s="292"/>
      <c r="AM28" s="123"/>
      <c r="AN28" s="123"/>
      <c r="AO28" s="123"/>
      <c r="AP28" s="123"/>
      <c r="AQ28" s="123"/>
      <c r="AR28" s="123"/>
      <c r="AS28" s="123"/>
      <c r="AT28" s="123"/>
      <c r="AU28" s="123"/>
      <c r="AV28" s="123"/>
      <c r="AW28" s="123"/>
      <c r="AX28" s="123"/>
      <c r="AY28" s="123"/>
      <c r="AZ28" s="123"/>
      <c r="BA28" s="123"/>
      <c r="BB28" s="123"/>
      <c r="BC28" s="123"/>
      <c r="BD28" s="123"/>
      <c r="BE28" s="123"/>
      <c r="BF28" s="123"/>
      <c r="BG28" s="123"/>
      <c r="BH28" s="123"/>
      <c r="BI28" s="123"/>
      <c r="BJ28" s="123"/>
      <c r="BK28" s="123"/>
      <c r="BL28" s="123"/>
      <c r="BM28" s="123"/>
      <c r="BN28" s="123"/>
      <c r="BO28" s="123"/>
      <c r="BP28" s="123"/>
      <c r="BQ28" s="123"/>
      <c r="BR28" s="123"/>
      <c r="BS28" s="123"/>
      <c r="BT28" s="123"/>
      <c r="BU28" s="123"/>
      <c r="BV28" s="123"/>
      <c r="BW28" s="123"/>
    </row>
    <row r="29" spans="1:75" s="337" customFormat="1" ht="97.8" customHeight="1" x14ac:dyDescent="0.2">
      <c r="A29" s="336"/>
      <c r="B29" s="362" t="s">
        <v>469</v>
      </c>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36"/>
      <c r="AN29" s="336"/>
      <c r="AO29" s="336"/>
      <c r="AP29" s="336"/>
      <c r="AQ29" s="336"/>
      <c r="AR29" s="336"/>
      <c r="AS29" s="336"/>
      <c r="AT29" s="336"/>
      <c r="AU29" s="336"/>
      <c r="AV29" s="336"/>
      <c r="AW29" s="336"/>
      <c r="AX29" s="336"/>
      <c r="AY29" s="336"/>
      <c r="AZ29" s="336"/>
      <c r="BA29" s="336"/>
      <c r="BB29" s="336"/>
      <c r="BC29" s="336"/>
      <c r="BD29" s="336"/>
      <c r="BE29" s="336"/>
      <c r="BF29" s="336"/>
      <c r="BG29" s="336"/>
      <c r="BH29" s="336"/>
      <c r="BI29" s="336"/>
      <c r="BJ29" s="336"/>
      <c r="BK29" s="336"/>
      <c r="BL29" s="336"/>
      <c r="BM29" s="336"/>
      <c r="BN29" s="336"/>
      <c r="BO29" s="336"/>
      <c r="BP29" s="336"/>
      <c r="BQ29" s="336"/>
      <c r="BR29" s="336"/>
      <c r="BS29" s="336"/>
      <c r="BT29" s="336"/>
      <c r="BU29" s="336"/>
      <c r="BV29" s="336"/>
      <c r="BW29" s="336"/>
    </row>
    <row r="30" spans="1:75" s="163" customFormat="1" ht="13.5" customHeight="1" x14ac:dyDescent="0.2">
      <c r="A30" s="123"/>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c r="AC30" s="123"/>
      <c r="AD30" s="123"/>
      <c r="AE30" s="123"/>
      <c r="AF30" s="123"/>
      <c r="AG30" s="123"/>
      <c r="AH30" s="123"/>
      <c r="AK30" s="123"/>
      <c r="AM30" s="123"/>
      <c r="AN30" s="123"/>
      <c r="AO30" s="123"/>
      <c r="AP30" s="123"/>
      <c r="AQ30" s="123"/>
      <c r="AR30" s="123"/>
      <c r="AS30" s="123"/>
      <c r="AT30" s="123"/>
      <c r="AU30" s="123"/>
      <c r="AV30" s="123"/>
      <c r="AW30" s="123"/>
      <c r="AX30" s="123"/>
      <c r="AY30" s="123"/>
      <c r="AZ30" s="123"/>
      <c r="BA30" s="123"/>
      <c r="BB30" s="123"/>
      <c r="BC30" s="123"/>
      <c r="BD30" s="123"/>
      <c r="BE30" s="123"/>
      <c r="BF30" s="123"/>
      <c r="BG30" s="123"/>
      <c r="BH30" s="123"/>
      <c r="BI30" s="123"/>
      <c r="BJ30" s="123"/>
      <c r="BK30" s="123"/>
      <c r="BL30" s="123"/>
      <c r="BM30" s="123"/>
      <c r="BN30" s="123"/>
      <c r="BO30" s="123"/>
      <c r="BP30" s="123"/>
      <c r="BQ30" s="123"/>
      <c r="BR30" s="123"/>
      <c r="BS30" s="123"/>
      <c r="BT30" s="123"/>
      <c r="BU30" s="123"/>
      <c r="BV30" s="123"/>
      <c r="BW30" s="123"/>
    </row>
    <row r="31" spans="1:75" ht="13.5" customHeight="1" x14ac:dyDescent="0.2">
      <c r="B31" s="290" t="s">
        <v>350</v>
      </c>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291"/>
      <c r="AL31" s="292"/>
    </row>
    <row r="32" spans="1:75" ht="13.5" customHeight="1" x14ac:dyDescent="0.2">
      <c r="B32" s="163" t="s">
        <v>351</v>
      </c>
    </row>
    <row r="33" ht="13.5" customHeight="1" x14ac:dyDescent="0.2"/>
    <row r="34" ht="13.5" customHeight="1" x14ac:dyDescent="0.2"/>
    <row r="35" ht="13.5" customHeight="1" x14ac:dyDescent="0.2"/>
    <row r="36" ht="13.5" customHeight="1" x14ac:dyDescent="0.2"/>
    <row r="37" ht="13.5" customHeight="1" x14ac:dyDescent="0.2"/>
    <row r="38" ht="13.5" customHeight="1" x14ac:dyDescent="0.2"/>
    <row r="39" ht="13.5" customHeight="1" x14ac:dyDescent="0.2"/>
    <row r="40" ht="13.5" customHeight="1" x14ac:dyDescent="0.2"/>
    <row r="41" ht="13.5" customHeight="1" x14ac:dyDescent="0.2"/>
    <row r="42" ht="13.5" customHeight="1" x14ac:dyDescent="0.2"/>
    <row r="43" ht="13.5" customHeight="1" x14ac:dyDescent="0.2"/>
    <row r="44" ht="13.5" customHeight="1" x14ac:dyDescent="0.2"/>
    <row r="45" ht="13.5" customHeight="1" x14ac:dyDescent="0.2"/>
    <row r="46" ht="13.5" customHeight="1" x14ac:dyDescent="0.2"/>
    <row r="47" ht="13.5" customHeight="1" x14ac:dyDescent="0.2"/>
    <row r="48" ht="13.5" customHeight="1" x14ac:dyDescent="0.2"/>
    <row r="49" spans="2:65" ht="13.5" customHeight="1" x14ac:dyDescent="0.2"/>
    <row r="50" spans="2:65" ht="13.5" customHeight="1" x14ac:dyDescent="0.2"/>
    <row r="51" spans="2:65" ht="13.5" customHeight="1" x14ac:dyDescent="0.2">
      <c r="B51" s="290" t="s">
        <v>352</v>
      </c>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295"/>
      <c r="AM51"/>
      <c r="AN51"/>
      <c r="AO51"/>
      <c r="AP51"/>
      <c r="AQ51"/>
      <c r="AR51"/>
      <c r="AS51"/>
      <c r="AT51"/>
      <c r="AU51"/>
      <c r="AV51"/>
      <c r="AW51"/>
      <c r="AX51"/>
      <c r="AY51"/>
      <c r="AZ51"/>
      <c r="BA51"/>
      <c r="BB51"/>
      <c r="BC51"/>
      <c r="BD51"/>
      <c r="BE51"/>
      <c r="BF51"/>
      <c r="BG51"/>
      <c r="BH51"/>
      <c r="BI51"/>
      <c r="BJ51"/>
      <c r="BK51"/>
      <c r="BL51"/>
      <c r="BM51"/>
    </row>
    <row r="52" spans="2:65" ht="31.2" customHeight="1" x14ac:dyDescent="0.2">
      <c r="B52" s="362" t="s">
        <v>471</v>
      </c>
      <c r="C52" s="362"/>
      <c r="D52" s="362"/>
      <c r="E52" s="362"/>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c r="AN52"/>
      <c r="AO52"/>
      <c r="AP52"/>
      <c r="AQ52"/>
      <c r="AR52"/>
      <c r="AS52"/>
      <c r="AT52"/>
      <c r="AU52"/>
      <c r="AV52"/>
      <c r="AW52"/>
      <c r="AX52"/>
      <c r="AY52"/>
      <c r="AZ52"/>
      <c r="BA52"/>
      <c r="BB52"/>
      <c r="BC52"/>
      <c r="BD52"/>
      <c r="BE52"/>
      <c r="BF52"/>
      <c r="BG52"/>
      <c r="BH52"/>
      <c r="BI52"/>
      <c r="BJ52"/>
      <c r="BK52"/>
      <c r="BL52"/>
      <c r="BM52"/>
    </row>
    <row r="53" spans="2:65" ht="13.5" customHeight="1" x14ac:dyDescent="0.2">
      <c r="B53" s="163" t="s">
        <v>470</v>
      </c>
    </row>
    <row r="54" spans="2:65" ht="13.5" customHeight="1" x14ac:dyDescent="0.2"/>
    <row r="55" spans="2:65" ht="13.5" customHeight="1" x14ac:dyDescent="0.2"/>
    <row r="56" spans="2:65" ht="13.5" customHeight="1" x14ac:dyDescent="0.2"/>
    <row r="57" spans="2:65" ht="13.5" customHeight="1" x14ac:dyDescent="0.2"/>
    <row r="58" spans="2:65" ht="13.5" customHeight="1" x14ac:dyDescent="0.2"/>
    <row r="59" spans="2:65" ht="13.5" customHeight="1" x14ac:dyDescent="0.2"/>
    <row r="60" spans="2:65" ht="13.5" customHeight="1" x14ac:dyDescent="0.2"/>
    <row r="61" spans="2:65" ht="13.5" customHeight="1" x14ac:dyDescent="0.2"/>
    <row r="62" spans="2:65" ht="13.5" customHeight="1" x14ac:dyDescent="0.2"/>
    <row r="63" spans="2:65" ht="13.5" customHeight="1" x14ac:dyDescent="0.2"/>
    <row r="64" spans="2:65" ht="13.5" customHeight="1" x14ac:dyDescent="0.2"/>
    <row r="65" spans="1:75" ht="13.5" customHeight="1" x14ac:dyDescent="0.2"/>
    <row r="66" spans="1:75" ht="13.5" customHeight="1" x14ac:dyDescent="0.2"/>
    <row r="67" spans="1:75" ht="13.5" customHeight="1" x14ac:dyDescent="0.2"/>
    <row r="68" spans="1:75" ht="13.5" customHeight="1" x14ac:dyDescent="0.2"/>
    <row r="69" spans="1:75" ht="13.5" customHeight="1" x14ac:dyDescent="0.2"/>
    <row r="70" spans="1:75" ht="13.5" customHeight="1" x14ac:dyDescent="0.2">
      <c r="B70" s="180"/>
    </row>
    <row r="71" spans="1:75" ht="13.5" customHeight="1" x14ac:dyDescent="0.2"/>
    <row r="72" spans="1:75" ht="13.5" customHeight="1" x14ac:dyDescent="0.2"/>
    <row r="73" spans="1:75" ht="13.5" customHeight="1" x14ac:dyDescent="0.2">
      <c r="B73" s="290" t="s">
        <v>353</v>
      </c>
      <c r="C73" s="291"/>
      <c r="D73" s="291"/>
      <c r="E73" s="291"/>
      <c r="F73" s="291"/>
      <c r="G73" s="291"/>
      <c r="H73" s="291"/>
      <c r="I73" s="291"/>
      <c r="J73" s="291"/>
      <c r="K73" s="291"/>
      <c r="L73" s="291"/>
      <c r="M73" s="291"/>
      <c r="N73" s="291"/>
      <c r="O73" s="291"/>
      <c r="P73" s="291"/>
      <c r="Q73" s="291"/>
      <c r="R73" s="291"/>
      <c r="S73" s="291"/>
      <c r="T73" s="291"/>
      <c r="U73" s="291"/>
      <c r="V73" s="291"/>
      <c r="W73" s="291"/>
      <c r="X73" s="291"/>
      <c r="Y73" s="291"/>
      <c r="Z73" s="291"/>
      <c r="AA73" s="291"/>
      <c r="AB73" s="291"/>
      <c r="AC73" s="291"/>
      <c r="AD73" s="291"/>
      <c r="AE73" s="291"/>
      <c r="AF73" s="291"/>
      <c r="AG73" s="291"/>
      <c r="AH73" s="291"/>
      <c r="AI73" s="291"/>
      <c r="AJ73" s="291"/>
      <c r="AK73" s="291"/>
      <c r="AL73" s="292"/>
    </row>
    <row r="74" spans="1:75" ht="13.5" customHeight="1" x14ac:dyDescent="0.2">
      <c r="B74" s="163" t="s">
        <v>354</v>
      </c>
    </row>
    <row r="75" spans="1:75" ht="13.5" customHeight="1" x14ac:dyDescent="0.2">
      <c r="B75" s="178"/>
    </row>
    <row r="76" spans="1:75" ht="13.5" customHeight="1" x14ac:dyDescent="0.2">
      <c r="B76" s="178" t="s">
        <v>355</v>
      </c>
      <c r="C76" s="294"/>
      <c r="D76" s="294"/>
      <c r="E76" s="294"/>
      <c r="F76" s="294"/>
      <c r="G76" s="294"/>
      <c r="H76" s="294"/>
      <c r="I76" s="294"/>
      <c r="J76" s="294"/>
      <c r="K76" s="294"/>
      <c r="L76" s="294"/>
      <c r="M76" s="294"/>
      <c r="N76" s="294"/>
      <c r="O76" s="294"/>
      <c r="P76" s="294"/>
      <c r="Q76" s="294"/>
      <c r="R76" s="294"/>
      <c r="S76" s="294"/>
      <c r="T76" s="294"/>
      <c r="U76" s="294"/>
      <c r="V76" s="294"/>
      <c r="W76" s="294"/>
      <c r="X76" s="294"/>
      <c r="Y76" s="294"/>
      <c r="Z76" s="294"/>
      <c r="AA76" s="294"/>
      <c r="AB76" s="294"/>
      <c r="AC76" s="294"/>
      <c r="AD76" s="294"/>
      <c r="AE76" s="294"/>
      <c r="AF76" s="294"/>
      <c r="AG76" s="294"/>
      <c r="AH76" s="294"/>
      <c r="AI76" s="294"/>
      <c r="AJ76" s="294"/>
      <c r="AK76" s="294"/>
      <c r="AL76" s="294"/>
    </row>
    <row r="77" spans="1:75" ht="47.4" customHeight="1" x14ac:dyDescent="0.2">
      <c r="C77" s="362" t="s">
        <v>472</v>
      </c>
      <c r="D77" s="362"/>
      <c r="E77" s="362"/>
      <c r="F77" s="362"/>
      <c r="G77" s="362"/>
      <c r="H77" s="362"/>
      <c r="I77" s="362"/>
      <c r="J77" s="362"/>
      <c r="K77" s="362"/>
      <c r="L77" s="362"/>
      <c r="M77" s="362"/>
      <c r="N77" s="362"/>
      <c r="O77" s="362"/>
      <c r="P77" s="362"/>
      <c r="Q77" s="362"/>
      <c r="R77" s="362"/>
      <c r="S77" s="362"/>
      <c r="T77" s="362"/>
      <c r="U77" s="362"/>
      <c r="V77" s="362"/>
      <c r="W77" s="362"/>
      <c r="X77" s="362"/>
      <c r="Y77" s="362"/>
      <c r="Z77" s="362"/>
      <c r="AA77" s="362"/>
      <c r="AB77" s="362"/>
      <c r="AC77" s="362"/>
      <c r="AD77" s="362"/>
      <c r="AE77" s="362"/>
      <c r="AF77" s="362"/>
      <c r="AG77" s="362"/>
      <c r="AH77" s="362"/>
      <c r="AI77" s="362"/>
      <c r="AJ77" s="362"/>
      <c r="AK77" s="362"/>
      <c r="AL77" s="362"/>
    </row>
    <row r="78" spans="1:75" s="163" customFormat="1" ht="28.2" customHeight="1" x14ac:dyDescent="0.2">
      <c r="A78" s="123"/>
      <c r="C78" s="361" t="s">
        <v>394</v>
      </c>
      <c r="D78" s="361"/>
      <c r="E78" s="361"/>
      <c r="F78" s="361"/>
      <c r="G78" s="361"/>
      <c r="H78" s="361"/>
      <c r="I78" s="361"/>
      <c r="J78" s="361"/>
      <c r="K78" s="361"/>
      <c r="L78" s="361"/>
      <c r="M78" s="361"/>
      <c r="N78" s="361"/>
      <c r="O78" s="361"/>
      <c r="P78" s="361"/>
      <c r="Q78" s="361"/>
      <c r="R78" s="361"/>
      <c r="S78" s="361"/>
      <c r="T78" s="361"/>
      <c r="U78" s="361"/>
      <c r="V78" s="361"/>
      <c r="W78" s="361"/>
      <c r="X78" s="361"/>
      <c r="Y78" s="361"/>
      <c r="Z78" s="361"/>
      <c r="AA78" s="361"/>
      <c r="AB78" s="361"/>
      <c r="AC78" s="361"/>
      <c r="AD78" s="361"/>
      <c r="AE78" s="361"/>
      <c r="AF78" s="361"/>
      <c r="AG78" s="361"/>
      <c r="AH78" s="361"/>
      <c r="AI78" s="361"/>
      <c r="AJ78" s="361"/>
      <c r="AK78" s="361"/>
      <c r="AL78" s="361"/>
      <c r="AM78" s="123"/>
      <c r="AN78" s="123"/>
      <c r="AO78" s="123"/>
      <c r="AP78" s="123"/>
      <c r="AQ78" s="123"/>
      <c r="AR78" s="123"/>
      <c r="AS78" s="123"/>
      <c r="AT78" s="123"/>
      <c r="AU78" s="123"/>
      <c r="AV78" s="123"/>
      <c r="AW78" s="123"/>
      <c r="AX78" s="123"/>
      <c r="AY78" s="123"/>
      <c r="AZ78" s="123"/>
      <c r="BA78" s="123"/>
      <c r="BB78" s="123"/>
      <c r="BC78" s="123"/>
      <c r="BD78" s="123"/>
      <c r="BE78" s="123"/>
      <c r="BF78" s="123"/>
      <c r="BG78" s="123"/>
      <c r="BH78" s="123"/>
      <c r="BI78" s="123"/>
      <c r="BJ78" s="123"/>
      <c r="BK78" s="123"/>
      <c r="BL78" s="123"/>
      <c r="BM78" s="123"/>
      <c r="BN78" s="123"/>
      <c r="BO78" s="123"/>
      <c r="BP78" s="123"/>
      <c r="BQ78" s="123"/>
      <c r="BR78" s="123"/>
      <c r="BS78" s="123"/>
      <c r="BT78" s="123"/>
      <c r="BU78" s="123"/>
      <c r="BV78" s="123"/>
      <c r="BW78" s="123"/>
    </row>
    <row r="79" spans="1:75" s="163" customFormat="1" ht="13.5" customHeight="1" x14ac:dyDescent="0.2">
      <c r="A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K79" s="123"/>
      <c r="AM79" s="123"/>
      <c r="AN79" s="123"/>
      <c r="AO79" s="123"/>
      <c r="AP79" s="123"/>
      <c r="AQ79" s="123"/>
      <c r="AR79" s="123"/>
      <c r="AS79" s="123"/>
      <c r="AT79" s="123"/>
      <c r="AU79" s="123"/>
      <c r="AV79" s="123"/>
      <c r="AW79" s="123"/>
      <c r="AX79" s="123"/>
      <c r="AY79" s="123"/>
      <c r="AZ79" s="123"/>
      <c r="BA79" s="123"/>
      <c r="BB79" s="123"/>
      <c r="BC79" s="123"/>
      <c r="BD79" s="123"/>
      <c r="BE79" s="123"/>
      <c r="BF79" s="123"/>
      <c r="BG79" s="123"/>
      <c r="BH79" s="123"/>
      <c r="BI79" s="123"/>
      <c r="BJ79" s="123"/>
      <c r="BK79" s="123"/>
      <c r="BL79" s="123"/>
      <c r="BM79" s="123"/>
      <c r="BN79" s="123"/>
      <c r="BO79" s="123"/>
      <c r="BP79" s="123"/>
      <c r="BQ79" s="123"/>
      <c r="BR79" s="123"/>
      <c r="BS79" s="123"/>
      <c r="BT79" s="123"/>
      <c r="BU79" s="123"/>
      <c r="BV79" s="123"/>
      <c r="BW79" s="123"/>
    </row>
    <row r="80" spans="1:75" s="163" customFormat="1" ht="13.5" customHeight="1" x14ac:dyDescent="0.2">
      <c r="A80" s="123"/>
      <c r="B80" s="178" t="s">
        <v>356</v>
      </c>
      <c r="C80" s="296"/>
      <c r="D80" s="296"/>
      <c r="E80" s="293"/>
      <c r="F80" s="293"/>
      <c r="G80" s="293"/>
      <c r="H80" s="293"/>
      <c r="I80" s="293"/>
      <c r="J80" s="293"/>
      <c r="K80" s="293"/>
      <c r="L80" s="293"/>
      <c r="M80" s="294"/>
      <c r="N80" s="294"/>
      <c r="O80" s="294"/>
      <c r="P80" s="294"/>
      <c r="Q80" s="294"/>
      <c r="R80" s="294"/>
      <c r="S80" s="294"/>
      <c r="T80" s="294"/>
      <c r="U80" s="294"/>
      <c r="V80" s="294"/>
      <c r="W80" s="294"/>
      <c r="X80" s="294"/>
      <c r="Y80" s="294"/>
      <c r="Z80" s="294"/>
      <c r="AA80" s="294"/>
      <c r="AB80" s="294"/>
      <c r="AC80" s="294"/>
      <c r="AD80" s="294"/>
      <c r="AE80" s="294"/>
      <c r="AF80" s="294"/>
      <c r="AG80" s="294"/>
      <c r="AH80" s="294"/>
      <c r="AI80" s="294"/>
      <c r="AJ80" s="294"/>
      <c r="AK80" s="294"/>
      <c r="AL80" s="294"/>
      <c r="AM80" s="123"/>
      <c r="AN80" s="123"/>
      <c r="AO80" s="123"/>
      <c r="AP80" s="123"/>
      <c r="AQ80" s="123"/>
      <c r="AR80" s="123"/>
      <c r="AS80" s="123"/>
      <c r="AT80" s="123"/>
      <c r="AU80" s="123"/>
      <c r="AV80" s="123"/>
      <c r="AW80" s="123"/>
      <c r="AX80" s="123"/>
      <c r="AY80" s="123"/>
      <c r="AZ80" s="123"/>
      <c r="BA80" s="123"/>
      <c r="BB80" s="123"/>
      <c r="BC80" s="123"/>
      <c r="BD80" s="123"/>
      <c r="BE80" s="123"/>
      <c r="BF80" s="123"/>
      <c r="BG80" s="123"/>
      <c r="BH80" s="123"/>
      <c r="BI80" s="123"/>
      <c r="BJ80" s="123"/>
      <c r="BK80" s="123"/>
      <c r="BL80" s="123"/>
      <c r="BM80" s="123"/>
      <c r="BN80" s="123"/>
      <c r="BO80" s="123"/>
      <c r="BP80" s="123"/>
      <c r="BQ80" s="123"/>
      <c r="BR80" s="123"/>
      <c r="BS80" s="123"/>
      <c r="BT80" s="123"/>
      <c r="BU80" s="123"/>
      <c r="BV80" s="123"/>
      <c r="BW80" s="123"/>
    </row>
    <row r="81" spans="1:75" s="163" customFormat="1" ht="82.2" customHeight="1" x14ac:dyDescent="0.2">
      <c r="A81" s="123"/>
      <c r="C81" s="362" t="s">
        <v>478</v>
      </c>
      <c r="D81" s="362"/>
      <c r="E81" s="362"/>
      <c r="F81" s="362"/>
      <c r="G81" s="362"/>
      <c r="H81" s="362"/>
      <c r="I81" s="362"/>
      <c r="J81" s="362"/>
      <c r="K81" s="362"/>
      <c r="L81" s="362"/>
      <c r="M81" s="362"/>
      <c r="N81" s="362"/>
      <c r="O81" s="362"/>
      <c r="P81" s="362"/>
      <c r="Q81" s="362"/>
      <c r="R81" s="362"/>
      <c r="S81" s="362"/>
      <c r="T81" s="362"/>
      <c r="U81" s="362"/>
      <c r="V81" s="362"/>
      <c r="W81" s="362"/>
      <c r="X81" s="362"/>
      <c r="Y81" s="362"/>
      <c r="Z81" s="362"/>
      <c r="AA81" s="362"/>
      <c r="AB81" s="362"/>
      <c r="AC81" s="362"/>
      <c r="AD81" s="362"/>
      <c r="AE81" s="362"/>
      <c r="AF81" s="362"/>
      <c r="AG81" s="362"/>
      <c r="AH81" s="362"/>
      <c r="AI81" s="362"/>
      <c r="AJ81" s="362"/>
      <c r="AK81" s="362"/>
      <c r="AL81" s="362"/>
      <c r="AM81" s="123"/>
      <c r="AN81" s="123"/>
      <c r="AO81" s="123"/>
      <c r="AP81" s="123"/>
      <c r="AQ81" s="123"/>
      <c r="AR81" s="123"/>
      <c r="AS81" s="123"/>
      <c r="AT81" s="123"/>
      <c r="AU81" s="123"/>
      <c r="AV81" s="123"/>
      <c r="AW81" s="123"/>
      <c r="AX81" s="123"/>
      <c r="AY81" s="123"/>
      <c r="AZ81" s="123"/>
      <c r="BA81" s="123"/>
      <c r="BB81" s="123"/>
      <c r="BC81" s="123"/>
      <c r="BD81" s="123"/>
      <c r="BE81" s="123"/>
      <c r="BF81" s="123"/>
      <c r="BG81" s="123"/>
      <c r="BH81" s="123"/>
      <c r="BI81" s="123"/>
      <c r="BJ81" s="123"/>
      <c r="BK81" s="123"/>
      <c r="BL81" s="123"/>
      <c r="BM81" s="123"/>
      <c r="BN81" s="123"/>
      <c r="BO81" s="123"/>
      <c r="BP81" s="123"/>
      <c r="BQ81" s="123"/>
      <c r="BR81" s="123"/>
      <c r="BS81" s="123"/>
      <c r="BT81" s="123"/>
      <c r="BU81" s="123"/>
      <c r="BV81" s="123"/>
      <c r="BW81" s="123"/>
    </row>
    <row r="82" spans="1:75" s="163" customFormat="1" ht="13.5" customHeight="1" x14ac:dyDescent="0.2">
      <c r="A82" s="123"/>
      <c r="C82" s="123"/>
      <c r="D82" s="123"/>
      <c r="E82" s="123"/>
      <c r="F82" s="123"/>
      <c r="G82" s="123"/>
      <c r="H82" s="123"/>
      <c r="I82" s="123"/>
      <c r="J82" s="123"/>
      <c r="K82" s="123"/>
      <c r="L82" s="123"/>
      <c r="M82" s="123"/>
      <c r="N82" s="123"/>
      <c r="O82" s="123"/>
      <c r="P82" s="123"/>
      <c r="Q82" s="123"/>
      <c r="R82" s="123"/>
      <c r="S82" s="123"/>
      <c r="T82" s="123"/>
      <c r="U82" s="123"/>
      <c r="V82" s="123"/>
      <c r="W82" s="123"/>
      <c r="X82" s="123"/>
      <c r="Y82" s="123"/>
      <c r="Z82" s="123"/>
      <c r="AA82" s="123"/>
      <c r="AB82" s="123"/>
      <c r="AC82" s="123"/>
      <c r="AD82" s="123"/>
      <c r="AE82" s="123"/>
      <c r="AF82" s="123"/>
      <c r="AG82" s="123"/>
      <c r="AH82" s="123"/>
      <c r="AK82" s="123"/>
      <c r="AM82" s="123"/>
      <c r="AN82" s="123"/>
      <c r="AO82" s="123"/>
      <c r="AP82" s="123"/>
      <c r="AQ82" s="123"/>
      <c r="AR82" s="123"/>
      <c r="AS82" s="123"/>
      <c r="AT82" s="123"/>
      <c r="AU82" s="123"/>
      <c r="AV82" s="123"/>
      <c r="AW82" s="123"/>
      <c r="AX82" s="123"/>
      <c r="AY82" s="123"/>
      <c r="AZ82" s="123"/>
      <c r="BA82" s="123"/>
      <c r="BB82" s="123"/>
      <c r="BC82" s="123"/>
      <c r="BD82" s="123"/>
      <c r="BE82" s="123"/>
      <c r="BF82" s="123"/>
      <c r="BG82" s="123"/>
      <c r="BH82" s="123"/>
      <c r="BI82" s="123"/>
      <c r="BJ82" s="123"/>
      <c r="BK82" s="123"/>
      <c r="BL82" s="123"/>
      <c r="BM82" s="123"/>
      <c r="BN82" s="123"/>
      <c r="BO82" s="123"/>
      <c r="BP82" s="123"/>
      <c r="BQ82" s="123"/>
      <c r="BR82" s="123"/>
      <c r="BS82" s="123"/>
      <c r="BT82" s="123"/>
      <c r="BU82" s="123"/>
      <c r="BV82" s="123"/>
      <c r="BW82" s="123"/>
    </row>
    <row r="83" spans="1:75" s="163" customFormat="1" ht="13.5" customHeight="1" x14ac:dyDescent="0.2">
      <c r="A83" s="123"/>
      <c r="C83" s="123"/>
      <c r="D83" s="123" t="s">
        <v>357</v>
      </c>
      <c r="E83" s="123"/>
      <c r="F83" s="123"/>
      <c r="G83" s="123"/>
      <c r="H83" s="123"/>
      <c r="I83" s="123"/>
      <c r="J83" s="123"/>
      <c r="K83" s="123"/>
      <c r="L83" s="123"/>
      <c r="M83" s="123"/>
      <c r="N83" s="123"/>
      <c r="O83" s="123"/>
      <c r="P83" s="123"/>
      <c r="Q83" s="123"/>
      <c r="R83" s="123"/>
      <c r="S83" s="123"/>
      <c r="T83" s="123"/>
      <c r="U83" s="123"/>
      <c r="V83" s="123"/>
      <c r="W83" s="123"/>
      <c r="X83" s="123"/>
      <c r="Y83" s="123"/>
      <c r="Z83" s="123"/>
      <c r="AA83" s="123"/>
      <c r="AB83" s="123"/>
      <c r="AC83" s="123"/>
      <c r="AD83" s="123"/>
      <c r="AE83" s="123"/>
      <c r="AF83" s="123"/>
      <c r="AG83" s="123"/>
      <c r="AH83" s="123"/>
      <c r="AK83" s="123"/>
      <c r="AM83" s="123"/>
      <c r="AN83" s="123"/>
      <c r="AO83" s="123"/>
      <c r="AP83" s="123"/>
      <c r="AQ83" s="123"/>
      <c r="AR83" s="123"/>
      <c r="AS83" s="123"/>
      <c r="AT83" s="123"/>
      <c r="AU83" s="123"/>
      <c r="AV83" s="123"/>
      <c r="AW83" s="123"/>
      <c r="AX83" s="123"/>
      <c r="AY83" s="123"/>
      <c r="AZ83" s="123"/>
      <c r="BA83" s="123"/>
      <c r="BB83" s="123"/>
      <c r="BC83" s="123"/>
      <c r="BD83" s="123"/>
      <c r="BE83" s="123"/>
      <c r="BF83" s="123"/>
      <c r="BG83" s="123"/>
      <c r="BH83" s="123"/>
      <c r="BI83" s="123"/>
      <c r="BJ83" s="123"/>
      <c r="BK83" s="123"/>
      <c r="BL83" s="123"/>
      <c r="BM83" s="123"/>
      <c r="BN83" s="123"/>
      <c r="BO83" s="123"/>
      <c r="BP83" s="123"/>
      <c r="BQ83" s="123"/>
      <c r="BR83" s="123"/>
      <c r="BS83" s="123"/>
      <c r="BT83" s="123"/>
      <c r="BU83" s="123"/>
      <c r="BV83" s="123"/>
      <c r="BW83" s="123"/>
    </row>
    <row r="84" spans="1:75" s="163" customFormat="1" ht="13.5" customHeight="1" x14ac:dyDescent="0.2">
      <c r="A84" s="123"/>
      <c r="B84" s="27"/>
      <c r="C84" s="26"/>
      <c r="D84" s="26"/>
      <c r="E84" s="374" t="s">
        <v>358</v>
      </c>
      <c r="F84" s="375"/>
      <c r="G84" s="375"/>
      <c r="H84" s="375"/>
      <c r="I84" s="375"/>
      <c r="J84" s="375"/>
      <c r="K84" s="375"/>
      <c r="L84" s="375"/>
      <c r="M84" s="375"/>
      <c r="N84" s="375"/>
      <c r="O84" s="375"/>
      <c r="P84" s="375"/>
      <c r="Q84" s="375"/>
      <c r="R84" s="375"/>
      <c r="S84" s="375"/>
      <c r="T84" s="375"/>
      <c r="U84" s="375"/>
      <c r="V84" s="375"/>
      <c r="W84" s="375"/>
      <c r="X84" s="375"/>
      <c r="Y84" s="375"/>
      <c r="Z84" s="375"/>
      <c r="AA84" s="375"/>
      <c r="AB84" s="375"/>
      <c r="AC84" s="375"/>
      <c r="AD84" s="375"/>
      <c r="AE84" s="375"/>
      <c r="AF84" s="164"/>
      <c r="AG84" s="162"/>
      <c r="AH84" s="26"/>
      <c r="AK84" s="123"/>
      <c r="AM84" s="123"/>
      <c r="AN84" s="123"/>
      <c r="AO84" s="123"/>
      <c r="AP84" s="123"/>
      <c r="AQ84" s="123"/>
      <c r="AR84" s="123"/>
      <c r="AS84" s="123"/>
      <c r="AT84" s="123"/>
      <c r="AU84" s="123"/>
      <c r="AV84" s="123"/>
      <c r="AW84" s="123"/>
      <c r="AX84" s="123"/>
      <c r="AY84" s="123"/>
      <c r="AZ84" s="123"/>
      <c r="BA84" s="123"/>
      <c r="BB84" s="123"/>
      <c r="BC84" s="123"/>
      <c r="BD84" s="123"/>
      <c r="BE84" s="123"/>
      <c r="BF84" s="123"/>
      <c r="BG84" s="123"/>
      <c r="BH84" s="123"/>
      <c r="BI84" s="123"/>
      <c r="BJ84" s="123"/>
      <c r="BK84" s="123"/>
      <c r="BL84" s="123"/>
      <c r="BM84" s="123"/>
      <c r="BN84" s="123"/>
      <c r="BO84" s="123"/>
      <c r="BP84" s="123"/>
      <c r="BQ84" s="123"/>
      <c r="BR84" s="123"/>
      <c r="BS84" s="123"/>
      <c r="BT84" s="123"/>
      <c r="BU84" s="123"/>
      <c r="BV84" s="123"/>
      <c r="BW84" s="123"/>
    </row>
    <row r="85" spans="1:75" s="163" customFormat="1" ht="13.5" customHeight="1" x14ac:dyDescent="0.2">
      <c r="A85" s="123"/>
      <c r="B85" s="27"/>
      <c r="C85" s="26"/>
      <c r="D85" s="26"/>
      <c r="E85" s="374" t="s">
        <v>359</v>
      </c>
      <c r="F85" s="375"/>
      <c r="G85" s="375"/>
      <c r="H85" s="375"/>
      <c r="I85" s="375"/>
      <c r="J85" s="375"/>
      <c r="K85" s="375"/>
      <c r="L85" s="375"/>
      <c r="M85" s="375"/>
      <c r="N85" s="375"/>
      <c r="O85" s="375"/>
      <c r="P85" s="375"/>
      <c r="Q85" s="376"/>
      <c r="R85" s="374" t="s">
        <v>360</v>
      </c>
      <c r="S85" s="375"/>
      <c r="T85" s="375"/>
      <c r="U85" s="375"/>
      <c r="V85" s="375"/>
      <c r="W85" s="375"/>
      <c r="X85" s="375"/>
      <c r="Y85" s="375"/>
      <c r="Z85" s="375"/>
      <c r="AA85" s="375"/>
      <c r="AB85" s="375"/>
      <c r="AC85" s="375"/>
      <c r="AD85" s="375"/>
      <c r="AE85" s="375"/>
      <c r="AF85" s="164"/>
      <c r="AG85" s="162"/>
      <c r="AH85" s="26"/>
      <c r="AK85" s="123"/>
      <c r="AM85" s="123"/>
      <c r="AN85" s="123"/>
      <c r="AO85" s="123"/>
      <c r="AP85" s="123"/>
      <c r="AQ85" s="123"/>
      <c r="AR85" s="123"/>
      <c r="AS85" s="123"/>
      <c r="AT85" s="123"/>
      <c r="AU85" s="123"/>
      <c r="AV85" s="123"/>
      <c r="AW85" s="123"/>
      <c r="AX85" s="123"/>
      <c r="AY85" s="123"/>
      <c r="AZ85" s="123"/>
      <c r="BA85" s="123"/>
      <c r="BB85" s="123"/>
      <c r="BC85" s="123"/>
      <c r="BD85" s="123"/>
      <c r="BE85" s="123"/>
      <c r="BF85" s="123"/>
      <c r="BG85" s="123"/>
      <c r="BH85" s="123"/>
      <c r="BI85" s="123"/>
      <c r="BJ85" s="123"/>
      <c r="BK85" s="123"/>
      <c r="BL85" s="123"/>
      <c r="BM85" s="123"/>
      <c r="BN85" s="123"/>
      <c r="BO85" s="123"/>
      <c r="BP85" s="123"/>
      <c r="BQ85" s="123"/>
      <c r="BR85" s="123"/>
      <c r="BS85" s="123"/>
      <c r="BT85" s="123"/>
      <c r="BU85" s="123"/>
      <c r="BV85" s="123"/>
      <c r="BW85" s="123"/>
    </row>
    <row r="86" spans="1:75" s="163" customFormat="1" ht="13.5" customHeight="1" x14ac:dyDescent="0.2">
      <c r="A86" s="123"/>
      <c r="B86" s="27"/>
      <c r="C86" s="26"/>
      <c r="D86" s="26"/>
      <c r="E86" s="377" t="s">
        <v>361</v>
      </c>
      <c r="F86" s="378"/>
      <c r="G86" s="378"/>
      <c r="H86" s="378"/>
      <c r="I86" s="378"/>
      <c r="J86" s="378"/>
      <c r="K86" s="378"/>
      <c r="L86" s="378"/>
      <c r="M86" s="378"/>
      <c r="N86" s="378"/>
      <c r="O86" s="378"/>
      <c r="P86" s="378"/>
      <c r="Q86" s="378"/>
      <c r="R86" s="379" t="s">
        <v>362</v>
      </c>
      <c r="S86" s="380"/>
      <c r="T86" s="380"/>
      <c r="U86" s="380"/>
      <c r="V86" s="380"/>
      <c r="W86" s="380"/>
      <c r="X86" s="380"/>
      <c r="Y86" s="381" t="s">
        <v>363</v>
      </c>
      <c r="Z86" s="381"/>
      <c r="AA86" s="381"/>
      <c r="AB86" s="381"/>
      <c r="AC86" s="381"/>
      <c r="AD86" s="381"/>
      <c r="AE86" s="381"/>
      <c r="AF86" s="164"/>
      <c r="AG86" s="162"/>
      <c r="AH86" s="26"/>
      <c r="AK86" s="123"/>
      <c r="AM86" s="123"/>
      <c r="AN86" s="123"/>
      <c r="AO86" s="123"/>
      <c r="AP86" s="123"/>
      <c r="AQ86" s="123"/>
      <c r="AR86" s="123"/>
      <c r="AS86" s="123"/>
      <c r="AT86" s="123"/>
      <c r="AU86" s="123"/>
      <c r="AV86" s="123"/>
      <c r="AW86" s="123"/>
      <c r="AX86" s="123"/>
      <c r="AY86" s="123"/>
      <c r="AZ86" s="123"/>
      <c r="BA86" s="123"/>
      <c r="BB86" s="123"/>
      <c r="BC86" s="123"/>
      <c r="BD86" s="123"/>
      <c r="BE86" s="123"/>
      <c r="BF86" s="123"/>
      <c r="BG86" s="123"/>
      <c r="BH86" s="123"/>
      <c r="BI86" s="123"/>
      <c r="BJ86" s="123"/>
      <c r="BK86" s="123"/>
      <c r="BL86" s="123"/>
      <c r="BM86" s="123"/>
      <c r="BN86" s="123"/>
      <c r="BO86" s="123"/>
      <c r="BP86" s="123"/>
      <c r="BQ86" s="123"/>
      <c r="BR86" s="123"/>
      <c r="BS86" s="123"/>
      <c r="BT86" s="123"/>
      <c r="BU86" s="123"/>
      <c r="BV86" s="123"/>
      <c r="BW86" s="123"/>
    </row>
    <row r="87" spans="1:75" s="163" customFormat="1" ht="13.5" customHeight="1" x14ac:dyDescent="0.2">
      <c r="A87" s="123"/>
      <c r="B87" s="27"/>
      <c r="C87" s="26"/>
      <c r="D87" s="26"/>
      <c r="E87" s="453" t="s">
        <v>364</v>
      </c>
      <c r="F87" s="454"/>
      <c r="G87" s="454"/>
      <c r="H87" s="454"/>
      <c r="I87" s="454"/>
      <c r="J87" s="454"/>
      <c r="K87" s="454"/>
      <c r="L87" s="454"/>
      <c r="M87" s="454"/>
      <c r="N87" s="454"/>
      <c r="O87" s="454"/>
      <c r="P87" s="454"/>
      <c r="Q87" s="455"/>
      <c r="R87" s="456" t="s">
        <v>365</v>
      </c>
      <c r="S87" s="457"/>
      <c r="T87" s="457"/>
      <c r="U87" s="457"/>
      <c r="V87" s="457"/>
      <c r="W87" s="457"/>
      <c r="X87" s="457"/>
      <c r="Y87" s="458" t="s">
        <v>366</v>
      </c>
      <c r="Z87" s="458"/>
      <c r="AA87" s="458"/>
      <c r="AB87" s="458"/>
      <c r="AC87" s="458"/>
      <c r="AD87" s="458"/>
      <c r="AE87" s="458"/>
      <c r="AF87" s="164"/>
      <c r="AG87" s="162"/>
      <c r="AH87" s="26"/>
      <c r="AK87" s="123"/>
      <c r="AM87" s="123"/>
      <c r="AN87" s="123"/>
      <c r="AO87" s="123"/>
      <c r="AP87" s="123"/>
      <c r="AQ87" s="123"/>
      <c r="AR87" s="123"/>
      <c r="AS87" s="123"/>
      <c r="AT87" s="123"/>
      <c r="AU87" s="123"/>
      <c r="AV87" s="123"/>
      <c r="AW87" s="123"/>
      <c r="AX87" s="123"/>
      <c r="AY87" s="123"/>
      <c r="AZ87" s="123"/>
      <c r="BA87" s="123"/>
      <c r="BB87" s="123"/>
      <c r="BC87" s="123"/>
      <c r="BD87" s="123"/>
      <c r="BE87" s="123"/>
      <c r="BF87" s="123"/>
      <c r="BG87" s="123"/>
      <c r="BH87" s="123"/>
      <c r="BI87" s="123"/>
      <c r="BJ87" s="123"/>
      <c r="BK87" s="123"/>
      <c r="BL87" s="123"/>
      <c r="BM87" s="123"/>
      <c r="BN87" s="123"/>
      <c r="BO87" s="123"/>
      <c r="BP87" s="123"/>
      <c r="BQ87" s="123"/>
      <c r="BR87" s="123"/>
      <c r="BS87" s="123"/>
      <c r="BT87" s="123"/>
      <c r="BU87" s="123"/>
      <c r="BV87" s="123"/>
      <c r="BW87" s="123"/>
    </row>
    <row r="88" spans="1:75" s="163" customFormat="1" ht="13.5" customHeight="1" x14ac:dyDescent="0.2">
      <c r="A88" s="123"/>
      <c r="B88" s="27"/>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K88" s="123"/>
      <c r="AM88" s="123"/>
      <c r="AN88" s="123"/>
      <c r="AO88" s="123"/>
      <c r="AP88" s="123"/>
      <c r="AQ88" s="123"/>
      <c r="AR88" s="123"/>
      <c r="AS88" s="123"/>
      <c r="AT88" s="123"/>
      <c r="AU88" s="123"/>
      <c r="AV88" s="123"/>
      <c r="AW88" s="123"/>
      <c r="AX88" s="123"/>
      <c r="AY88" s="123"/>
      <c r="AZ88" s="123"/>
      <c r="BA88" s="123"/>
      <c r="BB88" s="123"/>
      <c r="BC88" s="123"/>
      <c r="BD88" s="123"/>
      <c r="BE88" s="123"/>
      <c r="BF88" s="123"/>
      <c r="BG88" s="123"/>
      <c r="BH88" s="123"/>
      <c r="BI88" s="123"/>
      <c r="BJ88" s="123"/>
      <c r="BK88" s="123"/>
      <c r="BL88" s="123"/>
      <c r="BM88" s="123"/>
      <c r="BN88" s="123"/>
      <c r="BO88" s="123"/>
      <c r="BP88" s="123"/>
      <c r="BQ88" s="123"/>
      <c r="BR88" s="123"/>
      <c r="BS88" s="123"/>
      <c r="BT88" s="123"/>
      <c r="BU88" s="123"/>
      <c r="BV88" s="123"/>
      <c r="BW88" s="123"/>
    </row>
    <row r="89" spans="1:75" s="163" customFormat="1" ht="13.5" customHeight="1" x14ac:dyDescent="0.2">
      <c r="A89" s="123"/>
      <c r="C89" s="123"/>
      <c r="D89" s="123"/>
      <c r="E89" s="67"/>
      <c r="F89" s="67"/>
      <c r="G89" s="67"/>
      <c r="H89" s="67"/>
      <c r="I89" s="67"/>
      <c r="J89" s="67"/>
      <c r="K89" s="67"/>
      <c r="L89" s="67"/>
      <c r="M89" s="67"/>
      <c r="N89" s="67"/>
      <c r="O89" s="67"/>
      <c r="P89" s="67"/>
      <c r="Q89" s="67"/>
      <c r="R89" s="67"/>
      <c r="S89" s="67"/>
      <c r="T89" s="67"/>
      <c r="U89" s="67"/>
      <c r="V89" s="67"/>
      <c r="Z89" s="67"/>
      <c r="AA89" s="67"/>
      <c r="AB89" s="67"/>
      <c r="AC89" s="67"/>
      <c r="AD89" s="67"/>
      <c r="AE89" s="123"/>
      <c r="AF89" s="123"/>
      <c r="AG89" s="123"/>
      <c r="AH89" s="123"/>
      <c r="AK89" s="123"/>
      <c r="AM89" s="123"/>
      <c r="AN89" s="123"/>
      <c r="AO89" s="123"/>
      <c r="AP89" s="123"/>
      <c r="AQ89" s="123"/>
      <c r="AR89" s="123"/>
      <c r="AS89" s="123"/>
      <c r="AT89" s="123"/>
      <c r="AU89" s="123"/>
      <c r="AV89" s="123"/>
      <c r="AW89" s="123"/>
      <c r="AX89" s="123"/>
      <c r="AY89" s="123"/>
      <c r="AZ89" s="123"/>
      <c r="BA89" s="123"/>
      <c r="BB89" s="123"/>
      <c r="BC89" s="123"/>
      <c r="BD89" s="123"/>
      <c r="BE89" s="123"/>
      <c r="BF89" s="123"/>
      <c r="BG89" s="123"/>
      <c r="BH89" s="123"/>
      <c r="BI89" s="123"/>
      <c r="BJ89" s="123"/>
      <c r="BK89" s="123"/>
      <c r="BL89" s="123"/>
      <c r="BM89" s="123"/>
      <c r="BN89" s="123"/>
      <c r="BO89" s="123"/>
      <c r="BP89" s="123"/>
      <c r="BQ89" s="123"/>
      <c r="BR89" s="123"/>
      <c r="BS89" s="123"/>
      <c r="BT89" s="123"/>
      <c r="BU89" s="123"/>
      <c r="BV89" s="123"/>
      <c r="BW89" s="123"/>
    </row>
    <row r="90" spans="1:75" s="163" customFormat="1" ht="13.5" customHeight="1" x14ac:dyDescent="0.2">
      <c r="A90" s="123"/>
      <c r="C90" s="123"/>
      <c r="D90" s="123"/>
      <c r="E90" s="123"/>
      <c r="F90" s="123"/>
      <c r="G90" s="123"/>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K90" s="123"/>
      <c r="AM90" s="123"/>
      <c r="AN90" s="123"/>
      <c r="AO90" s="123"/>
      <c r="AP90" s="123"/>
      <c r="AQ90" s="123"/>
      <c r="AR90" s="123"/>
      <c r="AS90" s="123"/>
      <c r="AT90" s="123"/>
      <c r="AU90" s="123"/>
      <c r="AV90" s="123"/>
      <c r="AW90" s="123"/>
      <c r="AX90" s="123"/>
      <c r="AY90" s="123"/>
      <c r="AZ90" s="123"/>
      <c r="BA90" s="123"/>
      <c r="BB90" s="123"/>
      <c r="BC90" s="123"/>
      <c r="BD90" s="123"/>
      <c r="BE90" s="123"/>
      <c r="BF90" s="123"/>
      <c r="BG90" s="123"/>
      <c r="BH90" s="123"/>
      <c r="BI90" s="123"/>
      <c r="BJ90" s="123"/>
      <c r="BK90" s="123"/>
      <c r="BL90" s="123"/>
      <c r="BM90" s="123"/>
      <c r="BN90" s="123"/>
      <c r="BO90" s="123"/>
      <c r="BP90" s="123"/>
      <c r="BQ90" s="123"/>
      <c r="BR90" s="123"/>
      <c r="BS90" s="123"/>
      <c r="BT90" s="123"/>
      <c r="BU90" s="123"/>
      <c r="BV90" s="123"/>
      <c r="BW90" s="123"/>
    </row>
    <row r="91" spans="1:75" s="163" customFormat="1" ht="13.5" customHeight="1" x14ac:dyDescent="0.2">
      <c r="A91" s="123"/>
      <c r="C91" s="123"/>
      <c r="D91" s="123"/>
      <c r="E91" s="123"/>
      <c r="F91" s="123"/>
      <c r="G91" s="123"/>
      <c r="H91" s="123"/>
      <c r="I91" s="123"/>
      <c r="J91" s="123"/>
      <c r="K91" s="123"/>
      <c r="L91" s="123"/>
      <c r="M91" s="123"/>
      <c r="N91" s="123"/>
      <c r="O91" s="123"/>
      <c r="P91" s="123"/>
      <c r="Q91" s="123"/>
      <c r="R91" s="123"/>
      <c r="S91" s="123"/>
      <c r="T91" s="123"/>
      <c r="U91" s="123"/>
      <c r="V91" s="123"/>
      <c r="W91" s="123"/>
      <c r="X91" s="123"/>
      <c r="Y91" s="123"/>
      <c r="Z91" s="123"/>
      <c r="AA91" s="123"/>
      <c r="AB91" s="123"/>
      <c r="AC91" s="123"/>
      <c r="AD91" s="123"/>
      <c r="AE91" s="123"/>
      <c r="AF91" s="123"/>
      <c r="AG91" s="123"/>
      <c r="AH91" s="123"/>
      <c r="AK91" s="123"/>
      <c r="AM91" s="123"/>
      <c r="AN91" s="123"/>
      <c r="AO91" s="123"/>
      <c r="AP91" s="123"/>
      <c r="AQ91" s="123"/>
      <c r="AR91" s="123"/>
      <c r="AS91" s="123"/>
      <c r="AT91" s="123"/>
      <c r="AU91" s="123"/>
      <c r="AV91" s="123"/>
      <c r="AW91" s="123"/>
      <c r="AX91" s="123"/>
      <c r="AY91" s="123"/>
      <c r="AZ91" s="123"/>
      <c r="BA91" s="123"/>
      <c r="BB91" s="123"/>
      <c r="BC91" s="123"/>
      <c r="BD91" s="123"/>
      <c r="BE91" s="123"/>
      <c r="BF91" s="123"/>
      <c r="BG91" s="123"/>
      <c r="BH91" s="123"/>
      <c r="BI91" s="123"/>
      <c r="BJ91" s="123"/>
      <c r="BK91" s="123"/>
      <c r="BL91" s="123"/>
      <c r="BM91" s="123"/>
      <c r="BN91" s="123"/>
      <c r="BO91" s="123"/>
      <c r="BP91" s="123"/>
      <c r="BQ91" s="123"/>
      <c r="BR91" s="123"/>
      <c r="BS91" s="123"/>
      <c r="BT91" s="123"/>
      <c r="BU91" s="123"/>
      <c r="BV91" s="123"/>
      <c r="BW91" s="123"/>
    </row>
    <row r="92" spans="1:75" s="163" customFormat="1" ht="13.5" customHeight="1" x14ac:dyDescent="0.2">
      <c r="A92" s="123"/>
      <c r="B92" s="178" t="s">
        <v>367</v>
      </c>
      <c r="C92" s="294"/>
      <c r="D92" s="294"/>
      <c r="E92" s="294"/>
      <c r="F92" s="294"/>
      <c r="G92" s="294"/>
      <c r="H92" s="294"/>
      <c r="I92" s="294"/>
      <c r="J92" s="294"/>
      <c r="K92" s="294"/>
      <c r="L92" s="294"/>
      <c r="M92" s="294"/>
      <c r="N92" s="294"/>
      <c r="O92" s="294"/>
      <c r="P92" s="294"/>
      <c r="Q92" s="294"/>
      <c r="R92" s="294"/>
      <c r="S92" s="294"/>
      <c r="T92" s="294"/>
      <c r="U92" s="294"/>
      <c r="V92" s="294"/>
      <c r="W92" s="294"/>
      <c r="X92" s="294"/>
      <c r="Y92" s="294"/>
      <c r="Z92" s="294"/>
      <c r="AA92" s="294"/>
      <c r="AB92" s="294"/>
      <c r="AC92" s="294"/>
      <c r="AD92" s="294"/>
      <c r="AE92" s="294"/>
      <c r="AF92" s="294"/>
      <c r="AG92" s="294"/>
      <c r="AH92" s="294"/>
      <c r="AI92" s="294"/>
      <c r="AJ92" s="294"/>
      <c r="AK92" s="294"/>
      <c r="AL92" s="294"/>
      <c r="AM92" s="123"/>
      <c r="AN92" s="123"/>
      <c r="AO92" s="123"/>
      <c r="AP92" s="123"/>
      <c r="AQ92" s="123"/>
      <c r="AR92" s="123"/>
      <c r="AS92" s="123"/>
      <c r="AT92" s="123"/>
      <c r="AU92" s="123"/>
      <c r="AV92" s="123"/>
      <c r="AW92" s="123"/>
      <c r="AX92" s="123"/>
      <c r="AY92" s="123"/>
      <c r="AZ92" s="123"/>
      <c r="BA92" s="123"/>
      <c r="BB92" s="123"/>
      <c r="BC92" s="123"/>
      <c r="BD92" s="123"/>
      <c r="BE92" s="123"/>
      <c r="BF92" s="123"/>
      <c r="BG92" s="123"/>
      <c r="BH92" s="123"/>
      <c r="BI92" s="123"/>
      <c r="BJ92" s="123"/>
      <c r="BK92" s="123"/>
      <c r="BL92" s="123"/>
      <c r="BM92" s="123"/>
      <c r="BN92" s="123"/>
      <c r="BO92" s="123"/>
      <c r="BP92" s="123"/>
      <c r="BQ92" s="123"/>
      <c r="BR92" s="123"/>
      <c r="BS92" s="123"/>
      <c r="BT92" s="123"/>
      <c r="BU92" s="123"/>
      <c r="BV92" s="123"/>
      <c r="BW92" s="123"/>
    </row>
    <row r="93" spans="1:75" s="163" customFormat="1" ht="133.80000000000001" customHeight="1" x14ac:dyDescent="0.2">
      <c r="A93" s="123"/>
      <c r="C93" s="363" t="s">
        <v>479</v>
      </c>
      <c r="D93" s="363"/>
      <c r="E93" s="363"/>
      <c r="F93" s="363"/>
      <c r="G93" s="363"/>
      <c r="H93" s="363"/>
      <c r="I93" s="363"/>
      <c r="J93" s="363"/>
      <c r="K93" s="363"/>
      <c r="L93" s="363"/>
      <c r="M93" s="363"/>
      <c r="N93" s="363"/>
      <c r="O93" s="363"/>
      <c r="P93" s="363"/>
      <c r="Q93" s="363"/>
      <c r="R93" s="363"/>
      <c r="S93" s="363"/>
      <c r="T93" s="363"/>
      <c r="U93" s="363"/>
      <c r="V93" s="363"/>
      <c r="W93" s="363"/>
      <c r="X93" s="363"/>
      <c r="Y93" s="363"/>
      <c r="Z93" s="363"/>
      <c r="AA93" s="363"/>
      <c r="AB93" s="363"/>
      <c r="AC93" s="363"/>
      <c r="AD93" s="363"/>
      <c r="AE93" s="363"/>
      <c r="AF93" s="363"/>
      <c r="AG93" s="363"/>
      <c r="AH93" s="363"/>
      <c r="AI93" s="363"/>
      <c r="AJ93" s="363"/>
      <c r="AK93" s="363"/>
      <c r="AL93" s="363"/>
      <c r="AM93" s="123"/>
      <c r="AN93" s="123"/>
      <c r="AO93" s="123"/>
      <c r="AP93" s="123"/>
      <c r="AQ93" s="123"/>
      <c r="AR93" s="123"/>
      <c r="AS93" s="123"/>
      <c r="AT93" s="123"/>
      <c r="AU93" s="123"/>
      <c r="AV93" s="123"/>
      <c r="AW93" s="123"/>
      <c r="AX93" s="123"/>
      <c r="AY93" s="123"/>
      <c r="AZ93" s="123"/>
      <c r="BA93" s="123"/>
      <c r="BB93" s="123"/>
      <c r="BC93" s="123"/>
      <c r="BD93" s="123"/>
      <c r="BE93" s="123"/>
      <c r="BF93" s="123"/>
      <c r="BG93" s="123"/>
      <c r="BH93" s="123"/>
      <c r="BI93" s="123"/>
      <c r="BJ93" s="123"/>
      <c r="BK93" s="123"/>
      <c r="BL93" s="123"/>
      <c r="BM93" s="123"/>
      <c r="BN93" s="123"/>
      <c r="BO93" s="123"/>
      <c r="BP93" s="123"/>
      <c r="BQ93" s="123"/>
      <c r="BR93" s="123"/>
      <c r="BS93" s="123"/>
      <c r="BT93" s="123"/>
      <c r="BU93" s="123"/>
      <c r="BV93" s="123"/>
      <c r="BW93" s="123"/>
    </row>
    <row r="94" spans="1:75" s="163" customFormat="1" ht="13.5" customHeight="1" x14ac:dyDescent="0.2">
      <c r="A94" s="123"/>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c r="AA94" s="123"/>
      <c r="AB94" s="123"/>
      <c r="AC94" s="123"/>
      <c r="AD94" s="123"/>
      <c r="AE94" s="123"/>
      <c r="AF94" s="123"/>
      <c r="AG94" s="123"/>
      <c r="AH94" s="123"/>
      <c r="AK94" s="123"/>
      <c r="AM94" s="123"/>
      <c r="AN94" s="123"/>
      <c r="AO94" s="123"/>
      <c r="AP94" s="123"/>
      <c r="AQ94" s="123"/>
      <c r="AR94" s="123"/>
      <c r="AS94" s="123"/>
      <c r="AT94" s="123"/>
      <c r="AU94" s="123"/>
      <c r="AV94" s="123"/>
      <c r="AW94" s="123"/>
      <c r="AX94" s="123"/>
      <c r="AY94" s="123"/>
      <c r="AZ94" s="123"/>
      <c r="BA94" s="123"/>
      <c r="BB94" s="123"/>
      <c r="BC94" s="123"/>
      <c r="BD94" s="123"/>
      <c r="BE94" s="123"/>
      <c r="BF94" s="123"/>
      <c r="BG94" s="123"/>
      <c r="BH94" s="123"/>
      <c r="BI94" s="123"/>
      <c r="BJ94" s="123"/>
      <c r="BK94" s="123"/>
      <c r="BL94" s="123"/>
      <c r="BM94" s="123"/>
      <c r="BN94" s="123"/>
      <c r="BO94" s="123"/>
      <c r="BP94" s="123"/>
      <c r="BQ94" s="123"/>
      <c r="BR94" s="123"/>
      <c r="BS94" s="123"/>
      <c r="BT94" s="123"/>
      <c r="BU94" s="123"/>
      <c r="BV94" s="123"/>
      <c r="BW94" s="123"/>
    </row>
    <row r="95" spans="1:75" s="163" customFormat="1" ht="13.5" customHeight="1" x14ac:dyDescent="0.2">
      <c r="A95" s="123"/>
      <c r="AK95" s="123"/>
      <c r="AM95" s="123"/>
      <c r="AN95" s="123"/>
      <c r="AO95" s="123"/>
      <c r="AP95" s="123"/>
      <c r="AQ95" s="123"/>
      <c r="AR95" s="123"/>
      <c r="AS95" s="123"/>
      <c r="AT95" s="123"/>
      <c r="AU95" s="123"/>
      <c r="AV95" s="123"/>
      <c r="AW95" s="123"/>
      <c r="AX95" s="123"/>
      <c r="AY95" s="123"/>
      <c r="AZ95" s="123"/>
      <c r="BA95" s="123"/>
      <c r="BB95" s="123"/>
      <c r="BC95" s="123"/>
      <c r="BD95" s="123"/>
      <c r="BE95" s="123"/>
      <c r="BF95" s="123"/>
      <c r="BG95" s="123"/>
      <c r="BH95" s="123"/>
      <c r="BI95" s="123"/>
      <c r="BJ95" s="123"/>
      <c r="BK95" s="123"/>
      <c r="BL95" s="123"/>
      <c r="BM95" s="123"/>
      <c r="BN95" s="123"/>
      <c r="BO95" s="123"/>
      <c r="BP95" s="123"/>
      <c r="BQ95" s="123"/>
      <c r="BR95" s="123"/>
      <c r="BS95" s="123"/>
      <c r="BT95" s="123"/>
      <c r="BU95" s="123"/>
      <c r="BV95" s="123"/>
      <c r="BW95" s="123"/>
    </row>
    <row r="96" spans="1:75" ht="13.5" customHeight="1" x14ac:dyDescent="0.2">
      <c r="C96" s="163"/>
      <c r="D96" s="163"/>
      <c r="E96" s="163"/>
      <c r="F96" s="163"/>
      <c r="G96" s="163"/>
      <c r="H96" s="163"/>
      <c r="I96" s="163"/>
      <c r="J96" s="163"/>
      <c r="K96" s="163"/>
      <c r="L96" s="163"/>
      <c r="M96" s="163"/>
      <c r="N96" s="163"/>
      <c r="O96" s="163"/>
      <c r="P96" s="163"/>
      <c r="Q96" s="163"/>
      <c r="R96" s="163"/>
      <c r="S96" s="163"/>
      <c r="T96" s="163"/>
      <c r="U96" s="163"/>
      <c r="V96" s="163"/>
      <c r="W96" s="163"/>
      <c r="X96" s="163"/>
      <c r="Y96" s="163"/>
      <c r="Z96" s="163"/>
      <c r="AA96" s="163"/>
      <c r="AB96" s="163"/>
      <c r="AC96" s="163"/>
      <c r="AD96" s="163"/>
      <c r="AE96" s="163"/>
      <c r="AF96" s="163"/>
      <c r="AG96" s="163"/>
      <c r="AH96" s="163"/>
    </row>
    <row r="97" spans="2:75" ht="13.5" customHeight="1" x14ac:dyDescent="0.2">
      <c r="C97" s="163"/>
      <c r="D97" s="163"/>
      <c r="E97" s="163"/>
      <c r="F97" s="163"/>
      <c r="G97" s="163"/>
      <c r="H97" s="163"/>
      <c r="I97" s="163"/>
      <c r="J97" s="163"/>
      <c r="K97" s="163"/>
      <c r="L97" s="163"/>
      <c r="M97" s="163"/>
      <c r="N97" s="163"/>
      <c r="O97" s="163"/>
      <c r="P97" s="163"/>
      <c r="Q97" s="163"/>
      <c r="R97" s="163"/>
      <c r="S97" s="163"/>
      <c r="T97" s="163"/>
      <c r="U97" s="163"/>
      <c r="V97" s="163"/>
      <c r="W97" s="163"/>
      <c r="X97" s="163"/>
      <c r="Y97" s="163"/>
      <c r="Z97" s="163"/>
      <c r="AA97" s="163"/>
      <c r="AB97" s="163"/>
      <c r="AC97" s="163"/>
      <c r="AD97" s="163"/>
      <c r="AE97" s="163"/>
      <c r="AF97" s="163"/>
      <c r="AG97" s="163"/>
      <c r="AH97" s="163"/>
    </row>
    <row r="98" spans="2:75" ht="13.5" customHeight="1" x14ac:dyDescent="0.2"/>
    <row r="99" spans="2:75" ht="28.2" customHeight="1" x14ac:dyDescent="0.2">
      <c r="C99" s="361" t="s">
        <v>368</v>
      </c>
      <c r="D99" s="361"/>
      <c r="E99" s="361"/>
      <c r="F99" s="361"/>
      <c r="G99" s="361"/>
      <c r="H99" s="361"/>
      <c r="I99" s="361"/>
      <c r="J99" s="361"/>
      <c r="K99" s="361"/>
      <c r="L99" s="361"/>
      <c r="M99" s="361"/>
      <c r="N99" s="361"/>
      <c r="O99" s="361"/>
      <c r="P99" s="361"/>
      <c r="Q99" s="361"/>
      <c r="R99" s="361"/>
      <c r="S99" s="361"/>
      <c r="T99" s="361"/>
      <c r="U99" s="361"/>
      <c r="V99" s="361"/>
      <c r="W99" s="361"/>
      <c r="X99" s="361"/>
      <c r="Y99" s="361"/>
      <c r="Z99" s="361"/>
      <c r="AA99" s="361"/>
      <c r="AB99" s="361"/>
      <c r="AC99" s="361"/>
      <c r="AD99" s="361"/>
      <c r="AE99" s="361"/>
      <c r="AF99" s="361"/>
      <c r="AG99" s="361"/>
      <c r="AH99" s="361"/>
      <c r="AI99" s="361"/>
      <c r="AJ99" s="361"/>
      <c r="AK99" s="361"/>
      <c r="AL99" s="361"/>
    </row>
    <row r="100" spans="2:75" ht="13.5" customHeight="1" x14ac:dyDescent="0.2"/>
    <row r="101" spans="2:75" ht="13.5" customHeight="1" x14ac:dyDescent="0.2">
      <c r="C101" s="123" t="s">
        <v>369</v>
      </c>
    </row>
    <row r="102" spans="2:75" ht="13.5" customHeight="1" x14ac:dyDescent="0.2">
      <c r="D102" s="459" t="s">
        <v>370</v>
      </c>
      <c r="E102" s="460"/>
      <c r="F102" s="460"/>
      <c r="G102" s="460"/>
      <c r="H102" s="460"/>
      <c r="I102" s="460"/>
      <c r="J102" s="461"/>
      <c r="K102" s="468" t="s">
        <v>371</v>
      </c>
      <c r="L102" s="468"/>
      <c r="M102" s="468"/>
      <c r="N102" s="468"/>
      <c r="O102" s="468"/>
      <c r="P102" s="468"/>
      <c r="Q102" s="468"/>
      <c r="R102" s="468"/>
      <c r="S102" s="468"/>
      <c r="T102" s="468"/>
      <c r="U102" s="468"/>
      <c r="V102" s="468"/>
      <c r="W102" s="468"/>
      <c r="X102" s="468"/>
      <c r="Y102" s="468"/>
      <c r="Z102" s="468"/>
      <c r="AA102" s="468"/>
      <c r="AB102" s="468"/>
      <c r="AC102" s="468"/>
      <c r="AD102" s="468"/>
      <c r="AE102" s="468"/>
      <c r="AF102" s="468"/>
      <c r="AG102" s="468"/>
      <c r="AH102" s="468"/>
      <c r="AI102" s="468"/>
      <c r="AJ102" s="468"/>
      <c r="AK102" s="468"/>
      <c r="AL102"/>
    </row>
    <row r="103" spans="2:75" ht="13.5" customHeight="1" x14ac:dyDescent="0.2">
      <c r="D103" s="462"/>
      <c r="E103" s="463"/>
      <c r="F103" s="463"/>
      <c r="G103" s="463"/>
      <c r="H103" s="463"/>
      <c r="I103" s="463"/>
      <c r="J103" s="464"/>
      <c r="K103" s="468"/>
      <c r="L103" s="468"/>
      <c r="M103" s="468"/>
      <c r="N103" s="468"/>
      <c r="O103" s="468"/>
      <c r="P103" s="468"/>
      <c r="Q103" s="468"/>
      <c r="R103" s="468"/>
      <c r="S103" s="468"/>
      <c r="T103" s="468"/>
      <c r="U103" s="468"/>
      <c r="V103" s="468"/>
      <c r="W103" s="468"/>
      <c r="X103" s="468"/>
      <c r="Y103" s="468"/>
      <c r="Z103" s="468"/>
      <c r="AA103" s="468"/>
      <c r="AB103" s="468"/>
      <c r="AC103" s="468"/>
      <c r="AD103" s="468"/>
      <c r="AE103" s="468"/>
      <c r="AF103" s="468"/>
      <c r="AG103" s="468"/>
      <c r="AH103" s="468"/>
      <c r="AI103" s="468"/>
      <c r="AJ103" s="468"/>
      <c r="AK103" s="468"/>
      <c r="AL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row>
    <row r="104" spans="2:75" ht="13.5" customHeight="1" x14ac:dyDescent="0.2">
      <c r="D104" s="465"/>
      <c r="E104" s="466"/>
      <c r="F104" s="466"/>
      <c r="G104" s="466"/>
      <c r="H104" s="466"/>
      <c r="I104" s="466"/>
      <c r="J104" s="467"/>
      <c r="K104" s="468"/>
      <c r="L104" s="468"/>
      <c r="M104" s="468"/>
      <c r="N104" s="468"/>
      <c r="O104" s="468"/>
      <c r="P104" s="468"/>
      <c r="Q104" s="468"/>
      <c r="R104" s="468"/>
      <c r="S104" s="468"/>
      <c r="T104" s="468"/>
      <c r="U104" s="468"/>
      <c r="V104" s="468"/>
      <c r="W104" s="468"/>
      <c r="X104" s="468"/>
      <c r="Y104" s="468"/>
      <c r="Z104" s="468"/>
      <c r="AA104" s="468"/>
      <c r="AB104" s="468"/>
      <c r="AC104" s="468"/>
      <c r="AD104" s="468"/>
      <c r="AE104" s="468"/>
      <c r="AF104" s="468"/>
      <c r="AG104" s="468"/>
      <c r="AH104" s="468"/>
      <c r="AI104" s="468"/>
      <c r="AJ104" s="468"/>
      <c r="AK104" s="468"/>
      <c r="AL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row>
    <row r="105" spans="2:75" ht="13.5" customHeight="1" x14ac:dyDescent="0.2">
      <c r="D105" s="364" t="s">
        <v>372</v>
      </c>
      <c r="E105" s="365"/>
      <c r="F105" s="365"/>
      <c r="G105" s="365"/>
      <c r="H105" s="365"/>
      <c r="I105" s="365"/>
      <c r="J105" s="366"/>
      <c r="K105" s="373" t="s">
        <v>500</v>
      </c>
      <c r="L105" s="373"/>
      <c r="M105" s="373"/>
      <c r="N105" s="373"/>
      <c r="O105" s="373"/>
      <c r="P105" s="373"/>
      <c r="Q105" s="373"/>
      <c r="R105" s="373"/>
      <c r="S105" s="373"/>
      <c r="T105" s="373"/>
      <c r="U105" s="373"/>
      <c r="V105" s="373"/>
      <c r="W105" s="373"/>
      <c r="X105" s="373"/>
      <c r="Y105" s="373"/>
      <c r="Z105" s="373"/>
      <c r="AA105" s="373"/>
      <c r="AB105" s="373"/>
      <c r="AC105" s="373"/>
      <c r="AD105" s="373"/>
      <c r="AE105" s="373"/>
      <c r="AF105" s="373"/>
      <c r="AG105" s="373"/>
      <c r="AH105" s="373"/>
      <c r="AI105" s="373"/>
      <c r="AJ105" s="373"/>
      <c r="AK105" s="373"/>
      <c r="AL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row>
    <row r="106" spans="2:75" ht="13.5" customHeight="1" x14ac:dyDescent="0.2">
      <c r="D106" s="367"/>
      <c r="E106" s="368"/>
      <c r="F106" s="368"/>
      <c r="G106" s="368"/>
      <c r="H106" s="368"/>
      <c r="I106" s="368"/>
      <c r="J106" s="369"/>
      <c r="K106" s="373"/>
      <c r="L106" s="373"/>
      <c r="M106" s="373"/>
      <c r="N106" s="373"/>
      <c r="O106" s="373"/>
      <c r="P106" s="373"/>
      <c r="Q106" s="373"/>
      <c r="R106" s="373"/>
      <c r="S106" s="373"/>
      <c r="T106" s="373"/>
      <c r="U106" s="373"/>
      <c r="V106" s="373"/>
      <c r="W106" s="373"/>
      <c r="X106" s="373"/>
      <c r="Y106" s="373"/>
      <c r="Z106" s="373"/>
      <c r="AA106" s="373"/>
      <c r="AB106" s="373"/>
      <c r="AC106" s="373"/>
      <c r="AD106" s="373"/>
      <c r="AE106" s="373"/>
      <c r="AF106" s="373"/>
      <c r="AG106" s="373"/>
      <c r="AH106" s="373"/>
      <c r="AI106" s="373"/>
      <c r="AJ106" s="373"/>
      <c r="AK106" s="373"/>
      <c r="AL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row>
    <row r="107" spans="2:75" ht="40.799999999999997" customHeight="1" x14ac:dyDescent="0.2">
      <c r="D107" s="370"/>
      <c r="E107" s="371"/>
      <c r="F107" s="371"/>
      <c r="G107" s="371"/>
      <c r="H107" s="371"/>
      <c r="I107" s="371"/>
      <c r="J107" s="372"/>
      <c r="K107" s="373"/>
      <c r="L107" s="373"/>
      <c r="M107" s="373"/>
      <c r="N107" s="373"/>
      <c r="O107" s="373"/>
      <c r="P107" s="373"/>
      <c r="Q107" s="373"/>
      <c r="R107" s="373"/>
      <c r="S107" s="373"/>
      <c r="T107" s="373"/>
      <c r="U107" s="373"/>
      <c r="V107" s="373"/>
      <c r="W107" s="373"/>
      <c r="X107" s="373"/>
      <c r="Y107" s="373"/>
      <c r="Z107" s="373"/>
      <c r="AA107" s="373"/>
      <c r="AB107" s="373"/>
      <c r="AC107" s="373"/>
      <c r="AD107" s="373"/>
      <c r="AE107" s="373"/>
      <c r="AF107" s="373"/>
      <c r="AG107" s="373"/>
      <c r="AH107" s="373"/>
      <c r="AI107" s="373"/>
      <c r="AJ107" s="373"/>
      <c r="AK107" s="373"/>
      <c r="AL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row>
    <row r="108" spans="2:75" ht="13.5" customHeight="1" x14ac:dyDescent="0.2">
      <c r="C108" s="165"/>
      <c r="D108" s="165"/>
      <c r="E108" s="165"/>
      <c r="F108" s="165"/>
      <c r="G108" s="165"/>
      <c r="H108" s="165"/>
      <c r="I108" s="165"/>
      <c r="J108" s="165"/>
      <c r="K108" s="165"/>
      <c r="L108" s="165"/>
      <c r="M108" s="165"/>
      <c r="N108" s="165"/>
      <c r="O108" s="165"/>
      <c r="P108" s="165"/>
      <c r="Q108" s="165"/>
      <c r="R108" s="165"/>
      <c r="S108" s="165"/>
      <c r="T108" s="165"/>
      <c r="U108" s="165"/>
      <c r="V108" s="165"/>
      <c r="W108" s="165"/>
      <c r="X108" s="165"/>
      <c r="Y108" s="165"/>
      <c r="Z108" s="165"/>
      <c r="AA108" s="165"/>
      <c r="AB108" s="165"/>
      <c r="AC108" s="165"/>
      <c r="AD108" s="165"/>
      <c r="AE108" s="165"/>
      <c r="AF108" s="165"/>
      <c r="AG108" s="165"/>
      <c r="AH108" s="165"/>
      <c r="AI108"/>
      <c r="AJ108" s="84"/>
      <c r="AK108"/>
      <c r="AL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row>
    <row r="109" spans="2:75" ht="13.5" customHeight="1" x14ac:dyDescent="0.2">
      <c r="AI109"/>
      <c r="AJ109" s="84"/>
      <c r="AK109"/>
      <c r="AL109"/>
    </row>
    <row r="110" spans="2:75" ht="13.5" customHeight="1" x14ac:dyDescent="0.2">
      <c r="B110" s="178" t="s">
        <v>373</v>
      </c>
      <c r="C110" s="297"/>
      <c r="D110" s="297"/>
      <c r="E110" s="297"/>
      <c r="F110" s="297"/>
      <c r="G110" s="297"/>
      <c r="H110" s="297"/>
      <c r="I110" s="297"/>
      <c r="J110" s="297"/>
      <c r="K110" s="297"/>
      <c r="L110" s="297"/>
      <c r="M110" s="297"/>
      <c r="N110" s="297"/>
      <c r="O110" s="297"/>
      <c r="P110" s="297"/>
      <c r="Q110" s="297"/>
      <c r="R110" s="297"/>
      <c r="S110" s="297"/>
      <c r="T110" s="297"/>
      <c r="U110" s="297"/>
      <c r="V110" s="297"/>
      <c r="W110" s="297"/>
      <c r="X110" s="297"/>
      <c r="Y110" s="297"/>
      <c r="Z110" s="297"/>
      <c r="AA110" s="297"/>
      <c r="AB110" s="297"/>
      <c r="AC110" s="297"/>
      <c r="AD110" s="297"/>
      <c r="AE110" s="297"/>
      <c r="AF110" s="297"/>
      <c r="AG110" s="297"/>
      <c r="AH110" s="297"/>
      <c r="AI110" s="297"/>
      <c r="AJ110" s="298"/>
      <c r="AK110" s="298"/>
      <c r="AL110" s="298"/>
    </row>
    <row r="111" spans="2:75" ht="13.5" customHeight="1" x14ac:dyDescent="0.2">
      <c r="C111" s="123" t="s">
        <v>374</v>
      </c>
    </row>
    <row r="112" spans="2:75" ht="13.5" customHeight="1" x14ac:dyDescent="0.2"/>
    <row r="113" spans="2:39" ht="13.5" customHeight="1" x14ac:dyDescent="0.2">
      <c r="D113" s="123" t="s">
        <v>375</v>
      </c>
      <c r="P113" s="123" t="s">
        <v>376</v>
      </c>
    </row>
    <row r="114" spans="2:39" ht="13.5" customHeight="1" x14ac:dyDescent="0.2"/>
    <row r="115" spans="2:39" ht="64.2" customHeight="1" x14ac:dyDescent="0.2">
      <c r="C115" s="361" t="s">
        <v>480</v>
      </c>
      <c r="D115" s="361"/>
      <c r="E115" s="361"/>
      <c r="F115" s="361"/>
      <c r="G115" s="361"/>
      <c r="H115" s="361"/>
      <c r="I115" s="361"/>
      <c r="J115" s="361"/>
      <c r="K115" s="361"/>
      <c r="L115" s="361"/>
      <c r="M115" s="361"/>
      <c r="N115" s="361"/>
      <c r="O115" s="361"/>
      <c r="P115" s="361"/>
      <c r="Q115" s="361"/>
      <c r="R115" s="361"/>
      <c r="S115" s="361"/>
      <c r="T115" s="361"/>
      <c r="U115" s="361"/>
      <c r="V115" s="361"/>
      <c r="W115" s="361"/>
      <c r="X115" s="361"/>
      <c r="Y115" s="361"/>
      <c r="Z115" s="361"/>
      <c r="AA115" s="361"/>
      <c r="AB115" s="361"/>
      <c r="AC115" s="361"/>
      <c r="AD115" s="361"/>
      <c r="AE115" s="361"/>
      <c r="AF115" s="361"/>
      <c r="AG115" s="361"/>
      <c r="AH115" s="361"/>
      <c r="AI115" s="361"/>
      <c r="AJ115" s="361"/>
      <c r="AK115" s="361"/>
      <c r="AL115" s="361"/>
    </row>
    <row r="116" spans="2:39" s="182" customFormat="1" ht="13.5" customHeight="1" x14ac:dyDescent="0.2">
      <c r="B116" s="178" t="s">
        <v>377</v>
      </c>
      <c r="C116" s="299"/>
      <c r="D116" s="299"/>
      <c r="E116" s="299"/>
      <c r="F116" s="299"/>
      <c r="G116" s="299"/>
      <c r="H116" s="299"/>
      <c r="I116" s="299"/>
      <c r="J116" s="299"/>
      <c r="K116" s="299"/>
      <c r="L116" s="299"/>
      <c r="M116" s="299"/>
      <c r="N116" s="299"/>
      <c r="O116" s="299"/>
      <c r="P116" s="299"/>
      <c r="Q116" s="299"/>
      <c r="R116" s="299"/>
      <c r="S116" s="299"/>
      <c r="T116" s="299"/>
      <c r="U116" s="299"/>
      <c r="V116" s="299"/>
      <c r="W116" s="299"/>
      <c r="X116" s="299"/>
      <c r="Y116" s="299"/>
      <c r="Z116" s="299"/>
      <c r="AA116" s="299"/>
      <c r="AB116" s="299"/>
      <c r="AC116" s="299"/>
      <c r="AD116" s="299"/>
      <c r="AE116" s="299"/>
      <c r="AF116" s="299"/>
      <c r="AG116" s="299"/>
      <c r="AH116" s="299"/>
      <c r="AI116" s="299"/>
      <c r="AJ116" s="299"/>
      <c r="AK116" s="299"/>
      <c r="AL116" s="299"/>
    </row>
    <row r="117" spans="2:39" ht="13.5" customHeight="1" x14ac:dyDescent="0.2"/>
    <row r="118" spans="2:39" ht="13.5" customHeight="1" x14ac:dyDescent="0.2">
      <c r="D118" s="459" t="s">
        <v>116</v>
      </c>
      <c r="E118" s="460"/>
      <c r="F118" s="460"/>
      <c r="G118" s="460"/>
      <c r="H118" s="460"/>
      <c r="I118" s="460"/>
      <c r="J118" s="461"/>
      <c r="K118" s="468" t="s">
        <v>378</v>
      </c>
      <c r="L118" s="468"/>
      <c r="M118" s="468"/>
      <c r="N118" s="468"/>
      <c r="O118" s="468"/>
      <c r="P118" s="468"/>
      <c r="Q118" s="468"/>
      <c r="R118" s="468"/>
      <c r="S118" s="468"/>
      <c r="T118" s="468"/>
      <c r="U118" s="468"/>
      <c r="V118" s="468"/>
      <c r="W118" s="468"/>
      <c r="X118" s="468"/>
      <c r="Y118" s="468"/>
      <c r="Z118" s="468"/>
      <c r="AA118" s="468"/>
      <c r="AB118" s="468"/>
      <c r="AC118" s="468"/>
      <c r="AD118" s="468"/>
      <c r="AE118" s="468"/>
      <c r="AF118" s="468"/>
      <c r="AG118" s="468"/>
      <c r="AH118" s="468"/>
      <c r="AI118" s="468"/>
      <c r="AJ118" s="468"/>
      <c r="AK118" s="468"/>
      <c r="AL118" s="84"/>
      <c r="AM118"/>
    </row>
    <row r="119" spans="2:39" ht="13.5" customHeight="1" x14ac:dyDescent="0.2">
      <c r="D119" s="465"/>
      <c r="E119" s="466"/>
      <c r="F119" s="466"/>
      <c r="G119" s="466"/>
      <c r="H119" s="466"/>
      <c r="I119" s="466"/>
      <c r="J119" s="467"/>
      <c r="K119" s="468"/>
      <c r="L119" s="468"/>
      <c r="M119" s="468"/>
      <c r="N119" s="468"/>
      <c r="O119" s="468"/>
      <c r="P119" s="468"/>
      <c r="Q119" s="468"/>
      <c r="R119" s="468"/>
      <c r="S119" s="468"/>
      <c r="T119" s="468"/>
      <c r="U119" s="468"/>
      <c r="V119" s="468"/>
      <c r="W119" s="468"/>
      <c r="X119" s="468"/>
      <c r="Y119" s="468"/>
      <c r="Z119" s="468"/>
      <c r="AA119" s="468"/>
      <c r="AB119" s="468"/>
      <c r="AC119" s="468"/>
      <c r="AD119" s="468"/>
      <c r="AE119" s="468"/>
      <c r="AF119" s="468"/>
      <c r="AG119" s="468"/>
      <c r="AH119" s="468"/>
      <c r="AI119" s="468"/>
      <c r="AJ119" s="468"/>
      <c r="AK119" s="468"/>
      <c r="AL119" s="84"/>
      <c r="AM119"/>
    </row>
    <row r="120" spans="2:39" ht="13.5" customHeight="1" x14ac:dyDescent="0.2">
      <c r="D120" s="459" t="s">
        <v>226</v>
      </c>
      <c r="E120" s="460"/>
      <c r="F120" s="460"/>
      <c r="G120" s="460"/>
      <c r="H120" s="460"/>
      <c r="I120" s="460"/>
      <c r="J120" s="461"/>
      <c r="K120" s="468" t="s">
        <v>379</v>
      </c>
      <c r="L120" s="468"/>
      <c r="M120" s="468"/>
      <c r="N120" s="468"/>
      <c r="O120" s="468"/>
      <c r="P120" s="468"/>
      <c r="Q120" s="468"/>
      <c r="R120" s="468"/>
      <c r="S120" s="468"/>
      <c r="T120" s="468"/>
      <c r="U120" s="468"/>
      <c r="V120" s="468"/>
      <c r="W120" s="468"/>
      <c r="X120" s="468"/>
      <c r="Y120" s="468"/>
      <c r="Z120" s="468"/>
      <c r="AA120" s="468"/>
      <c r="AB120" s="468"/>
      <c r="AC120" s="468"/>
      <c r="AD120" s="468"/>
      <c r="AE120" s="468"/>
      <c r="AF120" s="468"/>
      <c r="AG120" s="468"/>
      <c r="AH120" s="468"/>
      <c r="AI120" s="468"/>
      <c r="AJ120" s="468"/>
      <c r="AK120" s="468"/>
      <c r="AL120" s="84"/>
      <c r="AM120"/>
    </row>
    <row r="121" spans="2:39" ht="13.5" customHeight="1" x14ac:dyDescent="0.2">
      <c r="D121" s="465"/>
      <c r="E121" s="466"/>
      <c r="F121" s="466"/>
      <c r="G121" s="466"/>
      <c r="H121" s="466"/>
      <c r="I121" s="466"/>
      <c r="J121" s="467"/>
      <c r="K121" s="468"/>
      <c r="L121" s="468"/>
      <c r="M121" s="468"/>
      <c r="N121" s="468"/>
      <c r="O121" s="468"/>
      <c r="P121" s="468"/>
      <c r="Q121" s="468"/>
      <c r="R121" s="468"/>
      <c r="S121" s="468"/>
      <c r="T121" s="468"/>
      <c r="U121" s="468"/>
      <c r="V121" s="468"/>
      <c r="W121" s="468"/>
      <c r="X121" s="468"/>
      <c r="Y121" s="468"/>
      <c r="Z121" s="468"/>
      <c r="AA121" s="468"/>
      <c r="AB121" s="468"/>
      <c r="AC121" s="468"/>
      <c r="AD121" s="468"/>
      <c r="AE121" s="468"/>
      <c r="AF121" s="468"/>
      <c r="AG121" s="468"/>
      <c r="AH121" s="468"/>
      <c r="AI121" s="468"/>
      <c r="AJ121" s="468"/>
      <c r="AK121" s="468"/>
      <c r="AL121" s="84"/>
      <c r="AM121"/>
    </row>
    <row r="122" spans="2:39" ht="13.5" customHeight="1" x14ac:dyDescent="0.2">
      <c r="D122" s="459" t="s">
        <v>227</v>
      </c>
      <c r="E122" s="460"/>
      <c r="F122" s="460"/>
      <c r="G122" s="460"/>
      <c r="H122" s="460"/>
      <c r="I122" s="460"/>
      <c r="J122" s="461"/>
      <c r="K122" s="468" t="s">
        <v>380</v>
      </c>
      <c r="L122" s="468"/>
      <c r="M122" s="468"/>
      <c r="N122" s="468"/>
      <c r="O122" s="468"/>
      <c r="P122" s="468"/>
      <c r="Q122" s="468"/>
      <c r="R122" s="468"/>
      <c r="S122" s="468"/>
      <c r="T122" s="468"/>
      <c r="U122" s="468"/>
      <c r="V122" s="468"/>
      <c r="W122" s="468"/>
      <c r="X122" s="468"/>
      <c r="Y122" s="468"/>
      <c r="Z122" s="468"/>
      <c r="AA122" s="468"/>
      <c r="AB122" s="468"/>
      <c r="AC122" s="468"/>
      <c r="AD122" s="468"/>
      <c r="AE122" s="468"/>
      <c r="AF122" s="468"/>
      <c r="AG122" s="468"/>
      <c r="AH122" s="468"/>
      <c r="AI122" s="468"/>
      <c r="AJ122" s="468"/>
      <c r="AK122" s="468"/>
      <c r="AL122" s="84"/>
      <c r="AM122"/>
    </row>
    <row r="123" spans="2:39" ht="13.5" customHeight="1" x14ac:dyDescent="0.2">
      <c r="D123" s="462"/>
      <c r="E123" s="463"/>
      <c r="F123" s="463"/>
      <c r="G123" s="463"/>
      <c r="H123" s="463"/>
      <c r="I123" s="463"/>
      <c r="J123" s="464"/>
      <c r="K123" s="468"/>
      <c r="L123" s="468"/>
      <c r="M123" s="468"/>
      <c r="N123" s="468"/>
      <c r="O123" s="468"/>
      <c r="P123" s="468"/>
      <c r="Q123" s="468"/>
      <c r="R123" s="468"/>
      <c r="S123" s="468"/>
      <c r="T123" s="468"/>
      <c r="U123" s="468"/>
      <c r="V123" s="468"/>
      <c r="W123" s="468"/>
      <c r="X123" s="468"/>
      <c r="Y123" s="468"/>
      <c r="Z123" s="468"/>
      <c r="AA123" s="468"/>
      <c r="AB123" s="468"/>
      <c r="AC123" s="468"/>
      <c r="AD123" s="468"/>
      <c r="AE123" s="468"/>
      <c r="AF123" s="468"/>
      <c r="AG123" s="468"/>
      <c r="AH123" s="468"/>
      <c r="AI123" s="468"/>
      <c r="AJ123" s="468"/>
      <c r="AK123" s="468"/>
      <c r="AL123" s="84"/>
      <c r="AM123"/>
    </row>
    <row r="124" spans="2:39" ht="13.5" customHeight="1" x14ac:dyDescent="0.2">
      <c r="D124" s="462"/>
      <c r="E124" s="463"/>
      <c r="F124" s="463"/>
      <c r="G124" s="463"/>
      <c r="H124" s="463"/>
      <c r="I124" s="463"/>
      <c r="J124" s="464"/>
      <c r="K124" s="468"/>
      <c r="L124" s="468"/>
      <c r="M124" s="468"/>
      <c r="N124" s="468"/>
      <c r="O124" s="468"/>
      <c r="P124" s="468"/>
      <c r="Q124" s="468"/>
      <c r="R124" s="468"/>
      <c r="S124" s="468"/>
      <c r="T124" s="468"/>
      <c r="U124" s="468"/>
      <c r="V124" s="468"/>
      <c r="W124" s="468"/>
      <c r="X124" s="468"/>
      <c r="Y124" s="468"/>
      <c r="Z124" s="468"/>
      <c r="AA124" s="468"/>
      <c r="AB124" s="468"/>
      <c r="AC124" s="468"/>
      <c r="AD124" s="468"/>
      <c r="AE124" s="468"/>
      <c r="AF124" s="468"/>
      <c r="AG124" s="468"/>
      <c r="AH124" s="468"/>
      <c r="AI124" s="468"/>
      <c r="AJ124" s="468"/>
      <c r="AK124" s="468"/>
      <c r="AL124" s="84"/>
      <c r="AM124"/>
    </row>
    <row r="125" spans="2:39" ht="21" customHeight="1" x14ac:dyDescent="0.2">
      <c r="D125" s="465"/>
      <c r="E125" s="466"/>
      <c r="F125" s="466"/>
      <c r="G125" s="466"/>
      <c r="H125" s="466"/>
      <c r="I125" s="466"/>
      <c r="J125" s="467"/>
      <c r="K125" s="468"/>
      <c r="L125" s="468"/>
      <c r="M125" s="468"/>
      <c r="N125" s="468"/>
      <c r="O125" s="468"/>
      <c r="P125" s="468"/>
      <c r="Q125" s="468"/>
      <c r="R125" s="468"/>
      <c r="S125" s="468"/>
      <c r="T125" s="468"/>
      <c r="U125" s="468"/>
      <c r="V125" s="468"/>
      <c r="W125" s="468"/>
      <c r="X125" s="468"/>
      <c r="Y125" s="468"/>
      <c r="Z125" s="468"/>
      <c r="AA125" s="468"/>
      <c r="AB125" s="468"/>
      <c r="AC125" s="468"/>
      <c r="AD125" s="468"/>
      <c r="AE125" s="468"/>
      <c r="AF125" s="468"/>
      <c r="AG125" s="468"/>
      <c r="AH125" s="468"/>
      <c r="AI125" s="468"/>
      <c r="AJ125" s="468"/>
      <c r="AK125" s="468"/>
      <c r="AL125" s="84"/>
      <c r="AM125"/>
    </row>
    <row r="126" spans="2:39" ht="13.5" customHeight="1" x14ac:dyDescent="0.2">
      <c r="D126" s="459" t="s">
        <v>118</v>
      </c>
      <c r="E126" s="460"/>
      <c r="F126" s="460"/>
      <c r="G126" s="460"/>
      <c r="H126" s="460"/>
      <c r="I126" s="460"/>
      <c r="J126" s="461"/>
      <c r="K126" s="468" t="s">
        <v>381</v>
      </c>
      <c r="L126" s="468"/>
      <c r="M126" s="468"/>
      <c r="N126" s="468"/>
      <c r="O126" s="468"/>
      <c r="P126" s="468"/>
      <c r="Q126" s="468"/>
      <c r="R126" s="468"/>
      <c r="S126" s="468"/>
      <c r="T126" s="468"/>
      <c r="U126" s="468"/>
      <c r="V126" s="468"/>
      <c r="W126" s="468"/>
      <c r="X126" s="468"/>
      <c r="Y126" s="468"/>
      <c r="Z126" s="468"/>
      <c r="AA126" s="468"/>
      <c r="AB126" s="468"/>
      <c r="AC126" s="468"/>
      <c r="AD126" s="468"/>
      <c r="AE126" s="468"/>
      <c r="AF126" s="468"/>
      <c r="AG126" s="468"/>
      <c r="AH126" s="468"/>
      <c r="AI126" s="468"/>
      <c r="AJ126" s="468"/>
      <c r="AK126" s="468"/>
      <c r="AL126" s="84"/>
      <c r="AM126"/>
    </row>
    <row r="127" spans="2:39" ht="13.5" customHeight="1" x14ac:dyDescent="0.2">
      <c r="D127" s="465"/>
      <c r="E127" s="466"/>
      <c r="F127" s="466"/>
      <c r="G127" s="466"/>
      <c r="H127" s="466"/>
      <c r="I127" s="466"/>
      <c r="J127" s="467"/>
      <c r="K127" s="468"/>
      <c r="L127" s="468"/>
      <c r="M127" s="468"/>
      <c r="N127" s="468"/>
      <c r="O127" s="468"/>
      <c r="P127" s="468"/>
      <c r="Q127" s="468"/>
      <c r="R127" s="468"/>
      <c r="S127" s="468"/>
      <c r="T127" s="468"/>
      <c r="U127" s="468"/>
      <c r="V127" s="468"/>
      <c r="W127" s="468"/>
      <c r="X127" s="468"/>
      <c r="Y127" s="468"/>
      <c r="Z127" s="468"/>
      <c r="AA127" s="468"/>
      <c r="AB127" s="468"/>
      <c r="AC127" s="468"/>
      <c r="AD127" s="468"/>
      <c r="AE127" s="468"/>
      <c r="AF127" s="468"/>
      <c r="AG127" s="468"/>
      <c r="AH127" s="468"/>
      <c r="AI127" s="468"/>
      <c r="AJ127" s="468"/>
      <c r="AK127" s="468"/>
      <c r="AL127" s="84"/>
      <c r="AM127"/>
    </row>
    <row r="128" spans="2:39" ht="13.5" customHeight="1" x14ac:dyDescent="0.2">
      <c r="D128" s="459" t="s">
        <v>382</v>
      </c>
      <c r="E128" s="460"/>
      <c r="F128" s="460"/>
      <c r="G128" s="460"/>
      <c r="H128" s="460"/>
      <c r="I128" s="460"/>
      <c r="J128" s="461"/>
      <c r="K128" s="468" t="s">
        <v>383</v>
      </c>
      <c r="L128" s="468"/>
      <c r="M128" s="468"/>
      <c r="N128" s="468"/>
      <c r="O128" s="468"/>
      <c r="P128" s="468"/>
      <c r="Q128" s="468"/>
      <c r="R128" s="468"/>
      <c r="S128" s="468"/>
      <c r="T128" s="468"/>
      <c r="U128" s="468"/>
      <c r="V128" s="468"/>
      <c r="W128" s="468"/>
      <c r="X128" s="468"/>
      <c r="Y128" s="468"/>
      <c r="Z128" s="468"/>
      <c r="AA128" s="468"/>
      <c r="AB128" s="468"/>
      <c r="AC128" s="468"/>
      <c r="AD128" s="468"/>
      <c r="AE128" s="468"/>
      <c r="AF128" s="468"/>
      <c r="AG128" s="468"/>
      <c r="AH128" s="468"/>
      <c r="AI128" s="468"/>
      <c r="AJ128" s="468"/>
      <c r="AK128" s="468"/>
      <c r="AL128" s="84"/>
      <c r="AM128"/>
    </row>
    <row r="129" spans="2:39" ht="36" customHeight="1" x14ac:dyDescent="0.2">
      <c r="D129" s="465"/>
      <c r="E129" s="466"/>
      <c r="F129" s="466"/>
      <c r="G129" s="466"/>
      <c r="H129" s="466"/>
      <c r="I129" s="466"/>
      <c r="J129" s="467"/>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c r="AJ129" s="468"/>
      <c r="AK129" s="468"/>
      <c r="AL129" s="84"/>
      <c r="AM129"/>
    </row>
    <row r="130" spans="2:39" ht="13.5" customHeight="1" x14ac:dyDescent="0.2">
      <c r="D130" s="459" t="s">
        <v>481</v>
      </c>
      <c r="E130" s="460"/>
      <c r="F130" s="460"/>
      <c r="G130" s="460"/>
      <c r="H130" s="460"/>
      <c r="I130" s="460"/>
      <c r="J130" s="461"/>
      <c r="K130" s="468" t="s">
        <v>501</v>
      </c>
      <c r="L130" s="468"/>
      <c r="M130" s="468"/>
      <c r="N130" s="468"/>
      <c r="O130" s="468"/>
      <c r="P130" s="468"/>
      <c r="Q130" s="468"/>
      <c r="R130" s="468"/>
      <c r="S130" s="468"/>
      <c r="T130" s="468"/>
      <c r="U130" s="468"/>
      <c r="V130" s="468"/>
      <c r="W130" s="468"/>
      <c r="X130" s="468"/>
      <c r="Y130" s="468"/>
      <c r="Z130" s="468"/>
      <c r="AA130" s="468"/>
      <c r="AB130" s="468"/>
      <c r="AC130" s="468"/>
      <c r="AD130" s="468"/>
      <c r="AE130" s="468"/>
      <c r="AF130" s="468"/>
      <c r="AG130" s="468"/>
      <c r="AH130" s="468"/>
      <c r="AI130" s="468"/>
      <c r="AJ130" s="468"/>
      <c r="AK130" s="468"/>
      <c r="AL130" s="84"/>
      <c r="AM130"/>
    </row>
    <row r="131" spans="2:39" ht="13.5" customHeight="1" x14ac:dyDescent="0.2">
      <c r="D131" s="462"/>
      <c r="E131" s="463"/>
      <c r="F131" s="463"/>
      <c r="G131" s="463"/>
      <c r="H131" s="463"/>
      <c r="I131" s="463"/>
      <c r="J131" s="464"/>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c r="AJ131" s="468"/>
      <c r="AK131" s="468"/>
      <c r="AL131" s="84"/>
      <c r="AM131"/>
    </row>
    <row r="132" spans="2:39" ht="13.5" customHeight="1" x14ac:dyDescent="0.2">
      <c r="D132" s="462"/>
      <c r="E132" s="463"/>
      <c r="F132" s="463"/>
      <c r="G132" s="463"/>
      <c r="H132" s="463"/>
      <c r="I132" s="463"/>
      <c r="J132" s="464"/>
      <c r="K132" s="468"/>
      <c r="L132" s="468"/>
      <c r="M132" s="468"/>
      <c r="N132" s="468"/>
      <c r="O132" s="468"/>
      <c r="P132" s="468"/>
      <c r="Q132" s="468"/>
      <c r="R132" s="468"/>
      <c r="S132" s="468"/>
      <c r="T132" s="468"/>
      <c r="U132" s="468"/>
      <c r="V132" s="468"/>
      <c r="W132" s="468"/>
      <c r="X132" s="468"/>
      <c r="Y132" s="468"/>
      <c r="Z132" s="468"/>
      <c r="AA132" s="468"/>
      <c r="AB132" s="468"/>
      <c r="AC132" s="468"/>
      <c r="AD132" s="468"/>
      <c r="AE132" s="468"/>
      <c r="AF132" s="468"/>
      <c r="AG132" s="468"/>
      <c r="AH132" s="468"/>
      <c r="AI132" s="468"/>
      <c r="AJ132" s="468"/>
      <c r="AK132" s="468"/>
      <c r="AL132" s="84"/>
      <c r="AM132"/>
    </row>
    <row r="133" spans="2:39" ht="45.6" customHeight="1" x14ac:dyDescent="0.2">
      <c r="D133" s="465"/>
      <c r="E133" s="466"/>
      <c r="F133" s="466"/>
      <c r="G133" s="466"/>
      <c r="H133" s="466"/>
      <c r="I133" s="466"/>
      <c r="J133" s="467"/>
      <c r="K133" s="468"/>
      <c r="L133" s="468"/>
      <c r="M133" s="468"/>
      <c r="N133" s="468"/>
      <c r="O133" s="468"/>
      <c r="P133" s="468"/>
      <c r="Q133" s="468"/>
      <c r="R133" s="468"/>
      <c r="S133" s="468"/>
      <c r="T133" s="468"/>
      <c r="U133" s="468"/>
      <c r="V133" s="468"/>
      <c r="W133" s="468"/>
      <c r="X133" s="468"/>
      <c r="Y133" s="468"/>
      <c r="Z133" s="468"/>
      <c r="AA133" s="468"/>
      <c r="AB133" s="468"/>
      <c r="AC133" s="468"/>
      <c r="AD133" s="468"/>
      <c r="AE133" s="468"/>
      <c r="AF133" s="468"/>
      <c r="AG133" s="468"/>
      <c r="AH133" s="468"/>
      <c r="AI133" s="468"/>
      <c r="AJ133" s="468"/>
      <c r="AK133" s="468"/>
      <c r="AL133" s="84"/>
      <c r="AM133"/>
    </row>
    <row r="134" spans="2:39" ht="13.5" customHeight="1" x14ac:dyDescent="0.2">
      <c r="D134" s="459" t="s">
        <v>384</v>
      </c>
      <c r="E134" s="460"/>
      <c r="F134" s="460"/>
      <c r="G134" s="460"/>
      <c r="H134" s="460"/>
      <c r="I134" s="460"/>
      <c r="J134" s="461"/>
      <c r="K134" s="468" t="s">
        <v>385</v>
      </c>
      <c r="L134" s="468"/>
      <c r="M134" s="468"/>
      <c r="N134" s="468"/>
      <c r="O134" s="468"/>
      <c r="P134" s="468"/>
      <c r="Q134" s="468"/>
      <c r="R134" s="468"/>
      <c r="S134" s="468"/>
      <c r="T134" s="468"/>
      <c r="U134" s="468"/>
      <c r="V134" s="468"/>
      <c r="W134" s="468"/>
      <c r="X134" s="468"/>
      <c r="Y134" s="468"/>
      <c r="Z134" s="468"/>
      <c r="AA134" s="468"/>
      <c r="AB134" s="468"/>
      <c r="AC134" s="468"/>
      <c r="AD134" s="468"/>
      <c r="AE134" s="468"/>
      <c r="AF134" s="468"/>
      <c r="AG134" s="468"/>
      <c r="AH134" s="468"/>
      <c r="AI134" s="468"/>
      <c r="AJ134" s="468"/>
      <c r="AK134" s="468"/>
      <c r="AL134" s="84"/>
      <c r="AM134"/>
    </row>
    <row r="135" spans="2:39" ht="18" customHeight="1" x14ac:dyDescent="0.2">
      <c r="D135" s="465"/>
      <c r="E135" s="466"/>
      <c r="F135" s="466"/>
      <c r="G135" s="466"/>
      <c r="H135" s="466"/>
      <c r="I135" s="466"/>
      <c r="J135" s="467"/>
      <c r="K135" s="468"/>
      <c r="L135" s="468"/>
      <c r="M135" s="468"/>
      <c r="N135" s="468"/>
      <c r="O135" s="468"/>
      <c r="P135" s="468"/>
      <c r="Q135" s="468"/>
      <c r="R135" s="468"/>
      <c r="S135" s="468"/>
      <c r="T135" s="468"/>
      <c r="U135" s="468"/>
      <c r="V135" s="468"/>
      <c r="W135" s="468"/>
      <c r="X135" s="468"/>
      <c r="Y135" s="468"/>
      <c r="Z135" s="468"/>
      <c r="AA135" s="468"/>
      <c r="AB135" s="468"/>
      <c r="AC135" s="468"/>
      <c r="AD135" s="468"/>
      <c r="AE135" s="468"/>
      <c r="AF135" s="468"/>
      <c r="AG135" s="468"/>
      <c r="AH135" s="468"/>
      <c r="AI135" s="468"/>
      <c r="AJ135" s="468"/>
      <c r="AK135" s="468"/>
      <c r="AL135" s="84"/>
      <c r="AM135"/>
    </row>
    <row r="136" spans="2:39" ht="13.5" customHeight="1" x14ac:dyDescent="0.2">
      <c r="D136" s="459" t="s">
        <v>386</v>
      </c>
      <c r="E136" s="460"/>
      <c r="F136" s="460"/>
      <c r="G136" s="460"/>
      <c r="H136" s="460"/>
      <c r="I136" s="460"/>
      <c r="J136" s="461"/>
      <c r="K136" s="468" t="s">
        <v>505</v>
      </c>
      <c r="L136" s="468"/>
      <c r="M136" s="468"/>
      <c r="N136" s="468"/>
      <c r="O136" s="468"/>
      <c r="P136" s="468"/>
      <c r="Q136" s="468"/>
      <c r="R136" s="468"/>
      <c r="S136" s="468"/>
      <c r="T136" s="468"/>
      <c r="U136" s="468"/>
      <c r="V136" s="468"/>
      <c r="W136" s="468"/>
      <c r="X136" s="468"/>
      <c r="Y136" s="468"/>
      <c r="Z136" s="468"/>
      <c r="AA136" s="468"/>
      <c r="AB136" s="468"/>
      <c r="AC136" s="468"/>
      <c r="AD136" s="468"/>
      <c r="AE136" s="468"/>
      <c r="AF136" s="468"/>
      <c r="AG136" s="468"/>
      <c r="AH136" s="468"/>
      <c r="AI136" s="468"/>
      <c r="AJ136" s="468"/>
      <c r="AK136" s="468"/>
      <c r="AL136" s="84"/>
      <c r="AM136"/>
    </row>
    <row r="137" spans="2:39" ht="13.5" customHeight="1" x14ac:dyDescent="0.2">
      <c r="D137" s="462"/>
      <c r="E137" s="463"/>
      <c r="F137" s="463"/>
      <c r="G137" s="463"/>
      <c r="H137" s="463"/>
      <c r="I137" s="463"/>
      <c r="J137" s="464"/>
      <c r="K137" s="468"/>
      <c r="L137" s="468"/>
      <c r="M137" s="468"/>
      <c r="N137" s="468"/>
      <c r="O137" s="468"/>
      <c r="P137" s="468"/>
      <c r="Q137" s="468"/>
      <c r="R137" s="468"/>
      <c r="S137" s="468"/>
      <c r="T137" s="468"/>
      <c r="U137" s="468"/>
      <c r="V137" s="468"/>
      <c r="W137" s="468"/>
      <c r="X137" s="468"/>
      <c r="Y137" s="468"/>
      <c r="Z137" s="468"/>
      <c r="AA137" s="468"/>
      <c r="AB137" s="468"/>
      <c r="AC137" s="468"/>
      <c r="AD137" s="468"/>
      <c r="AE137" s="468"/>
      <c r="AF137" s="468"/>
      <c r="AG137" s="468"/>
      <c r="AH137" s="468"/>
      <c r="AI137" s="468"/>
      <c r="AJ137" s="468"/>
      <c r="AK137" s="468"/>
      <c r="AL137" s="84"/>
      <c r="AM137"/>
    </row>
    <row r="138" spans="2:39" ht="32.4" customHeight="1" x14ac:dyDescent="0.2">
      <c r="D138" s="465"/>
      <c r="E138" s="466"/>
      <c r="F138" s="466"/>
      <c r="G138" s="466"/>
      <c r="H138" s="466"/>
      <c r="I138" s="466"/>
      <c r="J138" s="467"/>
      <c r="K138" s="468"/>
      <c r="L138" s="468"/>
      <c r="M138" s="468"/>
      <c r="N138" s="468"/>
      <c r="O138" s="468"/>
      <c r="P138" s="468"/>
      <c r="Q138" s="468"/>
      <c r="R138" s="468"/>
      <c r="S138" s="468"/>
      <c r="T138" s="468"/>
      <c r="U138" s="468"/>
      <c r="V138" s="468"/>
      <c r="W138" s="468"/>
      <c r="X138" s="468"/>
      <c r="Y138" s="468"/>
      <c r="Z138" s="468"/>
      <c r="AA138" s="468"/>
      <c r="AB138" s="468"/>
      <c r="AC138" s="468"/>
      <c r="AD138" s="468"/>
      <c r="AE138" s="468"/>
      <c r="AF138" s="468"/>
      <c r="AG138" s="468"/>
      <c r="AH138" s="468"/>
      <c r="AI138" s="468"/>
      <c r="AJ138" s="468"/>
      <c r="AK138" s="468"/>
      <c r="AL138" s="84"/>
      <c r="AM138"/>
    </row>
    <row r="139" spans="2:39" ht="13.5" customHeight="1" x14ac:dyDescent="0.2">
      <c r="D139" s="166" t="s">
        <v>387</v>
      </c>
      <c r="AJ139" s="84"/>
      <c r="AK139"/>
      <c r="AL139" s="84"/>
      <c r="AM139"/>
    </row>
    <row r="140" spans="2:39" ht="13.5" customHeight="1" x14ac:dyDescent="0.2">
      <c r="D140" s="166"/>
    </row>
    <row r="141" spans="2:39" ht="13.5" customHeight="1" x14ac:dyDescent="0.2">
      <c r="B141" s="290" t="s">
        <v>388</v>
      </c>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291"/>
      <c r="Z141" s="291"/>
      <c r="AA141" s="291"/>
      <c r="AB141" s="291"/>
      <c r="AC141" s="291"/>
      <c r="AD141" s="291"/>
      <c r="AE141" s="291"/>
      <c r="AF141" s="291"/>
      <c r="AG141" s="291"/>
      <c r="AH141" s="291"/>
      <c r="AI141" s="291"/>
      <c r="AJ141" s="291"/>
      <c r="AK141" s="291"/>
      <c r="AL141" s="292"/>
    </row>
    <row r="142" spans="2:39" ht="13.5" customHeight="1" x14ac:dyDescent="0.2">
      <c r="C142" s="362" t="s">
        <v>482</v>
      </c>
      <c r="D142" s="362"/>
      <c r="E142" s="362"/>
      <c r="F142" s="362"/>
      <c r="G142" s="362"/>
      <c r="H142" s="362"/>
      <c r="I142" s="362"/>
      <c r="J142" s="362"/>
      <c r="K142" s="362"/>
      <c r="L142" s="362"/>
      <c r="M142" s="362"/>
      <c r="N142" s="362"/>
      <c r="O142" s="362"/>
      <c r="P142" s="362"/>
      <c r="Q142" s="362"/>
      <c r="R142" s="362"/>
      <c r="S142" s="362"/>
      <c r="T142" s="362"/>
      <c r="U142" s="362"/>
      <c r="V142" s="362"/>
      <c r="W142" s="362"/>
      <c r="X142" s="362"/>
      <c r="Y142" s="362"/>
      <c r="Z142" s="362"/>
      <c r="AA142" s="362"/>
      <c r="AB142" s="362"/>
      <c r="AC142" s="362"/>
      <c r="AD142" s="362"/>
      <c r="AE142" s="362"/>
      <c r="AF142" s="362"/>
      <c r="AG142" s="362"/>
      <c r="AH142" s="362"/>
      <c r="AI142" s="362"/>
      <c r="AJ142" s="362"/>
      <c r="AK142" s="362"/>
      <c r="AL142" s="362"/>
    </row>
    <row r="143" spans="2:39" ht="13.5" customHeight="1" x14ac:dyDescent="0.2">
      <c r="C143" s="361"/>
      <c r="D143" s="361"/>
      <c r="E143" s="361"/>
      <c r="F143" s="361"/>
      <c r="G143" s="361"/>
      <c r="H143" s="361"/>
      <c r="I143" s="361"/>
      <c r="J143" s="361"/>
      <c r="K143" s="361"/>
      <c r="L143" s="361"/>
      <c r="M143" s="361"/>
      <c r="N143" s="361"/>
      <c r="O143" s="361"/>
      <c r="P143" s="361"/>
      <c r="Q143" s="361"/>
      <c r="R143" s="361"/>
      <c r="S143" s="361"/>
      <c r="T143" s="361"/>
      <c r="U143" s="361"/>
      <c r="V143" s="361"/>
      <c r="W143" s="361"/>
      <c r="X143" s="361"/>
      <c r="Y143" s="361"/>
      <c r="Z143" s="361"/>
      <c r="AA143" s="361"/>
      <c r="AB143" s="361"/>
      <c r="AC143" s="361"/>
      <c r="AD143" s="361"/>
      <c r="AE143" s="361"/>
      <c r="AF143" s="361"/>
      <c r="AG143" s="361"/>
      <c r="AH143" s="361"/>
      <c r="AI143" s="361"/>
      <c r="AJ143" s="361"/>
      <c r="AK143" s="361"/>
      <c r="AL143" s="361"/>
    </row>
    <row r="144" spans="2:39" ht="13.5" customHeight="1" x14ac:dyDescent="0.2">
      <c r="C144" s="360" t="s">
        <v>389</v>
      </c>
      <c r="D144" s="360"/>
      <c r="E144" s="360"/>
      <c r="F144" s="360"/>
      <c r="G144" s="360"/>
      <c r="H144" s="360"/>
      <c r="I144" s="360"/>
      <c r="J144" s="360"/>
      <c r="K144" s="360"/>
      <c r="L144" s="360"/>
      <c r="M144" s="360"/>
      <c r="N144" s="360"/>
      <c r="O144" s="360"/>
      <c r="P144" s="360"/>
      <c r="Q144" s="360"/>
      <c r="R144" s="360"/>
      <c r="S144" s="360"/>
      <c r="T144" s="360"/>
      <c r="U144" s="360"/>
      <c r="V144" s="360"/>
      <c r="W144" s="360"/>
      <c r="X144" s="360"/>
      <c r="Y144" s="360"/>
      <c r="Z144" s="360"/>
      <c r="AA144" s="360"/>
      <c r="AB144" s="360"/>
      <c r="AC144" s="360"/>
      <c r="AD144" s="360"/>
      <c r="AE144" s="360"/>
      <c r="AF144" s="360"/>
      <c r="AG144" s="360"/>
      <c r="AH144" s="360"/>
      <c r="AI144" s="360"/>
      <c r="AJ144" s="360"/>
      <c r="AK144" s="360"/>
      <c r="AL144" s="360"/>
    </row>
    <row r="145" spans="3:38" ht="13.5" customHeight="1" x14ac:dyDescent="0.2">
      <c r="C145" s="361" t="s">
        <v>390</v>
      </c>
      <c r="D145" s="361"/>
      <c r="E145" s="361"/>
      <c r="F145" s="361"/>
      <c r="G145" s="361"/>
      <c r="H145" s="361"/>
      <c r="I145" s="361"/>
      <c r="J145" s="361"/>
      <c r="K145" s="361"/>
      <c r="L145" s="361"/>
      <c r="M145" s="361"/>
      <c r="N145" s="361"/>
      <c r="O145" s="361"/>
      <c r="P145" s="361"/>
      <c r="Q145" s="361"/>
      <c r="R145" s="361"/>
      <c r="S145" s="361"/>
      <c r="T145" s="361"/>
      <c r="U145" s="361"/>
      <c r="V145" s="361"/>
      <c r="W145" s="361"/>
      <c r="X145" s="361"/>
      <c r="Y145" s="361"/>
      <c r="Z145" s="361"/>
      <c r="AA145" s="361"/>
      <c r="AB145" s="361"/>
      <c r="AC145" s="361"/>
      <c r="AD145" s="361"/>
      <c r="AE145" s="361"/>
      <c r="AF145" s="361"/>
      <c r="AG145" s="361"/>
      <c r="AH145" s="361"/>
      <c r="AI145" s="361"/>
      <c r="AJ145" s="361"/>
      <c r="AK145" s="361"/>
      <c r="AL145" s="361"/>
    </row>
    <row r="146" spans="3:38" ht="36.6" customHeight="1" x14ac:dyDescent="0.2">
      <c r="C146" s="361" t="s">
        <v>483</v>
      </c>
      <c r="D146" s="361"/>
      <c r="E146" s="361"/>
      <c r="F146" s="361"/>
      <c r="G146" s="361"/>
      <c r="H146" s="361"/>
      <c r="I146" s="361"/>
      <c r="J146" s="361"/>
      <c r="K146" s="361"/>
      <c r="L146" s="361"/>
      <c r="M146" s="361"/>
      <c r="N146" s="361"/>
      <c r="O146" s="361"/>
      <c r="P146" s="361"/>
      <c r="Q146" s="361"/>
      <c r="R146" s="361"/>
      <c r="S146" s="361"/>
      <c r="T146" s="361"/>
      <c r="U146" s="361"/>
      <c r="V146" s="361"/>
      <c r="W146" s="361"/>
      <c r="X146" s="361"/>
      <c r="Y146" s="361"/>
      <c r="Z146" s="361"/>
      <c r="AA146" s="361"/>
      <c r="AB146" s="361"/>
      <c r="AC146" s="361"/>
      <c r="AD146" s="361"/>
      <c r="AE146" s="361"/>
      <c r="AF146" s="361"/>
      <c r="AG146" s="361"/>
      <c r="AH146" s="361"/>
      <c r="AI146" s="361"/>
      <c r="AJ146" s="361"/>
      <c r="AK146" s="361"/>
      <c r="AL146" s="361"/>
    </row>
    <row r="147" spans="3:38" ht="13.5" customHeight="1" x14ac:dyDescent="0.2">
      <c r="C147" s="123" t="s">
        <v>467</v>
      </c>
    </row>
    <row r="148" spans="3:38" ht="13.5" customHeight="1" x14ac:dyDescent="0.2"/>
    <row r="149" spans="3:38" ht="13.5" customHeight="1" x14ac:dyDescent="0.2"/>
    <row r="150" spans="3:38" ht="13.5" customHeight="1" x14ac:dyDescent="0.2"/>
    <row r="151" spans="3:38" ht="13.5" customHeight="1" x14ac:dyDescent="0.2"/>
    <row r="152" spans="3:38" ht="13.5" customHeight="1" x14ac:dyDescent="0.2"/>
    <row r="153" spans="3:38" ht="13.5" customHeight="1" x14ac:dyDescent="0.2"/>
    <row r="154" spans="3:38" ht="13.5" customHeight="1" x14ac:dyDescent="0.2"/>
    <row r="155" spans="3:38" ht="13.5" customHeight="1" x14ac:dyDescent="0.2"/>
    <row r="156" spans="3:38" ht="13.5" customHeight="1" x14ac:dyDescent="0.2"/>
    <row r="157" spans="3:38" ht="13.5" customHeight="1" x14ac:dyDescent="0.2"/>
    <row r="158" spans="3:38" ht="12.9" customHeight="1" x14ac:dyDescent="0.2"/>
    <row r="159" spans="3:38" ht="12.9" customHeight="1" x14ac:dyDescent="0.2"/>
  </sheetData>
  <sheetProtection formatCells="0" formatColumns="0" formatRows="0"/>
  <mergeCells count="74">
    <mergeCell ref="D134:J135"/>
    <mergeCell ref="K134:AK135"/>
    <mergeCell ref="D136:J138"/>
    <mergeCell ref="K136:AK138"/>
    <mergeCell ref="D126:J127"/>
    <mergeCell ref="K126:AK127"/>
    <mergeCell ref="D128:J129"/>
    <mergeCell ref="K128:AK129"/>
    <mergeCell ref="D130:J133"/>
    <mergeCell ref="K130:AK133"/>
    <mergeCell ref="D118:J119"/>
    <mergeCell ref="K118:AK119"/>
    <mergeCell ref="D120:J121"/>
    <mergeCell ref="K120:AK121"/>
    <mergeCell ref="D122:J125"/>
    <mergeCell ref="K122:AK125"/>
    <mergeCell ref="E87:Q87"/>
    <mergeCell ref="R87:X87"/>
    <mergeCell ref="Y87:AE87"/>
    <mergeCell ref="D102:J104"/>
    <mergeCell ref="K102:AK104"/>
    <mergeCell ref="D23:L23"/>
    <mergeCell ref="M23:AK23"/>
    <mergeCell ref="D24:L24"/>
    <mergeCell ref="M24:AK24"/>
    <mergeCell ref="D25:L25"/>
    <mergeCell ref="M25:AK25"/>
    <mergeCell ref="D18:L18"/>
    <mergeCell ref="M18:AK18"/>
    <mergeCell ref="D22:L22"/>
    <mergeCell ref="M22:AK22"/>
    <mergeCell ref="D19:L19"/>
    <mergeCell ref="M19:AK19"/>
    <mergeCell ref="D20:L20"/>
    <mergeCell ref="M20:AK20"/>
    <mergeCell ref="D21:L21"/>
    <mergeCell ref="M21:AK21"/>
    <mergeCell ref="M15:AK15"/>
    <mergeCell ref="D16:L16"/>
    <mergeCell ref="M16:AK16"/>
    <mergeCell ref="D17:L17"/>
    <mergeCell ref="M17:AK17"/>
    <mergeCell ref="B6:AL6"/>
    <mergeCell ref="B29:AL29"/>
    <mergeCell ref="B52:AL52"/>
    <mergeCell ref="C77:AL77"/>
    <mergeCell ref="C78:AL78"/>
    <mergeCell ref="D10:L10"/>
    <mergeCell ref="M10:AK10"/>
    <mergeCell ref="D11:L11"/>
    <mergeCell ref="M11:AK11"/>
    <mergeCell ref="D12:L12"/>
    <mergeCell ref="M12:AK12"/>
    <mergeCell ref="D13:L13"/>
    <mergeCell ref="M13:AK13"/>
    <mergeCell ref="D14:J14"/>
    <mergeCell ref="M14:AK14"/>
    <mergeCell ref="D15:L15"/>
    <mergeCell ref="C144:AL144"/>
    <mergeCell ref="C145:AL145"/>
    <mergeCell ref="C146:AL146"/>
    <mergeCell ref="C81:AL81"/>
    <mergeCell ref="C93:AL93"/>
    <mergeCell ref="C99:AL99"/>
    <mergeCell ref="C115:AL115"/>
    <mergeCell ref="C142:AL143"/>
    <mergeCell ref="D105:J107"/>
    <mergeCell ref="K105:AK107"/>
    <mergeCell ref="E84:AE84"/>
    <mergeCell ref="E85:Q85"/>
    <mergeCell ref="R85:AE85"/>
    <mergeCell ref="E86:Q86"/>
    <mergeCell ref="R86:X86"/>
    <mergeCell ref="Y86:AE86"/>
  </mergeCells>
  <phoneticPr fontId="12"/>
  <pageMargins left="0.51181102362204722" right="0.51181102362204722" top="0.55118110236220474" bottom="0.55118110236220474" header="0.31496062992125984" footer="0.31496062992125984"/>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34998626667073579"/>
  </sheetPr>
  <dimension ref="B1:AO49"/>
  <sheetViews>
    <sheetView showGridLines="0" zoomScale="85" zoomScaleNormal="85" workbookViewId="0">
      <pane xSplit="3" ySplit="3" topLeftCell="Y4" activePane="bottomRight" state="frozen"/>
      <selection activeCell="A8" sqref="A8"/>
      <selection pane="topRight" activeCell="A8" sqref="A8"/>
      <selection pane="bottomLeft" activeCell="A8" sqref="A8"/>
      <selection pane="bottomRight" activeCell="AZ36" sqref="AZ36"/>
    </sheetView>
  </sheetViews>
  <sheetFormatPr defaultColWidth="9" defaultRowHeight="12" x14ac:dyDescent="0.2"/>
  <cols>
    <col min="1" max="1" width="1.44140625" style="26" customWidth="1"/>
    <col min="2" max="2" width="3.109375" style="12" customWidth="1"/>
    <col min="3" max="3" width="23.88671875" style="26" customWidth="1"/>
    <col min="4" max="35" width="10.109375" style="26" customWidth="1"/>
    <col min="36" max="36" width="12.44140625" style="26" customWidth="1"/>
    <col min="37" max="41" width="10.109375" style="26" customWidth="1"/>
    <col min="42" max="16384" width="9" style="26"/>
  </cols>
  <sheetData>
    <row r="1" spans="2:41" ht="37.5" customHeight="1" thickBot="1" x14ac:dyDescent="0.25">
      <c r="B1" s="28"/>
    </row>
    <row r="2" spans="2:41" x14ac:dyDescent="0.2">
      <c r="B2" s="697" t="s">
        <v>83</v>
      </c>
      <c r="C2" s="698"/>
      <c r="D2" s="264" t="s">
        <v>13</v>
      </c>
      <c r="E2" s="264" t="s">
        <v>22</v>
      </c>
      <c r="F2" s="264" t="s">
        <v>31</v>
      </c>
      <c r="G2" s="264" t="s">
        <v>39</v>
      </c>
      <c r="H2" s="264" t="s">
        <v>41</v>
      </c>
      <c r="I2" s="264" t="s">
        <v>48</v>
      </c>
      <c r="J2" s="264" t="s">
        <v>50</v>
      </c>
      <c r="K2" s="264" t="s">
        <v>52</v>
      </c>
      <c r="L2" s="264" t="s">
        <v>58</v>
      </c>
      <c r="M2" s="264" t="s">
        <v>60</v>
      </c>
      <c r="N2" s="264" t="s">
        <v>62</v>
      </c>
      <c r="O2" s="264" t="s">
        <v>64</v>
      </c>
      <c r="P2" s="264" t="s">
        <v>66</v>
      </c>
      <c r="Q2" s="264" t="s">
        <v>68</v>
      </c>
      <c r="R2" s="264" t="s">
        <v>70</v>
      </c>
      <c r="S2" s="264" t="s">
        <v>72</v>
      </c>
      <c r="T2" s="264" t="s">
        <v>74</v>
      </c>
      <c r="U2" s="264" t="s">
        <v>75</v>
      </c>
      <c r="V2" s="264" t="s">
        <v>77</v>
      </c>
      <c r="W2" s="264" t="s">
        <v>130</v>
      </c>
      <c r="X2" s="264" t="s">
        <v>132</v>
      </c>
      <c r="Y2" s="264" t="s">
        <v>137</v>
      </c>
      <c r="Z2" s="264" t="s">
        <v>138</v>
      </c>
      <c r="AA2" s="264" t="s">
        <v>139</v>
      </c>
      <c r="AB2" s="264" t="s">
        <v>140</v>
      </c>
      <c r="AC2" s="264" t="s">
        <v>141</v>
      </c>
      <c r="AD2" s="264" t="s">
        <v>142</v>
      </c>
      <c r="AE2" s="264" t="s">
        <v>143</v>
      </c>
      <c r="AF2" s="264" t="s">
        <v>144</v>
      </c>
      <c r="AG2" s="264" t="s">
        <v>145</v>
      </c>
      <c r="AH2" s="264" t="s">
        <v>146</v>
      </c>
      <c r="AI2" s="264" t="s">
        <v>147</v>
      </c>
      <c r="AJ2" s="264" t="s">
        <v>148</v>
      </c>
      <c r="AK2" s="264" t="s">
        <v>149</v>
      </c>
      <c r="AL2" s="264" t="s">
        <v>150</v>
      </c>
      <c r="AM2" s="264" t="s">
        <v>151</v>
      </c>
      <c r="AN2" s="264" t="s">
        <v>152</v>
      </c>
      <c r="AO2" s="265" t="s">
        <v>153</v>
      </c>
    </row>
    <row r="3" spans="2:41" ht="33.75" customHeight="1" x14ac:dyDescent="0.2">
      <c r="B3" s="699"/>
      <c r="C3" s="691"/>
      <c r="D3" s="266" t="s">
        <v>290</v>
      </c>
      <c r="E3" s="266" t="s">
        <v>291</v>
      </c>
      <c r="F3" s="266" t="s">
        <v>292</v>
      </c>
      <c r="G3" s="266" t="s">
        <v>293</v>
      </c>
      <c r="H3" s="266" t="s">
        <v>21</v>
      </c>
      <c r="I3" s="266" t="s">
        <v>294</v>
      </c>
      <c r="J3" s="266" t="s">
        <v>295</v>
      </c>
      <c r="K3" s="266" t="s">
        <v>296</v>
      </c>
      <c r="L3" s="266" t="s">
        <v>297</v>
      </c>
      <c r="M3" s="266" t="s">
        <v>298</v>
      </c>
      <c r="N3" s="266" t="s">
        <v>299</v>
      </c>
      <c r="O3" s="266" t="s">
        <v>300</v>
      </c>
      <c r="P3" s="266" t="s">
        <v>301</v>
      </c>
      <c r="Q3" s="266" t="s">
        <v>302</v>
      </c>
      <c r="R3" s="266" t="s">
        <v>303</v>
      </c>
      <c r="S3" s="266" t="s">
        <v>289</v>
      </c>
      <c r="T3" s="266" t="s">
        <v>304</v>
      </c>
      <c r="U3" s="266" t="s">
        <v>305</v>
      </c>
      <c r="V3" s="266" t="s">
        <v>306</v>
      </c>
      <c r="W3" s="266" t="s">
        <v>49</v>
      </c>
      <c r="X3" s="266" t="s">
        <v>307</v>
      </c>
      <c r="Y3" s="266" t="s">
        <v>53</v>
      </c>
      <c r="Z3" s="266" t="s">
        <v>55</v>
      </c>
      <c r="AA3" s="266" t="s">
        <v>57</v>
      </c>
      <c r="AB3" s="266" t="s">
        <v>308</v>
      </c>
      <c r="AC3" s="266" t="s">
        <v>309</v>
      </c>
      <c r="AD3" s="266" t="s">
        <v>310</v>
      </c>
      <c r="AE3" s="266" t="s">
        <v>311</v>
      </c>
      <c r="AF3" s="266" t="s">
        <v>312</v>
      </c>
      <c r="AG3" s="266" t="s">
        <v>313</v>
      </c>
      <c r="AH3" s="266" t="s">
        <v>314</v>
      </c>
      <c r="AI3" s="266" t="s">
        <v>315</v>
      </c>
      <c r="AJ3" s="267" t="s">
        <v>287</v>
      </c>
      <c r="AK3" s="266" t="s">
        <v>76</v>
      </c>
      <c r="AL3" s="266" t="s">
        <v>316</v>
      </c>
      <c r="AM3" s="266" t="s">
        <v>317</v>
      </c>
      <c r="AN3" s="266" t="s">
        <v>318</v>
      </c>
      <c r="AO3" s="268" t="s">
        <v>154</v>
      </c>
    </row>
    <row r="4" spans="2:41" ht="12.75" customHeight="1" x14ac:dyDescent="0.2">
      <c r="B4" s="269" t="s">
        <v>13</v>
      </c>
      <c r="C4" s="270" t="s">
        <v>484</v>
      </c>
      <c r="D4" s="29">
        <v>0.11277235459322341</v>
      </c>
      <c r="E4" s="29">
        <v>0</v>
      </c>
      <c r="F4" s="29">
        <v>0.15077999976637971</v>
      </c>
      <c r="G4" s="29">
        <v>1.0647860056696398E-2</v>
      </c>
      <c r="H4" s="29">
        <v>2.4710915260779363E-2</v>
      </c>
      <c r="I4" s="29">
        <v>2.3895580820414942E-3</v>
      </c>
      <c r="J4" s="29">
        <v>0</v>
      </c>
      <c r="K4" s="29">
        <v>6.5605785514852842E-4</v>
      </c>
      <c r="L4" s="29">
        <v>3.059841762468855E-4</v>
      </c>
      <c r="M4" s="29">
        <v>0</v>
      </c>
      <c r="N4" s="29">
        <v>0</v>
      </c>
      <c r="O4" s="29">
        <v>0</v>
      </c>
      <c r="P4" s="29">
        <v>0</v>
      </c>
      <c r="Q4" s="29">
        <v>0</v>
      </c>
      <c r="R4" s="29">
        <v>0</v>
      </c>
      <c r="S4" s="29">
        <v>0</v>
      </c>
      <c r="T4" s="29">
        <v>0</v>
      </c>
      <c r="U4" s="29">
        <v>0</v>
      </c>
      <c r="V4" s="29">
        <v>0</v>
      </c>
      <c r="W4" s="29">
        <v>5.7101654901322296E-3</v>
      </c>
      <c r="X4" s="29">
        <v>1.0525435736318473E-3</v>
      </c>
      <c r="Y4" s="29">
        <v>0</v>
      </c>
      <c r="Z4" s="29">
        <v>0</v>
      </c>
      <c r="AA4" s="29">
        <v>0</v>
      </c>
      <c r="AB4" s="29">
        <v>1.6034054262342989E-4</v>
      </c>
      <c r="AC4" s="29">
        <v>0</v>
      </c>
      <c r="AD4" s="29">
        <v>4.7659861103278123E-6</v>
      </c>
      <c r="AE4" s="29">
        <v>0</v>
      </c>
      <c r="AF4" s="29">
        <v>0</v>
      </c>
      <c r="AG4" s="29">
        <v>1.2694282019342913E-5</v>
      </c>
      <c r="AH4" s="29">
        <v>1.6817548587827254E-3</v>
      </c>
      <c r="AI4" s="29">
        <v>2.1967551976141589E-3</v>
      </c>
      <c r="AJ4" s="29">
        <v>2.1457002241419194E-3</v>
      </c>
      <c r="AK4" s="29">
        <v>9.2013884895230697E-6</v>
      </c>
      <c r="AL4" s="29">
        <v>1.7826466071475051E-2</v>
      </c>
      <c r="AM4" s="29">
        <v>0</v>
      </c>
      <c r="AN4" s="29">
        <v>0</v>
      </c>
      <c r="AO4" s="30">
        <v>1.104322489844526E-2</v>
      </c>
    </row>
    <row r="5" spans="2:41" ht="12.75" customHeight="1" x14ac:dyDescent="0.2">
      <c r="B5" s="269" t="s">
        <v>14</v>
      </c>
      <c r="C5" s="271" t="s">
        <v>291</v>
      </c>
      <c r="D5" s="29">
        <v>4.52980612429788E-5</v>
      </c>
      <c r="E5" s="29">
        <v>0</v>
      </c>
      <c r="F5" s="29">
        <v>2.5990258033617962E-4</v>
      </c>
      <c r="G5" s="29">
        <v>0</v>
      </c>
      <c r="H5" s="29">
        <v>7.8000611138808926E-4</v>
      </c>
      <c r="I5" s="29">
        <v>3.6068801238362176E-3</v>
      </c>
      <c r="J5" s="29">
        <v>4.8416902796599728E-2</v>
      </c>
      <c r="K5" s="29">
        <v>3.0514318844117602E-5</v>
      </c>
      <c r="L5" s="29">
        <v>2.5768238842505575E-2</v>
      </c>
      <c r="M5" s="29">
        <v>1.2136658777838462E-4</v>
      </c>
      <c r="N5" s="29">
        <v>2.4381805230487434E-2</v>
      </c>
      <c r="O5" s="29">
        <v>9.029515227901202E-5</v>
      </c>
      <c r="P5" s="29">
        <v>6.8336118030143064E-5</v>
      </c>
      <c r="Q5" s="29">
        <v>4.828464631496574E-5</v>
      </c>
      <c r="R5" s="29">
        <v>6.271679507528427E-5</v>
      </c>
      <c r="S5" s="29">
        <v>1.4001969822572766E-4</v>
      </c>
      <c r="T5" s="29">
        <v>1.1203226529240422E-5</v>
      </c>
      <c r="U5" s="29">
        <v>2.2632575971899393E-6</v>
      </c>
      <c r="V5" s="29">
        <v>1.0787700885443133E-4</v>
      </c>
      <c r="W5" s="29">
        <v>4.4774210055008318E-4</v>
      </c>
      <c r="X5" s="29">
        <v>2.3004589477204425E-3</v>
      </c>
      <c r="Y5" s="29">
        <v>4.2944872285807484E-2</v>
      </c>
      <c r="Z5" s="29">
        <v>0</v>
      </c>
      <c r="AA5" s="29">
        <v>0</v>
      </c>
      <c r="AB5" s="29">
        <v>1.7240918561659128E-6</v>
      </c>
      <c r="AC5" s="29">
        <v>0</v>
      </c>
      <c r="AD5" s="29">
        <v>0</v>
      </c>
      <c r="AE5" s="29">
        <v>1.6006479422870379E-6</v>
      </c>
      <c r="AF5" s="29">
        <v>0</v>
      </c>
      <c r="AG5" s="29">
        <v>3.1735705048357282E-6</v>
      </c>
      <c r="AH5" s="29">
        <v>4.1018411189822574E-5</v>
      </c>
      <c r="AI5" s="29">
        <v>5.710095203601602E-6</v>
      </c>
      <c r="AJ5" s="29">
        <v>3.9882903794459468E-5</v>
      </c>
      <c r="AK5" s="29">
        <v>3.4505206835711509E-6</v>
      </c>
      <c r="AL5" s="29">
        <v>4.8803977198781849E-6</v>
      </c>
      <c r="AM5" s="29">
        <v>0</v>
      </c>
      <c r="AN5" s="29">
        <v>1.2941074971961004E-4</v>
      </c>
      <c r="AO5" s="30">
        <v>1.4918006440597957E-3</v>
      </c>
    </row>
    <row r="6" spans="2:41" ht="12.75" customHeight="1" x14ac:dyDescent="0.2">
      <c r="B6" s="269" t="s">
        <v>16</v>
      </c>
      <c r="C6" s="271" t="s">
        <v>292</v>
      </c>
      <c r="D6" s="29">
        <v>4.2291402427976084E-2</v>
      </c>
      <c r="E6" s="29">
        <v>0</v>
      </c>
      <c r="F6" s="29">
        <v>0.22684238806667523</v>
      </c>
      <c r="G6" s="29">
        <v>3.1805296273248978E-3</v>
      </c>
      <c r="H6" s="29">
        <v>1.0775342157319995E-3</v>
      </c>
      <c r="I6" s="29">
        <v>1.2158191750764583E-2</v>
      </c>
      <c r="J6" s="29">
        <v>0</v>
      </c>
      <c r="K6" s="29">
        <v>2.0342879229411736E-5</v>
      </c>
      <c r="L6" s="29">
        <v>3.9340822660313853E-4</v>
      </c>
      <c r="M6" s="29">
        <v>0</v>
      </c>
      <c r="N6" s="29">
        <v>0</v>
      </c>
      <c r="O6" s="29">
        <v>0</v>
      </c>
      <c r="P6" s="29">
        <v>0</v>
      </c>
      <c r="Q6" s="29">
        <v>0</v>
      </c>
      <c r="R6" s="29">
        <v>0</v>
      </c>
      <c r="S6" s="29">
        <v>0</v>
      </c>
      <c r="T6" s="29">
        <v>0</v>
      </c>
      <c r="U6" s="29">
        <v>0</v>
      </c>
      <c r="V6" s="29">
        <v>0</v>
      </c>
      <c r="W6" s="29">
        <v>1.494411945991836E-3</v>
      </c>
      <c r="X6" s="29">
        <v>2.024122256984322E-5</v>
      </c>
      <c r="Y6" s="29">
        <v>0</v>
      </c>
      <c r="Z6" s="29">
        <v>0</v>
      </c>
      <c r="AA6" s="29">
        <v>0</v>
      </c>
      <c r="AB6" s="29">
        <v>1.4309962406177076E-4</v>
      </c>
      <c r="AC6" s="29">
        <v>0</v>
      </c>
      <c r="AD6" s="29">
        <v>0</v>
      </c>
      <c r="AE6" s="29">
        <v>0</v>
      </c>
      <c r="AF6" s="29">
        <v>0</v>
      </c>
      <c r="AG6" s="29">
        <v>7.1246657833562096E-4</v>
      </c>
      <c r="AH6" s="29">
        <v>6.5462345858127947E-3</v>
      </c>
      <c r="AI6" s="29">
        <v>7.8138574221856775E-3</v>
      </c>
      <c r="AJ6" s="29">
        <v>1.5873395710194868E-3</v>
      </c>
      <c r="AK6" s="29">
        <v>3.4505206835711509E-6</v>
      </c>
      <c r="AL6" s="29">
        <v>0.10700760040604909</v>
      </c>
      <c r="AM6" s="29">
        <v>0</v>
      </c>
      <c r="AN6" s="29">
        <v>3.8679435193972335E-3</v>
      </c>
      <c r="AO6" s="30">
        <v>1.7025019349363773E-2</v>
      </c>
    </row>
    <row r="7" spans="2:41" ht="12.75" customHeight="1" x14ac:dyDescent="0.2">
      <c r="B7" s="269" t="s">
        <v>18</v>
      </c>
      <c r="C7" s="271" t="s">
        <v>293</v>
      </c>
      <c r="D7" s="29">
        <v>2.5763272331944193E-3</v>
      </c>
      <c r="E7" s="29">
        <v>2.6072529035316427E-3</v>
      </c>
      <c r="F7" s="29">
        <v>7.8554824843182379E-4</v>
      </c>
      <c r="G7" s="29">
        <v>0.20452188342667496</v>
      </c>
      <c r="H7" s="29">
        <v>2.0826967304073724E-3</v>
      </c>
      <c r="I7" s="29">
        <v>1.608067388543647E-3</v>
      </c>
      <c r="J7" s="29">
        <v>4.9279290378218552E-4</v>
      </c>
      <c r="K7" s="29">
        <v>1.5918302997014683E-3</v>
      </c>
      <c r="L7" s="29">
        <v>2.8995643368157245E-3</v>
      </c>
      <c r="M7" s="29">
        <v>8.7990776139328845E-4</v>
      </c>
      <c r="N7" s="29">
        <v>2.1267935280350056E-3</v>
      </c>
      <c r="O7" s="29">
        <v>1.2152222577550367E-3</v>
      </c>
      <c r="P7" s="29">
        <v>1.3120534661787467E-3</v>
      </c>
      <c r="Q7" s="29">
        <v>1.3303252553675045E-3</v>
      </c>
      <c r="R7" s="29">
        <v>1.3556476473965294E-3</v>
      </c>
      <c r="S7" s="29">
        <v>3.9730589371550227E-3</v>
      </c>
      <c r="T7" s="29">
        <v>2.6140861901560982E-3</v>
      </c>
      <c r="U7" s="29">
        <v>1.1814204657331483E-3</v>
      </c>
      <c r="V7" s="29">
        <v>9.3114891853298624E-4</v>
      </c>
      <c r="W7" s="29">
        <v>7.1464291113773016E-3</v>
      </c>
      <c r="X7" s="29">
        <v>3.387324594405502E-3</v>
      </c>
      <c r="Y7" s="29">
        <v>3.1910819895332508E-4</v>
      </c>
      <c r="Z7" s="29">
        <v>8.3469808230757041E-4</v>
      </c>
      <c r="AA7" s="29">
        <v>2.7221134046506957E-3</v>
      </c>
      <c r="AB7" s="29">
        <v>4.3740210390929204E-3</v>
      </c>
      <c r="AC7" s="29">
        <v>1.3509762946516033E-3</v>
      </c>
      <c r="AD7" s="29">
        <v>3.8922219901010471E-5</v>
      </c>
      <c r="AE7" s="29">
        <v>1.059628937794019E-3</v>
      </c>
      <c r="AF7" s="29">
        <v>6.9879640444873298E-4</v>
      </c>
      <c r="AG7" s="29">
        <v>4.4921890495949728E-3</v>
      </c>
      <c r="AH7" s="29">
        <v>4.3904891977254533E-4</v>
      </c>
      <c r="AI7" s="29">
        <v>3.715640521772185E-3</v>
      </c>
      <c r="AJ7" s="29">
        <v>2.2940646262573087E-2</v>
      </c>
      <c r="AK7" s="29">
        <v>1.8333766565374716E-3</v>
      </c>
      <c r="AL7" s="29">
        <v>4.5501574741664283E-3</v>
      </c>
      <c r="AM7" s="29">
        <v>2.0088613584548543E-2</v>
      </c>
      <c r="AN7" s="29">
        <v>2.1568458286601674E-4</v>
      </c>
      <c r="AO7" s="30">
        <v>2.6500727240205794E-3</v>
      </c>
    </row>
    <row r="8" spans="2:41" ht="12.75" customHeight="1" x14ac:dyDescent="0.2">
      <c r="B8" s="269" t="s">
        <v>20</v>
      </c>
      <c r="C8" s="271" t="s">
        <v>21</v>
      </c>
      <c r="D8" s="29">
        <v>5.1653945461134262E-2</v>
      </c>
      <c r="E8" s="29">
        <v>4.7404598246029864E-4</v>
      </c>
      <c r="F8" s="29">
        <v>1.7673375462860214E-2</v>
      </c>
      <c r="G8" s="29">
        <v>4.9090783378275601E-3</v>
      </c>
      <c r="H8" s="29">
        <v>0.29704562633686615</v>
      </c>
      <c r="I8" s="29">
        <v>2.5984565558803418E-2</v>
      </c>
      <c r="J8" s="29">
        <v>7.3918935567327828E-4</v>
      </c>
      <c r="K8" s="29">
        <v>5.533263150399992E-3</v>
      </c>
      <c r="L8" s="29">
        <v>1.3018898165552011E-2</v>
      </c>
      <c r="M8" s="29">
        <v>1.0922992900054614E-3</v>
      </c>
      <c r="N8" s="29">
        <v>3.4089752722092194E-3</v>
      </c>
      <c r="O8" s="29">
        <v>2.6637069922308544E-3</v>
      </c>
      <c r="P8" s="29">
        <v>1.9099944989424986E-3</v>
      </c>
      <c r="Q8" s="29">
        <v>1.0872370359887114E-3</v>
      </c>
      <c r="R8" s="29">
        <v>4.3708781798621199E-3</v>
      </c>
      <c r="S8" s="29">
        <v>5.3207485325776514E-3</v>
      </c>
      <c r="T8" s="29">
        <v>6.6061692434087682E-3</v>
      </c>
      <c r="U8" s="29">
        <v>6.3393845297290202E-3</v>
      </c>
      <c r="V8" s="29">
        <v>1.29736297490724E-3</v>
      </c>
      <c r="W8" s="29">
        <v>5.4188423831509416E-2</v>
      </c>
      <c r="X8" s="29">
        <v>4.3860969202539832E-2</v>
      </c>
      <c r="Y8" s="29">
        <v>9.5023330354990145E-4</v>
      </c>
      <c r="Z8" s="29">
        <v>3.6663320830471764E-3</v>
      </c>
      <c r="AA8" s="29">
        <v>4.5703380041183265E-3</v>
      </c>
      <c r="AB8" s="29">
        <v>7.4523870482771579E-3</v>
      </c>
      <c r="AC8" s="29">
        <v>4.5835238033043822E-3</v>
      </c>
      <c r="AD8" s="29">
        <v>4.1702378465368359E-4</v>
      </c>
      <c r="AE8" s="29">
        <v>3.5870520386652519E-3</v>
      </c>
      <c r="AF8" s="29">
        <v>1.131887664415215E-2</v>
      </c>
      <c r="AG8" s="29">
        <v>1.2646678461770376E-3</v>
      </c>
      <c r="AH8" s="29">
        <v>7.4790236402776491E-3</v>
      </c>
      <c r="AI8" s="29">
        <v>6.5535578379621812E-3</v>
      </c>
      <c r="AJ8" s="29">
        <v>1.8800800848708193E-2</v>
      </c>
      <c r="AK8" s="29">
        <v>4.6651039641881957E-3</v>
      </c>
      <c r="AL8" s="29">
        <v>4.8088185533199717E-3</v>
      </c>
      <c r="AM8" s="29">
        <v>0.43235686325117217</v>
      </c>
      <c r="AN8" s="29">
        <v>6.0391683202484683E-4</v>
      </c>
      <c r="AO8" s="30">
        <v>1.3310344966711025E-2</v>
      </c>
    </row>
    <row r="9" spans="2:41" ht="12.75" customHeight="1" x14ac:dyDescent="0.2">
      <c r="B9" s="272" t="s">
        <v>22</v>
      </c>
      <c r="C9" s="270" t="s">
        <v>294</v>
      </c>
      <c r="D9" s="31">
        <v>4.73874343178112E-2</v>
      </c>
      <c r="E9" s="31">
        <v>3.3183218772220905E-3</v>
      </c>
      <c r="F9" s="31">
        <v>1.2383335864219884E-2</v>
      </c>
      <c r="G9" s="31">
        <v>0.10315978704279886</v>
      </c>
      <c r="H9" s="31">
        <v>2.4485758857492081E-2</v>
      </c>
      <c r="I9" s="31">
        <v>0.23291428399672376</v>
      </c>
      <c r="J9" s="31">
        <v>3.6713071331772824E-2</v>
      </c>
      <c r="K9" s="31">
        <v>0.16394326370982917</v>
      </c>
      <c r="L9" s="31">
        <v>6.701781993559762E-2</v>
      </c>
      <c r="M9" s="31">
        <v>3.6106559864069422E-3</v>
      </c>
      <c r="N9" s="31">
        <v>1.1559987788745294E-2</v>
      </c>
      <c r="O9" s="31">
        <v>1.0018999604958709E-2</v>
      </c>
      <c r="P9" s="31">
        <v>4.6400224142467139E-3</v>
      </c>
      <c r="Q9" s="31">
        <v>3.8028321442545431E-3</v>
      </c>
      <c r="R9" s="31">
        <v>8.1821295728986259E-3</v>
      </c>
      <c r="S9" s="31">
        <v>1.1376600480840373E-2</v>
      </c>
      <c r="T9" s="31">
        <v>1.0194936141608784E-2</v>
      </c>
      <c r="U9" s="31">
        <v>1.0761789874638161E-2</v>
      </c>
      <c r="V9" s="31">
        <v>1.2468311128649011E-2</v>
      </c>
      <c r="W9" s="31">
        <v>3.0149906381197158E-2</v>
      </c>
      <c r="X9" s="31">
        <v>4.6422803937357813E-3</v>
      </c>
      <c r="Y9" s="31">
        <v>5.9921428470124385E-4</v>
      </c>
      <c r="Z9" s="31">
        <v>8.8118759575254897E-3</v>
      </c>
      <c r="AA9" s="31">
        <v>1.552910451509216E-2</v>
      </c>
      <c r="AB9" s="31">
        <v>1.0344551136995477E-5</v>
      </c>
      <c r="AC9" s="31">
        <v>2.6529745967478614E-5</v>
      </c>
      <c r="AD9" s="31">
        <v>3.5744895827458595E-5</v>
      </c>
      <c r="AE9" s="31">
        <v>4.4658077589808355E-4</v>
      </c>
      <c r="AF9" s="31">
        <v>8.7755827535422278E-4</v>
      </c>
      <c r="AG9" s="31">
        <v>8.8225260034433244E-4</v>
      </c>
      <c r="AH9" s="31">
        <v>1.0332082018591975E-2</v>
      </c>
      <c r="AI9" s="31">
        <v>0.14337804337877755</v>
      </c>
      <c r="AJ9" s="31">
        <v>2.3211850008375409E-3</v>
      </c>
      <c r="AK9" s="31">
        <v>4.2303383580582308E-3</v>
      </c>
      <c r="AL9" s="31">
        <v>8.6919883391030472E-3</v>
      </c>
      <c r="AM9" s="31">
        <v>9.3345377898223433E-3</v>
      </c>
      <c r="AN9" s="31">
        <v>3.6235009921490812E-3</v>
      </c>
      <c r="AO9" s="32">
        <v>2.269318936016983E-2</v>
      </c>
    </row>
    <row r="10" spans="2:41" ht="12.75" customHeight="1" x14ac:dyDescent="0.2">
      <c r="B10" s="269" t="s">
        <v>24</v>
      </c>
      <c r="C10" s="271" t="s">
        <v>295</v>
      </c>
      <c r="D10" s="29">
        <v>1.0933819532524008E-2</v>
      </c>
      <c r="E10" s="29">
        <v>2.1569092201943588E-2</v>
      </c>
      <c r="F10" s="29">
        <v>3.4940835659802122E-3</v>
      </c>
      <c r="G10" s="29">
        <v>3.3188135241651109E-3</v>
      </c>
      <c r="H10" s="29">
        <v>2.3721835346338796E-3</v>
      </c>
      <c r="I10" s="29">
        <v>5.3952915185716752E-3</v>
      </c>
      <c r="J10" s="29">
        <v>0.23654059381544906</v>
      </c>
      <c r="K10" s="29">
        <v>9.1542956532352805E-4</v>
      </c>
      <c r="L10" s="29">
        <v>3.0314289461030729E-2</v>
      </c>
      <c r="M10" s="29">
        <v>1.1347775957278962E-2</v>
      </c>
      <c r="N10" s="29">
        <v>6.3702045385163322E-3</v>
      </c>
      <c r="O10" s="29">
        <v>4.7329708986248798E-3</v>
      </c>
      <c r="P10" s="29">
        <v>1.2197997068380537E-3</v>
      </c>
      <c r="Q10" s="29">
        <v>9.0575336535659873E-4</v>
      </c>
      <c r="R10" s="29">
        <v>8.6838639335008998E-4</v>
      </c>
      <c r="S10" s="29">
        <v>1.3158669367349634E-3</v>
      </c>
      <c r="T10" s="29">
        <v>7.1700649787138698E-4</v>
      </c>
      <c r="U10" s="29">
        <v>2.6253788127403294E-4</v>
      </c>
      <c r="V10" s="29">
        <v>3.2817321640979638E-3</v>
      </c>
      <c r="W10" s="29">
        <v>2.1282286857315642E-3</v>
      </c>
      <c r="X10" s="29">
        <v>1.29077396274735E-2</v>
      </c>
      <c r="Y10" s="29">
        <v>4.7511665177495076E-3</v>
      </c>
      <c r="Z10" s="29">
        <v>1.223519467483755E-2</v>
      </c>
      <c r="AA10" s="29">
        <v>1.2324845562754256E-2</v>
      </c>
      <c r="AB10" s="29">
        <v>1.4732364910937726E-3</v>
      </c>
      <c r="AC10" s="29">
        <v>5.5508391562724487E-4</v>
      </c>
      <c r="AD10" s="29">
        <v>3.2567571753906716E-4</v>
      </c>
      <c r="AE10" s="29">
        <v>0.13099862824471345</v>
      </c>
      <c r="AF10" s="29">
        <v>8.1052257376466408E-4</v>
      </c>
      <c r="AG10" s="29">
        <v>7.2182861132488634E-3</v>
      </c>
      <c r="AH10" s="29">
        <v>3.1736096657607169E-3</v>
      </c>
      <c r="AI10" s="29">
        <v>2.4896015087702982E-3</v>
      </c>
      <c r="AJ10" s="29">
        <v>3.382070241770163E-3</v>
      </c>
      <c r="AK10" s="29">
        <v>2.0220051205726945E-3</v>
      </c>
      <c r="AL10" s="29">
        <v>4.4541763190088235E-3</v>
      </c>
      <c r="AM10" s="29">
        <v>0</v>
      </c>
      <c r="AN10" s="29">
        <v>9.4901216461047364E-3</v>
      </c>
      <c r="AO10" s="30">
        <v>9.2767338946385964E-3</v>
      </c>
    </row>
    <row r="11" spans="2:41" ht="12.75" customHeight="1" x14ac:dyDescent="0.2">
      <c r="B11" s="269" t="s">
        <v>26</v>
      </c>
      <c r="C11" s="271" t="s">
        <v>485</v>
      </c>
      <c r="D11" s="29">
        <v>1.5183343902880956E-2</v>
      </c>
      <c r="E11" s="29">
        <v>3.55534486845224E-3</v>
      </c>
      <c r="F11" s="29">
        <v>3.0471387354133326E-2</v>
      </c>
      <c r="G11" s="29">
        <v>1.0855285901956717E-2</v>
      </c>
      <c r="H11" s="29">
        <v>1.5720741729522831E-2</v>
      </c>
      <c r="I11" s="29">
        <v>5.2277218794851178E-2</v>
      </c>
      <c r="J11" s="29">
        <v>7.3918935567327828E-4</v>
      </c>
      <c r="K11" s="29">
        <v>0.2185079515229188</v>
      </c>
      <c r="L11" s="29">
        <v>3.4095379638938673E-3</v>
      </c>
      <c r="M11" s="29">
        <v>4.2478305722434611E-4</v>
      </c>
      <c r="N11" s="29">
        <v>7.6116821003358098E-3</v>
      </c>
      <c r="O11" s="29">
        <v>3.1565680317537951E-3</v>
      </c>
      <c r="P11" s="29">
        <v>1.2464507928698094E-2</v>
      </c>
      <c r="Q11" s="29">
        <v>1.9325513440614048E-2</v>
      </c>
      <c r="R11" s="29">
        <v>4.2174632503702701E-2</v>
      </c>
      <c r="S11" s="29">
        <v>1.3494398416504504E-2</v>
      </c>
      <c r="T11" s="29">
        <v>2.6633803868847561E-2</v>
      </c>
      <c r="U11" s="29">
        <v>4.6290407635325832E-2</v>
      </c>
      <c r="V11" s="29">
        <v>4.7590794116728605E-2</v>
      </c>
      <c r="W11" s="29">
        <v>4.6815216253619736E-2</v>
      </c>
      <c r="X11" s="29">
        <v>1.4232219626065414E-2</v>
      </c>
      <c r="Y11" s="29">
        <v>0</v>
      </c>
      <c r="Z11" s="29">
        <v>3.9452691637170481E-2</v>
      </c>
      <c r="AA11" s="29">
        <v>2.0541409271257093E-2</v>
      </c>
      <c r="AB11" s="29">
        <v>5.9800126031114686E-3</v>
      </c>
      <c r="AC11" s="29">
        <v>2.5203258669104682E-3</v>
      </c>
      <c r="AD11" s="29">
        <v>6.0528023601163215E-4</v>
      </c>
      <c r="AE11" s="29">
        <v>4.648281624401558E-3</v>
      </c>
      <c r="AF11" s="29">
        <v>2.5737646640597227E-3</v>
      </c>
      <c r="AG11" s="29">
        <v>1.6328020247379821E-3</v>
      </c>
      <c r="AH11" s="29">
        <v>4.4436612122307787E-3</v>
      </c>
      <c r="AI11" s="29">
        <v>2.2114382995662776E-3</v>
      </c>
      <c r="AJ11" s="29">
        <v>7.7931194014373801E-3</v>
      </c>
      <c r="AK11" s="29">
        <v>1.2255099294483537E-2</v>
      </c>
      <c r="AL11" s="29">
        <v>2.5768499960956816E-3</v>
      </c>
      <c r="AM11" s="29">
        <v>4.6113477007785952E-2</v>
      </c>
      <c r="AN11" s="29">
        <v>2.0561930233226927E-3</v>
      </c>
      <c r="AO11" s="30">
        <v>1.4886805381375792E-2</v>
      </c>
    </row>
    <row r="12" spans="2:41" ht="12.75" customHeight="1" x14ac:dyDescent="0.2">
      <c r="B12" s="269" t="s">
        <v>27</v>
      </c>
      <c r="C12" s="271" t="s">
        <v>297</v>
      </c>
      <c r="D12" s="29">
        <v>3.2388113788729841E-3</v>
      </c>
      <c r="E12" s="29">
        <v>0</v>
      </c>
      <c r="F12" s="29">
        <v>2.3581048721512923E-3</v>
      </c>
      <c r="G12" s="29">
        <v>4.8399363894074536E-4</v>
      </c>
      <c r="H12" s="29">
        <v>1.3991862204281189E-3</v>
      </c>
      <c r="I12" s="29">
        <v>1.302234011376701E-2</v>
      </c>
      <c r="J12" s="29">
        <v>2.5748429222619194E-2</v>
      </c>
      <c r="K12" s="29">
        <v>3.0412604447970543E-3</v>
      </c>
      <c r="L12" s="29">
        <v>8.952951290233277E-2</v>
      </c>
      <c r="M12" s="29">
        <v>5.6132046847502878E-3</v>
      </c>
      <c r="N12" s="29">
        <v>2.1593568739187951E-2</v>
      </c>
      <c r="O12" s="29">
        <v>5.9218570702985387E-3</v>
      </c>
      <c r="P12" s="29">
        <v>8.52151391835884E-3</v>
      </c>
      <c r="Q12" s="29">
        <v>4.1774544001465189E-3</v>
      </c>
      <c r="R12" s="29">
        <v>4.5706070503326403E-2</v>
      </c>
      <c r="S12" s="29">
        <v>4.8273382096253994E-2</v>
      </c>
      <c r="T12" s="29">
        <v>7.7003510344312498E-3</v>
      </c>
      <c r="U12" s="29">
        <v>2.4941098721033132E-3</v>
      </c>
      <c r="V12" s="29">
        <v>2.5691761319279042E-3</v>
      </c>
      <c r="W12" s="29">
        <v>5.6810913277588471E-3</v>
      </c>
      <c r="X12" s="29">
        <v>5.276974729273648E-2</v>
      </c>
      <c r="Y12" s="29">
        <v>1.0636939965110837E-4</v>
      </c>
      <c r="Z12" s="29">
        <v>5.2934650536214274E-3</v>
      </c>
      <c r="AA12" s="29">
        <v>5.0223494550750839E-4</v>
      </c>
      <c r="AB12" s="29">
        <v>2.1033920645224135E-4</v>
      </c>
      <c r="AC12" s="29">
        <v>1.2244498138836283E-5</v>
      </c>
      <c r="AD12" s="29">
        <v>7.3872784710081094E-5</v>
      </c>
      <c r="AE12" s="29">
        <v>2.4009719134305568E-5</v>
      </c>
      <c r="AF12" s="29">
        <v>8.1255395866131729E-6</v>
      </c>
      <c r="AG12" s="29">
        <v>2.2373672059091882E-4</v>
      </c>
      <c r="AH12" s="29">
        <v>1.8503861047853294E-3</v>
      </c>
      <c r="AI12" s="29">
        <v>8.1735934200125786E-4</v>
      </c>
      <c r="AJ12" s="29">
        <v>4.7061826477462173E-4</v>
      </c>
      <c r="AK12" s="29">
        <v>1.2835936942884681E-3</v>
      </c>
      <c r="AL12" s="29">
        <v>1.0899554907727947E-3</v>
      </c>
      <c r="AM12" s="29">
        <v>5.3770378973631008E-3</v>
      </c>
      <c r="AN12" s="29">
        <v>2.7607626606850144E-3</v>
      </c>
      <c r="AO12" s="30">
        <v>9.208347090265875E-3</v>
      </c>
    </row>
    <row r="13" spans="2:41" ht="12.75" customHeight="1" x14ac:dyDescent="0.2">
      <c r="B13" s="273" t="s">
        <v>29</v>
      </c>
      <c r="C13" s="274" t="s">
        <v>298</v>
      </c>
      <c r="D13" s="33">
        <v>3.9635803587606453E-5</v>
      </c>
      <c r="E13" s="33">
        <v>2.1332069210713441E-3</v>
      </c>
      <c r="F13" s="33">
        <v>0</v>
      </c>
      <c r="G13" s="33">
        <v>2.0742584526031943E-4</v>
      </c>
      <c r="H13" s="33">
        <v>1.2118239276926294E-2</v>
      </c>
      <c r="I13" s="33">
        <v>0</v>
      </c>
      <c r="J13" s="33">
        <v>0</v>
      </c>
      <c r="K13" s="33">
        <v>1.6274303383529388E-3</v>
      </c>
      <c r="L13" s="33">
        <v>3.8976555783829464E-3</v>
      </c>
      <c r="M13" s="33">
        <v>0.3572425511256751</v>
      </c>
      <c r="N13" s="33">
        <v>1.4653505647705301E-3</v>
      </c>
      <c r="O13" s="33">
        <v>0.20884892492334317</v>
      </c>
      <c r="P13" s="33">
        <v>9.2205924058072028E-2</v>
      </c>
      <c r="Q13" s="33">
        <v>8.3888745514939106E-2</v>
      </c>
      <c r="R13" s="33">
        <v>1.6127865072051949E-2</v>
      </c>
      <c r="S13" s="33">
        <v>7.0598568298585644E-3</v>
      </c>
      <c r="T13" s="33">
        <v>4.1922473672417658E-2</v>
      </c>
      <c r="U13" s="33">
        <v>9.3449906187972592E-3</v>
      </c>
      <c r="V13" s="33">
        <v>5.306413288176396E-2</v>
      </c>
      <c r="W13" s="33">
        <v>6.2218707479037528E-3</v>
      </c>
      <c r="X13" s="33">
        <v>1.9208040165626005E-2</v>
      </c>
      <c r="Y13" s="33">
        <v>0</v>
      </c>
      <c r="Z13" s="33">
        <v>3.1697395530667231E-5</v>
      </c>
      <c r="AA13" s="33">
        <v>0</v>
      </c>
      <c r="AB13" s="33">
        <v>0</v>
      </c>
      <c r="AC13" s="33">
        <v>0</v>
      </c>
      <c r="AD13" s="33">
        <v>0</v>
      </c>
      <c r="AE13" s="33">
        <v>1.3285377920982413E-4</v>
      </c>
      <c r="AF13" s="33">
        <v>0</v>
      </c>
      <c r="AG13" s="33">
        <v>1.9041423029014368E-5</v>
      </c>
      <c r="AH13" s="33">
        <v>0</v>
      </c>
      <c r="AI13" s="33">
        <v>3.262911544915201E-6</v>
      </c>
      <c r="AJ13" s="33">
        <v>7.9765807588918942E-6</v>
      </c>
      <c r="AK13" s="33">
        <v>1.8977863759641329E-4</v>
      </c>
      <c r="AL13" s="33">
        <v>3.2535984799187903E-5</v>
      </c>
      <c r="AM13" s="33">
        <v>4.3016303178904802E-5</v>
      </c>
      <c r="AN13" s="33">
        <v>2.5019411612457942E-3</v>
      </c>
      <c r="AO13" s="34">
        <v>1.4280738254717647E-2</v>
      </c>
    </row>
    <row r="14" spans="2:41" ht="12.75" customHeight="1" x14ac:dyDescent="0.2">
      <c r="B14" s="269" t="s">
        <v>31</v>
      </c>
      <c r="C14" s="271" t="s">
        <v>299</v>
      </c>
      <c r="D14" s="29">
        <v>0</v>
      </c>
      <c r="E14" s="29">
        <v>0</v>
      </c>
      <c r="F14" s="29">
        <v>1.4703477438119824E-3</v>
      </c>
      <c r="G14" s="29">
        <v>0</v>
      </c>
      <c r="H14" s="29">
        <v>2.9672397433217002E-3</v>
      </c>
      <c r="I14" s="29">
        <v>4.3733421501514136E-3</v>
      </c>
      <c r="J14" s="29">
        <v>0</v>
      </c>
      <c r="K14" s="29">
        <v>2.5835456621352902E-3</v>
      </c>
      <c r="L14" s="29">
        <v>1.2756626014483251E-2</v>
      </c>
      <c r="M14" s="29">
        <v>1.2136658777838461E-3</v>
      </c>
      <c r="N14" s="29">
        <v>0.52933753943217665</v>
      </c>
      <c r="O14" s="29">
        <v>3.9421358565811998E-2</v>
      </c>
      <c r="P14" s="29">
        <v>3.1263773998790448E-2</v>
      </c>
      <c r="Q14" s="29">
        <v>1.9933233989061029E-2</v>
      </c>
      <c r="R14" s="29">
        <v>3.9574297692504382E-2</v>
      </c>
      <c r="S14" s="29">
        <v>5.7864731424716341E-2</v>
      </c>
      <c r="T14" s="29">
        <v>5.7995369333034584E-2</v>
      </c>
      <c r="U14" s="29">
        <v>4.5145199291147721E-2</v>
      </c>
      <c r="V14" s="29">
        <v>3.8625646907194548E-2</v>
      </c>
      <c r="W14" s="29">
        <v>1.6293160594043284E-2</v>
      </c>
      <c r="X14" s="29">
        <v>8.5523565623363655E-3</v>
      </c>
      <c r="Y14" s="29">
        <v>9.3250507027471674E-4</v>
      </c>
      <c r="Z14" s="29">
        <v>2.113159702044482E-4</v>
      </c>
      <c r="AA14" s="29">
        <v>0</v>
      </c>
      <c r="AB14" s="29">
        <v>1.2930688921244347E-5</v>
      </c>
      <c r="AC14" s="29">
        <v>0</v>
      </c>
      <c r="AD14" s="29">
        <v>0</v>
      </c>
      <c r="AE14" s="29">
        <v>1.6006479422870379E-6</v>
      </c>
      <c r="AF14" s="29">
        <v>9.9537859936011376E-5</v>
      </c>
      <c r="AG14" s="29">
        <v>1.317031759506827E-4</v>
      </c>
      <c r="AH14" s="29">
        <v>1.0026722735289962E-4</v>
      </c>
      <c r="AI14" s="29">
        <v>1.4854404808226454E-3</v>
      </c>
      <c r="AJ14" s="29">
        <v>2.1536768049008111E-4</v>
      </c>
      <c r="AK14" s="29">
        <v>3.7380640738687469E-4</v>
      </c>
      <c r="AL14" s="29">
        <v>4.0344621150992997E-4</v>
      </c>
      <c r="AM14" s="29">
        <v>9.463586699359057E-4</v>
      </c>
      <c r="AN14" s="29">
        <v>2.1856037730423029E-3</v>
      </c>
      <c r="AO14" s="30">
        <v>1.3256415549693402E-2</v>
      </c>
    </row>
    <row r="15" spans="2:41" ht="12.75" customHeight="1" x14ac:dyDescent="0.2">
      <c r="B15" s="269" t="s">
        <v>33</v>
      </c>
      <c r="C15" s="271" t="s">
        <v>300</v>
      </c>
      <c r="D15" s="29">
        <v>2.330019025185722E-3</v>
      </c>
      <c r="E15" s="29">
        <v>9.0068736667456746E-3</v>
      </c>
      <c r="F15" s="29">
        <v>1.3542676587741944E-2</v>
      </c>
      <c r="G15" s="29">
        <v>1.3828389684021295E-3</v>
      </c>
      <c r="H15" s="29">
        <v>1.4096399105807426E-2</v>
      </c>
      <c r="I15" s="29">
        <v>1.7568511936518909E-2</v>
      </c>
      <c r="J15" s="29">
        <v>1.2319822594554638E-4</v>
      </c>
      <c r="K15" s="29">
        <v>3.5345752661102891E-3</v>
      </c>
      <c r="L15" s="29">
        <v>8.4145648467893516E-3</v>
      </c>
      <c r="M15" s="29">
        <v>6.9785787972571154E-3</v>
      </c>
      <c r="N15" s="29">
        <v>4.6504528340286962E-3</v>
      </c>
      <c r="O15" s="29">
        <v>6.6340600838992458E-2</v>
      </c>
      <c r="P15" s="29">
        <v>3.6286478674005966E-2</v>
      </c>
      <c r="Q15" s="29">
        <v>3.1588148616811383E-2</v>
      </c>
      <c r="R15" s="29">
        <v>3.7480521610760272E-2</v>
      </c>
      <c r="S15" s="29">
        <v>2.6042072737050961E-2</v>
      </c>
      <c r="T15" s="29">
        <v>2.8822167450892524E-2</v>
      </c>
      <c r="U15" s="29">
        <v>3.1524915071258666E-2</v>
      </c>
      <c r="V15" s="29">
        <v>1.2244040504977956E-2</v>
      </c>
      <c r="W15" s="29">
        <v>1.2280926186516567E-2</v>
      </c>
      <c r="X15" s="29">
        <v>8.0855763688126761E-2</v>
      </c>
      <c r="Y15" s="29">
        <v>7.7295097079805415E-4</v>
      </c>
      <c r="Z15" s="29">
        <v>7.3960589571556872E-4</v>
      </c>
      <c r="AA15" s="29">
        <v>1.5067048365225252E-4</v>
      </c>
      <c r="AB15" s="29">
        <v>2.6404466777180955E-3</v>
      </c>
      <c r="AC15" s="29">
        <v>1.1428198262913865E-4</v>
      </c>
      <c r="AD15" s="29">
        <v>3.0502311106097999E-4</v>
      </c>
      <c r="AE15" s="29">
        <v>9.6359006125679679E-4</v>
      </c>
      <c r="AF15" s="29">
        <v>4.7737545071352395E-4</v>
      </c>
      <c r="AG15" s="29">
        <v>2.8070231115272016E-3</v>
      </c>
      <c r="AH15" s="29">
        <v>2.1876485967905373E-4</v>
      </c>
      <c r="AI15" s="29">
        <v>3.6870900457541773E-4</v>
      </c>
      <c r="AJ15" s="29">
        <v>2.3291615815964331E-3</v>
      </c>
      <c r="AK15" s="29">
        <v>1.190429635832047E-3</v>
      </c>
      <c r="AL15" s="29">
        <v>2.4336916629792552E-3</v>
      </c>
      <c r="AM15" s="29">
        <v>3.8714672861014324E-4</v>
      </c>
      <c r="AN15" s="29">
        <v>3.0195841601242343E-3</v>
      </c>
      <c r="AO15" s="30">
        <v>1.4668801428793333E-2</v>
      </c>
    </row>
    <row r="16" spans="2:41" ht="12.75" customHeight="1" x14ac:dyDescent="0.2">
      <c r="B16" s="269" t="s">
        <v>35</v>
      </c>
      <c r="C16" s="271" t="s">
        <v>301</v>
      </c>
      <c r="D16" s="29">
        <v>0</v>
      </c>
      <c r="E16" s="29">
        <v>4.5034368333728373E-3</v>
      </c>
      <c r="F16" s="29">
        <v>0</v>
      </c>
      <c r="G16" s="29">
        <v>0</v>
      </c>
      <c r="H16" s="29">
        <v>1.2061950176104472E-4</v>
      </c>
      <c r="I16" s="29">
        <v>1.5028667182650907E-5</v>
      </c>
      <c r="J16" s="29">
        <v>0</v>
      </c>
      <c r="K16" s="29">
        <v>4.1194330439558763E-4</v>
      </c>
      <c r="L16" s="29">
        <v>1.5517768938234909E-3</v>
      </c>
      <c r="M16" s="29">
        <v>9.1024940833788457E-4</v>
      </c>
      <c r="N16" s="29">
        <v>0</v>
      </c>
      <c r="O16" s="29">
        <v>9.9700897308075765E-4</v>
      </c>
      <c r="P16" s="29">
        <v>0.14710032767168596</v>
      </c>
      <c r="Q16" s="29">
        <v>3.9018989185904213E-2</v>
      </c>
      <c r="R16" s="29">
        <v>1.2268369990495994E-2</v>
      </c>
      <c r="S16" s="29">
        <v>1.9682314398321034E-3</v>
      </c>
      <c r="T16" s="29">
        <v>1.1875420120994847E-2</v>
      </c>
      <c r="U16" s="29">
        <v>1.2742140272179359E-3</v>
      </c>
      <c r="V16" s="29">
        <v>1.0872866945065052E-2</v>
      </c>
      <c r="W16" s="29">
        <v>3.8203449358623978E-3</v>
      </c>
      <c r="X16" s="29">
        <v>6.5467154216114652E-3</v>
      </c>
      <c r="Y16" s="29">
        <v>0</v>
      </c>
      <c r="Z16" s="29">
        <v>1.1759733741877542E-2</v>
      </c>
      <c r="AA16" s="29">
        <v>0</v>
      </c>
      <c r="AB16" s="29">
        <v>4.3102296404147816E-6</v>
      </c>
      <c r="AC16" s="29">
        <v>0</v>
      </c>
      <c r="AD16" s="29">
        <v>0</v>
      </c>
      <c r="AE16" s="29">
        <v>9.4438228594935224E-5</v>
      </c>
      <c r="AF16" s="29">
        <v>2.0313848966532932E-6</v>
      </c>
      <c r="AG16" s="29">
        <v>1.98348156552233E-4</v>
      </c>
      <c r="AH16" s="29">
        <v>0</v>
      </c>
      <c r="AI16" s="29">
        <v>0</v>
      </c>
      <c r="AJ16" s="29">
        <v>0</v>
      </c>
      <c r="AK16" s="29">
        <v>7.0839189633715724E-3</v>
      </c>
      <c r="AL16" s="29">
        <v>1.4641193159634556E-5</v>
      </c>
      <c r="AM16" s="29">
        <v>0</v>
      </c>
      <c r="AN16" s="29">
        <v>0</v>
      </c>
      <c r="AO16" s="30">
        <v>6.3230560361609515E-3</v>
      </c>
    </row>
    <row r="17" spans="2:41" ht="12.75" customHeight="1" x14ac:dyDescent="0.2">
      <c r="B17" s="269" t="s">
        <v>37</v>
      </c>
      <c r="C17" s="271" t="s">
        <v>302</v>
      </c>
      <c r="D17" s="29">
        <v>5.66225765537235E-6</v>
      </c>
      <c r="E17" s="29">
        <v>7.1106897369044796E-4</v>
      </c>
      <c r="F17" s="29">
        <v>0</v>
      </c>
      <c r="G17" s="29">
        <v>0</v>
      </c>
      <c r="H17" s="29">
        <v>1.0453690152623876E-4</v>
      </c>
      <c r="I17" s="29">
        <v>0</v>
      </c>
      <c r="J17" s="29">
        <v>1.2319822594554638E-4</v>
      </c>
      <c r="K17" s="29">
        <v>3.2090891984397013E-3</v>
      </c>
      <c r="L17" s="29">
        <v>1.5299208812344276E-3</v>
      </c>
      <c r="M17" s="29">
        <v>1.1529825838946539E-3</v>
      </c>
      <c r="N17" s="29">
        <v>2.7475323089447441E-4</v>
      </c>
      <c r="O17" s="29">
        <v>5.3800861566244667E-4</v>
      </c>
      <c r="P17" s="29">
        <v>4.6639400555572638E-3</v>
      </c>
      <c r="Q17" s="29">
        <v>0.14627583852948278</v>
      </c>
      <c r="R17" s="29">
        <v>1.3652963851004192E-3</v>
      </c>
      <c r="S17" s="29">
        <v>2.3262363500683391E-3</v>
      </c>
      <c r="T17" s="29">
        <v>2.7522593173500633E-3</v>
      </c>
      <c r="U17" s="29">
        <v>5.9976326325533388E-4</v>
      </c>
      <c r="V17" s="29">
        <v>9.396655244951782E-4</v>
      </c>
      <c r="W17" s="29">
        <v>6.6289090211311009E-4</v>
      </c>
      <c r="X17" s="29">
        <v>5.5443348778266208E-5</v>
      </c>
      <c r="Y17" s="29">
        <v>3.5456466550369458E-6</v>
      </c>
      <c r="Z17" s="29">
        <v>3.2753975381689471E-4</v>
      </c>
      <c r="AA17" s="29">
        <v>0</v>
      </c>
      <c r="AB17" s="29">
        <v>3.4481837123318257E-6</v>
      </c>
      <c r="AC17" s="29">
        <v>0</v>
      </c>
      <c r="AD17" s="29">
        <v>0</v>
      </c>
      <c r="AE17" s="29">
        <v>3.6814902672601871E-5</v>
      </c>
      <c r="AF17" s="29">
        <v>2.0313848966532932E-6</v>
      </c>
      <c r="AG17" s="29">
        <v>1.4281067271760776E-5</v>
      </c>
      <c r="AH17" s="29">
        <v>0</v>
      </c>
      <c r="AI17" s="29">
        <v>0</v>
      </c>
      <c r="AJ17" s="29">
        <v>0</v>
      </c>
      <c r="AK17" s="29">
        <v>1.1015212195520305E-2</v>
      </c>
      <c r="AL17" s="29">
        <v>8.1339961997969757E-6</v>
      </c>
      <c r="AM17" s="29">
        <v>0</v>
      </c>
      <c r="AN17" s="29">
        <v>0</v>
      </c>
      <c r="AO17" s="30">
        <v>6.939075224812373E-3</v>
      </c>
    </row>
    <row r="18" spans="2:41" ht="12.75" customHeight="1" x14ac:dyDescent="0.2">
      <c r="B18" s="269" t="s">
        <v>39</v>
      </c>
      <c r="C18" s="271" t="s">
        <v>303</v>
      </c>
      <c r="D18" s="29">
        <v>8.493386483058525E-6</v>
      </c>
      <c r="E18" s="29">
        <v>0</v>
      </c>
      <c r="F18" s="29">
        <v>0</v>
      </c>
      <c r="G18" s="29">
        <v>0</v>
      </c>
      <c r="H18" s="29">
        <v>0</v>
      </c>
      <c r="I18" s="29">
        <v>0</v>
      </c>
      <c r="J18" s="29">
        <v>0</v>
      </c>
      <c r="K18" s="29">
        <v>0</v>
      </c>
      <c r="L18" s="29">
        <v>0</v>
      </c>
      <c r="M18" s="29">
        <v>0</v>
      </c>
      <c r="N18" s="29">
        <v>0</v>
      </c>
      <c r="O18" s="29">
        <v>1.8811490058127504E-5</v>
      </c>
      <c r="P18" s="29">
        <v>1.9441625579575701E-3</v>
      </c>
      <c r="Q18" s="29">
        <v>4.1125198757919097E-3</v>
      </c>
      <c r="R18" s="29">
        <v>8.0320917016031376E-2</v>
      </c>
      <c r="S18" s="29">
        <v>9.546797606299614E-6</v>
      </c>
      <c r="T18" s="29">
        <v>5.9003659720666222E-4</v>
      </c>
      <c r="U18" s="29">
        <v>5.884469752693842E-4</v>
      </c>
      <c r="V18" s="29">
        <v>2.4982044155763046E-4</v>
      </c>
      <c r="W18" s="29">
        <v>8.1407654645469657E-5</v>
      </c>
      <c r="X18" s="29">
        <v>1.4696887692016599E-4</v>
      </c>
      <c r="Y18" s="29">
        <v>0</v>
      </c>
      <c r="Z18" s="29">
        <v>1.056579851022241E-4</v>
      </c>
      <c r="AA18" s="29">
        <v>3.0134096730450506E-5</v>
      </c>
      <c r="AB18" s="29">
        <v>8.5256342287404392E-4</v>
      </c>
      <c r="AC18" s="29">
        <v>1.2244498138836283E-5</v>
      </c>
      <c r="AD18" s="29">
        <v>0</v>
      </c>
      <c r="AE18" s="29">
        <v>9.6038876537222265E-6</v>
      </c>
      <c r="AF18" s="29">
        <v>1.3000863338581077E-4</v>
      </c>
      <c r="AG18" s="29">
        <v>2.2373672059091882E-3</v>
      </c>
      <c r="AH18" s="29">
        <v>0</v>
      </c>
      <c r="AI18" s="29">
        <v>1.0876099907088594E-2</v>
      </c>
      <c r="AJ18" s="29">
        <v>0</v>
      </c>
      <c r="AK18" s="29">
        <v>3.4436196422040085E-3</v>
      </c>
      <c r="AL18" s="29">
        <v>8.6383039641843877E-4</v>
      </c>
      <c r="AM18" s="29">
        <v>2.3443885232503119E-2</v>
      </c>
      <c r="AN18" s="29">
        <v>0</v>
      </c>
      <c r="AO18" s="30">
        <v>2.7085747100621398E-3</v>
      </c>
    </row>
    <row r="19" spans="2:41" ht="12.75" customHeight="1" x14ac:dyDescent="0.2">
      <c r="B19" s="272" t="s">
        <v>41</v>
      </c>
      <c r="C19" s="270" t="s">
        <v>289</v>
      </c>
      <c r="D19" s="31">
        <v>0</v>
      </c>
      <c r="E19" s="31">
        <v>0</v>
      </c>
      <c r="F19" s="31">
        <v>0</v>
      </c>
      <c r="G19" s="31">
        <v>0</v>
      </c>
      <c r="H19" s="31">
        <v>8.0413001174029817E-6</v>
      </c>
      <c r="I19" s="31">
        <v>7.5143335913254535E-6</v>
      </c>
      <c r="J19" s="31">
        <v>0</v>
      </c>
      <c r="K19" s="31">
        <v>0</v>
      </c>
      <c r="L19" s="31">
        <v>0</v>
      </c>
      <c r="M19" s="31">
        <v>0</v>
      </c>
      <c r="N19" s="31">
        <v>2.13696957362369E-4</v>
      </c>
      <c r="O19" s="31">
        <v>6.1701687390658215E-4</v>
      </c>
      <c r="P19" s="31">
        <v>4.9475349453823574E-3</v>
      </c>
      <c r="Q19" s="31">
        <v>1.1250322591387018E-2</v>
      </c>
      <c r="R19" s="31">
        <v>0.11706331019244408</v>
      </c>
      <c r="S19" s="31">
        <v>0.30700273515751419</v>
      </c>
      <c r="T19" s="31">
        <v>0.19424154156397042</v>
      </c>
      <c r="U19" s="31">
        <v>0.3066442453280705</v>
      </c>
      <c r="V19" s="31">
        <v>1.5250402409631714E-2</v>
      </c>
      <c r="W19" s="31">
        <v>2.0758951934594764E-2</v>
      </c>
      <c r="X19" s="31">
        <v>3.027382853924377E-4</v>
      </c>
      <c r="Y19" s="31">
        <v>3.5456466550369458E-6</v>
      </c>
      <c r="Z19" s="31">
        <v>2.1131597020444819E-5</v>
      </c>
      <c r="AA19" s="31">
        <v>0</v>
      </c>
      <c r="AB19" s="31">
        <v>2.8447515626737563E-5</v>
      </c>
      <c r="AC19" s="31">
        <v>4.4896493175733038E-5</v>
      </c>
      <c r="AD19" s="31">
        <v>0</v>
      </c>
      <c r="AE19" s="31">
        <v>0</v>
      </c>
      <c r="AF19" s="31">
        <v>6.7848255548219995E-4</v>
      </c>
      <c r="AG19" s="31">
        <v>1.1155100324497585E-3</v>
      </c>
      <c r="AH19" s="31">
        <v>1.0907858975663929E-3</v>
      </c>
      <c r="AI19" s="31">
        <v>1.6314557724576005E-6</v>
      </c>
      <c r="AJ19" s="31">
        <v>0</v>
      </c>
      <c r="AK19" s="31">
        <v>1.1196939618188385E-2</v>
      </c>
      <c r="AL19" s="31">
        <v>1.6267992399593951E-5</v>
      </c>
      <c r="AM19" s="31">
        <v>3.2090162171462981E-2</v>
      </c>
      <c r="AN19" s="31">
        <v>0</v>
      </c>
      <c r="AO19" s="32">
        <v>2.9230618191158939E-2</v>
      </c>
    </row>
    <row r="20" spans="2:41" ht="12.75" customHeight="1" x14ac:dyDescent="0.2">
      <c r="B20" s="269" t="s">
        <v>43</v>
      </c>
      <c r="C20" s="271" t="s">
        <v>304</v>
      </c>
      <c r="D20" s="29">
        <v>5.66225765537235E-6</v>
      </c>
      <c r="E20" s="29">
        <v>0</v>
      </c>
      <c r="F20" s="29">
        <v>0</v>
      </c>
      <c r="G20" s="29">
        <v>0</v>
      </c>
      <c r="H20" s="29">
        <v>5.6289100821820872E-5</v>
      </c>
      <c r="I20" s="29">
        <v>7.5143335913254535E-6</v>
      </c>
      <c r="J20" s="29">
        <v>0</v>
      </c>
      <c r="K20" s="29">
        <v>3.5600038651470538E-5</v>
      </c>
      <c r="L20" s="29">
        <v>1.4570675059375501E-5</v>
      </c>
      <c r="M20" s="29">
        <v>0</v>
      </c>
      <c r="N20" s="29">
        <v>9.1584410298158129E-5</v>
      </c>
      <c r="O20" s="29">
        <v>2.6712315882541058E-4</v>
      </c>
      <c r="P20" s="29">
        <v>1.4951942624995301E-2</v>
      </c>
      <c r="Q20" s="29">
        <v>2.2926882060588905E-2</v>
      </c>
      <c r="R20" s="29">
        <v>1.5790159252415802E-2</v>
      </c>
      <c r="S20" s="29">
        <v>9.8729798578481836E-3</v>
      </c>
      <c r="T20" s="29">
        <v>7.4691911270445888E-2</v>
      </c>
      <c r="U20" s="29">
        <v>1.7775625168329784E-2</v>
      </c>
      <c r="V20" s="29">
        <v>5.2138661700539102E-2</v>
      </c>
      <c r="W20" s="29">
        <v>5.832276972100434E-3</v>
      </c>
      <c r="X20" s="29">
        <v>7.6142198988818927E-3</v>
      </c>
      <c r="Y20" s="29">
        <v>3.5456466550369458E-6</v>
      </c>
      <c r="Z20" s="29">
        <v>2.5357916424533785E-4</v>
      </c>
      <c r="AA20" s="29">
        <v>0</v>
      </c>
      <c r="AB20" s="29">
        <v>1.9482237974674814E-4</v>
      </c>
      <c r="AC20" s="29">
        <v>2.0407496898060471E-6</v>
      </c>
      <c r="AD20" s="29">
        <v>1.7475282404535312E-5</v>
      </c>
      <c r="AE20" s="29">
        <v>1.3285377920982413E-4</v>
      </c>
      <c r="AF20" s="29">
        <v>1.6047940683561017E-4</v>
      </c>
      <c r="AG20" s="29">
        <v>1.2186510738569196E-3</v>
      </c>
      <c r="AH20" s="29">
        <v>7.033897918847352E-4</v>
      </c>
      <c r="AI20" s="29">
        <v>5.3838040491100817E-5</v>
      </c>
      <c r="AJ20" s="29">
        <v>0</v>
      </c>
      <c r="AK20" s="29">
        <v>6.4030162151468657E-3</v>
      </c>
      <c r="AL20" s="29">
        <v>1.1550274603711705E-4</v>
      </c>
      <c r="AM20" s="29">
        <v>0</v>
      </c>
      <c r="AN20" s="29">
        <v>2.3006355505708452E-4</v>
      </c>
      <c r="AO20" s="30">
        <v>6.1182318413533733E-3</v>
      </c>
    </row>
    <row r="21" spans="2:41" ht="12.75" customHeight="1" x14ac:dyDescent="0.2">
      <c r="B21" s="269" t="s">
        <v>45</v>
      </c>
      <c r="C21" s="271" t="s">
        <v>486</v>
      </c>
      <c r="D21" s="29">
        <v>2.831128827686175E-6</v>
      </c>
      <c r="E21" s="29">
        <v>0</v>
      </c>
      <c r="F21" s="29">
        <v>1.0220887990748636E-5</v>
      </c>
      <c r="G21" s="29">
        <v>0</v>
      </c>
      <c r="H21" s="29">
        <v>0</v>
      </c>
      <c r="I21" s="29">
        <v>7.5143335913254537E-5</v>
      </c>
      <c r="J21" s="29">
        <v>1.2319822594554638E-4</v>
      </c>
      <c r="K21" s="29">
        <v>0</v>
      </c>
      <c r="L21" s="29">
        <v>1.4570675059375501E-5</v>
      </c>
      <c r="M21" s="29">
        <v>0</v>
      </c>
      <c r="N21" s="29">
        <v>0</v>
      </c>
      <c r="O21" s="29">
        <v>4.514757613950601E-5</v>
      </c>
      <c r="P21" s="29">
        <v>3.7243184326427969E-4</v>
      </c>
      <c r="Q21" s="29">
        <v>2.4808318279068603E-4</v>
      </c>
      <c r="R21" s="29">
        <v>2.412184425972472E-5</v>
      </c>
      <c r="S21" s="29">
        <v>2.8640392818898842E-5</v>
      </c>
      <c r="T21" s="29">
        <v>3.3609679587721265E-5</v>
      </c>
      <c r="U21" s="29">
        <v>2.4669507809370338E-2</v>
      </c>
      <c r="V21" s="29">
        <v>7.948832231379151E-5</v>
      </c>
      <c r="W21" s="29">
        <v>1.7444497424029214E-5</v>
      </c>
      <c r="X21" s="29">
        <v>1.8463515196317857E-3</v>
      </c>
      <c r="Y21" s="29">
        <v>7.0912933100738916E-6</v>
      </c>
      <c r="Z21" s="29">
        <v>1.0565798510222409E-5</v>
      </c>
      <c r="AA21" s="29">
        <v>3.0134096730450506E-5</v>
      </c>
      <c r="AB21" s="29">
        <v>2.1723557387690501E-4</v>
      </c>
      <c r="AC21" s="29">
        <v>1.0611898386991446E-4</v>
      </c>
      <c r="AD21" s="29">
        <v>4.2893874992950312E-5</v>
      </c>
      <c r="AE21" s="29">
        <v>6.2425269749194471E-5</v>
      </c>
      <c r="AF21" s="29">
        <v>1.2594586359250418E-4</v>
      </c>
      <c r="AG21" s="29">
        <v>1.107576106187669E-3</v>
      </c>
      <c r="AH21" s="29">
        <v>9.8748026938461753E-5</v>
      </c>
      <c r="AI21" s="29">
        <v>1.4683101952118404E-5</v>
      </c>
      <c r="AJ21" s="29">
        <v>5.5836065312243256E-5</v>
      </c>
      <c r="AK21" s="29">
        <v>1.1179687014770529E-3</v>
      </c>
      <c r="AL21" s="29">
        <v>7.9713162758010358E-5</v>
      </c>
      <c r="AM21" s="29">
        <v>0</v>
      </c>
      <c r="AN21" s="29">
        <v>0</v>
      </c>
      <c r="AO21" s="30">
        <v>1.0507494642361221E-3</v>
      </c>
    </row>
    <row r="22" spans="2:41" ht="12.75" customHeight="1" x14ac:dyDescent="0.2">
      <c r="B22" s="269" t="s">
        <v>46</v>
      </c>
      <c r="C22" s="271" t="s">
        <v>306</v>
      </c>
      <c r="D22" s="29">
        <v>8.493386483058525E-6</v>
      </c>
      <c r="E22" s="29">
        <v>2.3702299123014932E-4</v>
      </c>
      <c r="F22" s="29">
        <v>0</v>
      </c>
      <c r="G22" s="29">
        <v>0</v>
      </c>
      <c r="H22" s="29">
        <v>0</v>
      </c>
      <c r="I22" s="29">
        <v>0</v>
      </c>
      <c r="J22" s="29">
        <v>0</v>
      </c>
      <c r="K22" s="29">
        <v>0</v>
      </c>
      <c r="L22" s="29">
        <v>0</v>
      </c>
      <c r="M22" s="29">
        <v>0</v>
      </c>
      <c r="N22" s="29">
        <v>0</v>
      </c>
      <c r="O22" s="29">
        <v>0</v>
      </c>
      <c r="P22" s="29">
        <v>0</v>
      </c>
      <c r="Q22" s="29">
        <v>4.7285653632587142E-4</v>
      </c>
      <c r="R22" s="29">
        <v>0</v>
      </c>
      <c r="S22" s="29">
        <v>0</v>
      </c>
      <c r="T22" s="29">
        <v>0</v>
      </c>
      <c r="U22" s="29">
        <v>0</v>
      </c>
      <c r="V22" s="29">
        <v>0.34087431476807861</v>
      </c>
      <c r="W22" s="29">
        <v>0</v>
      </c>
      <c r="X22" s="29">
        <v>0</v>
      </c>
      <c r="Y22" s="29">
        <v>0</v>
      </c>
      <c r="Z22" s="29">
        <v>0</v>
      </c>
      <c r="AA22" s="29">
        <v>0</v>
      </c>
      <c r="AB22" s="29">
        <v>0</v>
      </c>
      <c r="AC22" s="29">
        <v>0</v>
      </c>
      <c r="AD22" s="29">
        <v>0</v>
      </c>
      <c r="AE22" s="29">
        <v>4.2449183429452246E-3</v>
      </c>
      <c r="AF22" s="29">
        <v>0</v>
      </c>
      <c r="AG22" s="29">
        <v>4.8619100134083357E-3</v>
      </c>
      <c r="AH22" s="29">
        <v>1.2457443398390558E-4</v>
      </c>
      <c r="AI22" s="29">
        <v>0</v>
      </c>
      <c r="AJ22" s="29">
        <v>0</v>
      </c>
      <c r="AK22" s="29">
        <v>3.5604772760209513E-2</v>
      </c>
      <c r="AL22" s="29">
        <v>5.3684374918660038E-5</v>
      </c>
      <c r="AM22" s="29">
        <v>0</v>
      </c>
      <c r="AN22" s="29">
        <v>0</v>
      </c>
      <c r="AO22" s="30">
        <v>1.0567274257982999E-2</v>
      </c>
    </row>
    <row r="23" spans="2:41" ht="12.75" customHeight="1" x14ac:dyDescent="0.2">
      <c r="B23" s="273" t="s">
        <v>48</v>
      </c>
      <c r="C23" s="274" t="s">
        <v>49</v>
      </c>
      <c r="D23" s="33">
        <v>2.1997870991121581E-3</v>
      </c>
      <c r="E23" s="33">
        <v>3.3183218772220905E-3</v>
      </c>
      <c r="F23" s="33">
        <v>7.3575792264831972E-3</v>
      </c>
      <c r="G23" s="33">
        <v>1.963631335131024E-2</v>
      </c>
      <c r="H23" s="33">
        <v>1.2962575789253606E-2</v>
      </c>
      <c r="I23" s="33">
        <v>4.8467451664049171E-3</v>
      </c>
      <c r="J23" s="33">
        <v>9.8558580756437104E-4</v>
      </c>
      <c r="K23" s="33">
        <v>5.4773202325191098E-3</v>
      </c>
      <c r="L23" s="33">
        <v>4.2910638049860851E-3</v>
      </c>
      <c r="M23" s="33">
        <v>6.2503792705868077E-3</v>
      </c>
      <c r="N23" s="33">
        <v>5.0351073572809608E-2</v>
      </c>
      <c r="O23" s="33">
        <v>9.9700897308075765E-4</v>
      </c>
      <c r="P23" s="33">
        <v>1.0113745468461172E-3</v>
      </c>
      <c r="Q23" s="33">
        <v>2.0779047793474913E-3</v>
      </c>
      <c r="R23" s="33">
        <v>8.2062514171583507E-3</v>
      </c>
      <c r="S23" s="33">
        <v>2.4312511237376349E-3</v>
      </c>
      <c r="T23" s="33">
        <v>5.1422809769213536E-3</v>
      </c>
      <c r="U23" s="33">
        <v>5.2507576254806594E-3</v>
      </c>
      <c r="V23" s="33">
        <v>1.0021206348845859E-3</v>
      </c>
      <c r="W23" s="33">
        <v>7.3121518369055782E-2</v>
      </c>
      <c r="X23" s="33">
        <v>3.0370634386316935E-3</v>
      </c>
      <c r="Y23" s="33">
        <v>2.7904239175140762E-3</v>
      </c>
      <c r="Z23" s="33">
        <v>3.4338845158222832E-3</v>
      </c>
      <c r="AA23" s="33">
        <v>5.4844056049419918E-3</v>
      </c>
      <c r="AB23" s="33">
        <v>5.5826094302652259E-3</v>
      </c>
      <c r="AC23" s="33">
        <v>1.4436263305687978E-2</v>
      </c>
      <c r="AD23" s="33">
        <v>4.2893874992950312E-5</v>
      </c>
      <c r="AE23" s="33">
        <v>1.6214563655367693E-3</v>
      </c>
      <c r="AF23" s="33">
        <v>2.1863795642679398E-2</v>
      </c>
      <c r="AG23" s="33">
        <v>6.5439023809712709E-3</v>
      </c>
      <c r="AH23" s="33">
        <v>1.6919335015594592E-2</v>
      </c>
      <c r="AI23" s="33">
        <v>3.5663623185923149E-3</v>
      </c>
      <c r="AJ23" s="33">
        <v>3.826365790040441E-2</v>
      </c>
      <c r="AK23" s="33">
        <v>6.7055118617399363E-3</v>
      </c>
      <c r="AL23" s="33">
        <v>5.1374319997917698E-3</v>
      </c>
      <c r="AM23" s="33">
        <v>0.1289628769303566</v>
      </c>
      <c r="AN23" s="33">
        <v>7.6208552612659251E-4</v>
      </c>
      <c r="AO23" s="34">
        <v>6.981237000959567E-3</v>
      </c>
    </row>
    <row r="24" spans="2:41" ht="12.75" customHeight="1" x14ac:dyDescent="0.2">
      <c r="B24" s="269" t="s">
        <v>50</v>
      </c>
      <c r="C24" s="271" t="s">
        <v>307</v>
      </c>
      <c r="D24" s="29">
        <v>3.4822884580539954E-3</v>
      </c>
      <c r="E24" s="29">
        <v>3.3183218772220905E-3</v>
      </c>
      <c r="F24" s="29">
        <v>7.4174444275718673E-4</v>
      </c>
      <c r="G24" s="29">
        <v>2.6965359883841526E-3</v>
      </c>
      <c r="H24" s="29">
        <v>4.832821370559192E-3</v>
      </c>
      <c r="I24" s="29">
        <v>2.1340707399364286E-3</v>
      </c>
      <c r="J24" s="29">
        <v>6.7759024270050514E-3</v>
      </c>
      <c r="K24" s="29">
        <v>5.0857198073529335E-3</v>
      </c>
      <c r="L24" s="29">
        <v>6.8117905902580463E-3</v>
      </c>
      <c r="M24" s="29">
        <v>4.5512470416894232E-3</v>
      </c>
      <c r="N24" s="29">
        <v>4.0907703266510635E-3</v>
      </c>
      <c r="O24" s="29">
        <v>4.6088150642412387E-3</v>
      </c>
      <c r="P24" s="29">
        <v>2.4464330254791214E-3</v>
      </c>
      <c r="Q24" s="29">
        <v>1.7915268770656255E-3</v>
      </c>
      <c r="R24" s="29">
        <v>1.8863282211104733E-3</v>
      </c>
      <c r="S24" s="29">
        <v>4.8084037277062383E-3</v>
      </c>
      <c r="T24" s="29">
        <v>2.1472850847710809E-3</v>
      </c>
      <c r="U24" s="29">
        <v>2.8290719964874241E-3</v>
      </c>
      <c r="V24" s="29">
        <v>1.1099976437390171E-3</v>
      </c>
      <c r="W24" s="29">
        <v>2.1631176805796226E-3</v>
      </c>
      <c r="X24" s="29">
        <v>7.7532682974051632E-4</v>
      </c>
      <c r="Y24" s="29">
        <v>2.0227914166985776E-2</v>
      </c>
      <c r="Z24" s="29">
        <v>4.8623804744043528E-2</v>
      </c>
      <c r="AA24" s="29">
        <v>3.0033649741349005E-3</v>
      </c>
      <c r="AB24" s="29">
        <v>3.8878271356541333E-3</v>
      </c>
      <c r="AC24" s="29">
        <v>3.6998791876183637E-3</v>
      </c>
      <c r="AD24" s="29">
        <v>1.3892055180587186E-2</v>
      </c>
      <c r="AE24" s="29">
        <v>1.3296582456578422E-2</v>
      </c>
      <c r="AF24" s="29">
        <v>5.1333096338428722E-3</v>
      </c>
      <c r="AG24" s="29">
        <v>9.0478495092866599E-3</v>
      </c>
      <c r="AH24" s="29">
        <v>6.3927953439545694E-3</v>
      </c>
      <c r="AI24" s="29">
        <v>3.0377706483160523E-3</v>
      </c>
      <c r="AJ24" s="29">
        <v>1.6750819593672975E-3</v>
      </c>
      <c r="AK24" s="29">
        <v>1.6194443741560601E-3</v>
      </c>
      <c r="AL24" s="29">
        <v>2.8973294463676825E-3</v>
      </c>
      <c r="AM24" s="29">
        <v>0</v>
      </c>
      <c r="AN24" s="29">
        <v>1.45946567739338E-2</v>
      </c>
      <c r="AO24" s="30">
        <v>5.2730462522081138E-3</v>
      </c>
    </row>
    <row r="25" spans="2:41" ht="12.75" customHeight="1" x14ac:dyDescent="0.2">
      <c r="B25" s="269" t="s">
        <v>52</v>
      </c>
      <c r="C25" s="271" t="s">
        <v>487</v>
      </c>
      <c r="D25" s="29">
        <v>1.1819962855589781E-2</v>
      </c>
      <c r="E25" s="29">
        <v>1.7539701351031049E-2</v>
      </c>
      <c r="F25" s="29">
        <v>1.3697450034458995E-2</v>
      </c>
      <c r="G25" s="29">
        <v>2.0880868422872158E-2</v>
      </c>
      <c r="H25" s="29">
        <v>2.3552968043873333E-2</v>
      </c>
      <c r="I25" s="29">
        <v>1.8019371951998438E-2</v>
      </c>
      <c r="J25" s="29">
        <v>1.8726130343723051E-2</v>
      </c>
      <c r="K25" s="29">
        <v>2.5820199461930843E-2</v>
      </c>
      <c r="L25" s="29">
        <v>5.1959027261733036E-2</v>
      </c>
      <c r="M25" s="29">
        <v>6.5628982341161476E-2</v>
      </c>
      <c r="N25" s="29">
        <v>2.9520708252772972E-2</v>
      </c>
      <c r="O25" s="29">
        <v>1.880772776011588E-2</v>
      </c>
      <c r="P25" s="29">
        <v>1.4189994908959207E-2</v>
      </c>
      <c r="Q25" s="29">
        <v>9.5553650069513246E-3</v>
      </c>
      <c r="R25" s="29">
        <v>1.3826641129674211E-2</v>
      </c>
      <c r="S25" s="29">
        <v>2.9136826294426422E-2</v>
      </c>
      <c r="T25" s="29">
        <v>8.5256553887519612E-3</v>
      </c>
      <c r="U25" s="29">
        <v>5.0810133056914137E-3</v>
      </c>
      <c r="V25" s="29">
        <v>1.4276670461287768E-2</v>
      </c>
      <c r="W25" s="29">
        <v>1.7246793119890216E-2</v>
      </c>
      <c r="X25" s="29">
        <v>2.5820759573878262E-3</v>
      </c>
      <c r="Y25" s="29">
        <v>0.13191932944730461</v>
      </c>
      <c r="Z25" s="29">
        <v>5.4382164932114743E-2</v>
      </c>
      <c r="AA25" s="29">
        <v>6.8082969212997835E-2</v>
      </c>
      <c r="AB25" s="29">
        <v>2.522260180977922E-2</v>
      </c>
      <c r="AC25" s="29">
        <v>4.8671880101874227E-3</v>
      </c>
      <c r="AD25" s="29">
        <v>3.3790841522224192E-3</v>
      </c>
      <c r="AE25" s="29">
        <v>8.3537816107960502E-3</v>
      </c>
      <c r="AF25" s="29">
        <v>6.8477984866182522E-3</v>
      </c>
      <c r="AG25" s="29">
        <v>9.6809768250013892E-3</v>
      </c>
      <c r="AH25" s="29">
        <v>1.4569131974459203E-2</v>
      </c>
      <c r="AI25" s="29">
        <v>1.17627961194193E-2</v>
      </c>
      <c r="AJ25" s="29">
        <v>3.5735081799835684E-3</v>
      </c>
      <c r="AK25" s="29">
        <v>4.6455510136479599E-3</v>
      </c>
      <c r="AL25" s="29">
        <v>3.0413011791040893E-2</v>
      </c>
      <c r="AM25" s="29">
        <v>0</v>
      </c>
      <c r="AN25" s="29">
        <v>2.84703649383142E-3</v>
      </c>
      <c r="AO25" s="30">
        <v>1.5823778569310398E-2</v>
      </c>
    </row>
    <row r="26" spans="2:41" ht="12.75" customHeight="1" x14ac:dyDescent="0.2">
      <c r="B26" s="269" t="s">
        <v>54</v>
      </c>
      <c r="C26" s="271" t="s">
        <v>55</v>
      </c>
      <c r="D26" s="29">
        <v>3.5672223228845807E-4</v>
      </c>
      <c r="E26" s="29">
        <v>4.7404598246029864E-4</v>
      </c>
      <c r="F26" s="29">
        <v>1.7054281675992009E-3</v>
      </c>
      <c r="G26" s="29">
        <v>9.6798727788149073E-4</v>
      </c>
      <c r="H26" s="29">
        <v>6.6742790974444748E-4</v>
      </c>
      <c r="I26" s="29">
        <v>2.3895580820414942E-3</v>
      </c>
      <c r="J26" s="29">
        <v>4.9279290378218552E-4</v>
      </c>
      <c r="K26" s="29">
        <v>5.1874342034999928E-4</v>
      </c>
      <c r="L26" s="29">
        <v>6.5568037767189751E-4</v>
      </c>
      <c r="M26" s="29">
        <v>2.1239152861217306E-4</v>
      </c>
      <c r="N26" s="29">
        <v>3.052813676605271E-4</v>
      </c>
      <c r="O26" s="29">
        <v>4.251396753136816E-4</v>
      </c>
      <c r="P26" s="29">
        <v>6.5602673308937337E-4</v>
      </c>
      <c r="Q26" s="29">
        <v>4.36226804638656E-4</v>
      </c>
      <c r="R26" s="29">
        <v>3.2805708193225621E-4</v>
      </c>
      <c r="S26" s="29">
        <v>1.2856354109816812E-3</v>
      </c>
      <c r="T26" s="29">
        <v>3.6223765777877362E-4</v>
      </c>
      <c r="U26" s="29">
        <v>2.8064394205155251E-4</v>
      </c>
      <c r="V26" s="29">
        <v>2.9240347136859021E-4</v>
      </c>
      <c r="W26" s="29">
        <v>6.0474257736634605E-4</v>
      </c>
      <c r="X26" s="29">
        <v>9.1613533457420829E-4</v>
      </c>
      <c r="Y26" s="29">
        <v>1.038874469925825E-3</v>
      </c>
      <c r="Z26" s="29">
        <v>8.3385281842675255E-2</v>
      </c>
      <c r="AA26" s="29">
        <v>8.4275023856159904E-3</v>
      </c>
      <c r="AB26" s="29">
        <v>2.768029475074373E-3</v>
      </c>
      <c r="AC26" s="29">
        <v>1.1836348200875073E-3</v>
      </c>
      <c r="AD26" s="29">
        <v>4.2178977076401142E-4</v>
      </c>
      <c r="AE26" s="29">
        <v>6.3769814020715587E-3</v>
      </c>
      <c r="AF26" s="29">
        <v>2.7504951500685591E-3</v>
      </c>
      <c r="AG26" s="29">
        <v>4.0399552526558819E-3</v>
      </c>
      <c r="AH26" s="29">
        <v>8.1869710334056978E-3</v>
      </c>
      <c r="AI26" s="29">
        <v>4.7793496854145407E-3</v>
      </c>
      <c r="AJ26" s="29">
        <v>2.1616533856597033E-3</v>
      </c>
      <c r="AK26" s="29">
        <v>8.2122392268993395E-4</v>
      </c>
      <c r="AL26" s="29">
        <v>9.4809859704833542E-3</v>
      </c>
      <c r="AM26" s="29">
        <v>0</v>
      </c>
      <c r="AN26" s="29">
        <v>8.0522244269979584E-4</v>
      </c>
      <c r="AO26" s="30">
        <v>2.9723715965460965E-3</v>
      </c>
    </row>
    <row r="27" spans="2:41" ht="12.75" customHeight="1" x14ac:dyDescent="0.2">
      <c r="B27" s="269" t="s">
        <v>56</v>
      </c>
      <c r="C27" s="271" t="s">
        <v>57</v>
      </c>
      <c r="D27" s="29">
        <v>1.811922449719152E-4</v>
      </c>
      <c r="E27" s="29">
        <v>1.1851149561507466E-3</v>
      </c>
      <c r="F27" s="29">
        <v>1.5871578922776811E-3</v>
      </c>
      <c r="G27" s="29">
        <v>4.1485169052063887E-4</v>
      </c>
      <c r="H27" s="29">
        <v>8.68460412679522E-4</v>
      </c>
      <c r="I27" s="29">
        <v>3.5993657902448923E-3</v>
      </c>
      <c r="J27" s="29">
        <v>0</v>
      </c>
      <c r="K27" s="29">
        <v>7.1200077302941076E-5</v>
      </c>
      <c r="L27" s="29">
        <v>2.9505616995235389E-3</v>
      </c>
      <c r="M27" s="29">
        <v>3.0341646944596154E-5</v>
      </c>
      <c r="N27" s="29">
        <v>2.5440113971710591E-4</v>
      </c>
      <c r="O27" s="29">
        <v>1.2791813239526704E-4</v>
      </c>
      <c r="P27" s="29">
        <v>3.9634948457482975E-4</v>
      </c>
      <c r="Q27" s="29">
        <v>2.6639804863429377E-5</v>
      </c>
      <c r="R27" s="29">
        <v>2.170965983375225E-4</v>
      </c>
      <c r="S27" s="29">
        <v>8.8785217738586409E-4</v>
      </c>
      <c r="T27" s="29">
        <v>1.9418925984016731E-4</v>
      </c>
      <c r="U27" s="29">
        <v>3.1232954841221161E-4</v>
      </c>
      <c r="V27" s="29">
        <v>1.447823013572631E-4</v>
      </c>
      <c r="W27" s="29">
        <v>3.4888994848058429E-4</v>
      </c>
      <c r="X27" s="29">
        <v>2.8654530733656313E-3</v>
      </c>
      <c r="Y27" s="29">
        <v>1.2657958558481895E-3</v>
      </c>
      <c r="Z27" s="29">
        <v>2.8105024037191613E-3</v>
      </c>
      <c r="AA27" s="29">
        <v>0</v>
      </c>
      <c r="AB27" s="29">
        <v>1.581854278032225E-3</v>
      </c>
      <c r="AC27" s="29">
        <v>4.5427088095082611E-3</v>
      </c>
      <c r="AD27" s="29">
        <v>1.5886620367759374E-5</v>
      </c>
      <c r="AE27" s="29">
        <v>6.7915492191239013E-3</v>
      </c>
      <c r="AF27" s="29">
        <v>8.1824183637194663E-3</v>
      </c>
      <c r="AG27" s="29">
        <v>3.6310406931077982E-2</v>
      </c>
      <c r="AH27" s="29">
        <v>7.8497085414004908E-3</v>
      </c>
      <c r="AI27" s="29">
        <v>5.1137981187683486E-3</v>
      </c>
      <c r="AJ27" s="29">
        <v>5.5836065312243256E-5</v>
      </c>
      <c r="AK27" s="29">
        <v>1.8632811691284214E-3</v>
      </c>
      <c r="AL27" s="29">
        <v>2.6066204221869387E-2</v>
      </c>
      <c r="AM27" s="29">
        <v>0</v>
      </c>
      <c r="AN27" s="29">
        <v>1.2567221694993242E-2</v>
      </c>
      <c r="AO27" s="30">
        <v>4.8642720302004734E-3</v>
      </c>
    </row>
    <row r="28" spans="2:41" ht="12.75" customHeight="1" x14ac:dyDescent="0.2">
      <c r="B28" s="269" t="s">
        <v>58</v>
      </c>
      <c r="C28" s="271" t="s">
        <v>308</v>
      </c>
      <c r="D28" s="29">
        <v>5.9425394093132813E-2</v>
      </c>
      <c r="E28" s="29">
        <v>1.2325195543967766E-2</v>
      </c>
      <c r="F28" s="29">
        <v>6.766811900617925E-2</v>
      </c>
      <c r="G28" s="29">
        <v>8.8985687616677037E-2</v>
      </c>
      <c r="H28" s="29">
        <v>7.4325736985155766E-2</v>
      </c>
      <c r="I28" s="29">
        <v>5.1691100774727793E-2</v>
      </c>
      <c r="J28" s="29">
        <v>2.2668473573980535E-2</v>
      </c>
      <c r="K28" s="29">
        <v>5.818063459611756E-2</v>
      </c>
      <c r="L28" s="29">
        <v>3.9603094811382612E-2</v>
      </c>
      <c r="M28" s="29">
        <v>3.8200133503246553E-2</v>
      </c>
      <c r="N28" s="29">
        <v>3.4120280858858244E-2</v>
      </c>
      <c r="O28" s="29">
        <v>2.8826727365074589E-2</v>
      </c>
      <c r="P28" s="29">
        <v>3.5404942751417118E-2</v>
      </c>
      <c r="Q28" s="29">
        <v>3.6804555406631648E-2</v>
      </c>
      <c r="R28" s="29">
        <v>5.0602804888050523E-2</v>
      </c>
      <c r="S28" s="29">
        <v>4.2295495661776053E-2</v>
      </c>
      <c r="T28" s="29">
        <v>5.0324893569347974E-2</v>
      </c>
      <c r="U28" s="29">
        <v>4.9108163343827303E-2</v>
      </c>
      <c r="V28" s="29">
        <v>4.8238056169855187E-2</v>
      </c>
      <c r="W28" s="29">
        <v>7.6575528859013572E-2</v>
      </c>
      <c r="X28" s="29">
        <v>4.8357160772510663E-2</v>
      </c>
      <c r="Y28" s="29">
        <v>2.0103816534059482E-3</v>
      </c>
      <c r="Z28" s="29">
        <v>1.9483332452850124E-2</v>
      </c>
      <c r="AA28" s="29">
        <v>1.7789161769875949E-2</v>
      </c>
      <c r="AB28" s="29">
        <v>9.6023295929160511E-3</v>
      </c>
      <c r="AC28" s="29">
        <v>5.2753379481486323E-3</v>
      </c>
      <c r="AD28" s="29">
        <v>1.1708439211038659E-3</v>
      </c>
      <c r="AE28" s="29">
        <v>3.9100627934187761E-2</v>
      </c>
      <c r="AF28" s="29">
        <v>8.7918338327154545E-3</v>
      </c>
      <c r="AG28" s="29">
        <v>8.9320141858601574E-3</v>
      </c>
      <c r="AH28" s="29">
        <v>1.8494745845366665E-2</v>
      </c>
      <c r="AI28" s="29">
        <v>4.1071083343733862E-2</v>
      </c>
      <c r="AJ28" s="29">
        <v>3.602223870715579E-2</v>
      </c>
      <c r="AK28" s="29">
        <v>2.0427082446741213E-2</v>
      </c>
      <c r="AL28" s="29">
        <v>6.3422395169056983E-2</v>
      </c>
      <c r="AM28" s="29">
        <v>0.23882651524927948</v>
      </c>
      <c r="AN28" s="29">
        <v>4.0692491300721827E-3</v>
      </c>
      <c r="AO28" s="30">
        <v>3.2770190077659703E-2</v>
      </c>
    </row>
    <row r="29" spans="2:41" ht="12.75" customHeight="1" x14ac:dyDescent="0.2">
      <c r="B29" s="272" t="s">
        <v>60</v>
      </c>
      <c r="C29" s="270" t="s">
        <v>309</v>
      </c>
      <c r="D29" s="31">
        <v>6.3898577640876973E-3</v>
      </c>
      <c r="E29" s="31">
        <v>6.0914908746148376E-2</v>
      </c>
      <c r="F29" s="31">
        <v>6.3325701736966908E-3</v>
      </c>
      <c r="G29" s="31">
        <v>1.7838622692387472E-2</v>
      </c>
      <c r="H29" s="31">
        <v>9.8586339439360564E-3</v>
      </c>
      <c r="I29" s="31">
        <v>1.0317180020889848E-2</v>
      </c>
      <c r="J29" s="31">
        <v>1.601576937292103E-3</v>
      </c>
      <c r="K29" s="31">
        <v>4.4856048700852875E-3</v>
      </c>
      <c r="L29" s="31">
        <v>1.1736678760326967E-2</v>
      </c>
      <c r="M29" s="31">
        <v>8.1012197342071723E-3</v>
      </c>
      <c r="N29" s="31">
        <v>1.2150198432888979E-2</v>
      </c>
      <c r="O29" s="31">
        <v>1.1204123478620742E-2</v>
      </c>
      <c r="P29" s="31">
        <v>6.2595884115611046E-3</v>
      </c>
      <c r="Q29" s="31">
        <v>7.2776616911281126E-3</v>
      </c>
      <c r="R29" s="31">
        <v>1.3334555506775826E-2</v>
      </c>
      <c r="S29" s="31">
        <v>7.1123642166932123E-3</v>
      </c>
      <c r="T29" s="31">
        <v>7.3605198297109565E-3</v>
      </c>
      <c r="U29" s="31">
        <v>5.7350947512793066E-3</v>
      </c>
      <c r="V29" s="31">
        <v>6.2369944329785697E-3</v>
      </c>
      <c r="W29" s="31">
        <v>2.1671880633118961E-2</v>
      </c>
      <c r="X29" s="31">
        <v>1.1365006446389362E-2</v>
      </c>
      <c r="Y29" s="31">
        <v>2.6705810605738275E-2</v>
      </c>
      <c r="Z29" s="31">
        <v>1.859580537799144E-2</v>
      </c>
      <c r="AA29" s="31">
        <v>2.7924262970217467E-2</v>
      </c>
      <c r="AB29" s="31">
        <v>1.8564159061266468E-2</v>
      </c>
      <c r="AC29" s="31">
        <v>7.8405603082348327E-2</v>
      </c>
      <c r="AD29" s="31">
        <v>7.6501226049926888E-2</v>
      </c>
      <c r="AE29" s="31">
        <v>2.8811662961166679E-2</v>
      </c>
      <c r="AF29" s="31">
        <v>6.8579554111015181E-3</v>
      </c>
      <c r="AG29" s="31">
        <v>1.4669829658603153E-2</v>
      </c>
      <c r="AH29" s="31">
        <v>9.3370057471351686E-3</v>
      </c>
      <c r="AI29" s="31">
        <v>8.3628422896176603E-3</v>
      </c>
      <c r="AJ29" s="31">
        <v>2.4751330094841546E-2</v>
      </c>
      <c r="AK29" s="31">
        <v>1.1268250378982188E-2</v>
      </c>
      <c r="AL29" s="31">
        <v>1.4483393633358495E-2</v>
      </c>
      <c r="AM29" s="31">
        <v>0</v>
      </c>
      <c r="AN29" s="31">
        <v>3.461018606390015E-2</v>
      </c>
      <c r="AO29" s="32">
        <v>1.9702258512879513E-2</v>
      </c>
    </row>
    <row r="30" spans="2:41" ht="12.75" customHeight="1" x14ac:dyDescent="0.2">
      <c r="B30" s="269" t="s">
        <v>62</v>
      </c>
      <c r="C30" s="271" t="s">
        <v>310</v>
      </c>
      <c r="D30" s="29">
        <v>7.3609349519840556E-4</v>
      </c>
      <c r="E30" s="29">
        <v>6.3996207632140319E-3</v>
      </c>
      <c r="F30" s="29">
        <v>3.4867829317011064E-3</v>
      </c>
      <c r="G30" s="29">
        <v>5.5313558736085179E-3</v>
      </c>
      <c r="H30" s="29">
        <v>2.3641422345164766E-3</v>
      </c>
      <c r="I30" s="29">
        <v>5.1548328436492614E-3</v>
      </c>
      <c r="J30" s="29">
        <v>1.9711716151287421E-3</v>
      </c>
      <c r="K30" s="29">
        <v>4.3838904739382286E-3</v>
      </c>
      <c r="L30" s="29">
        <v>4.5096239308767177E-3</v>
      </c>
      <c r="M30" s="29">
        <v>2.1239152861217306E-3</v>
      </c>
      <c r="N30" s="29">
        <v>2.0250330721481632E-3</v>
      </c>
      <c r="O30" s="29">
        <v>5.4064222427058451E-3</v>
      </c>
      <c r="P30" s="29">
        <v>4.014746934270905E-3</v>
      </c>
      <c r="Q30" s="29">
        <v>2.730579998501511E-3</v>
      </c>
      <c r="R30" s="29">
        <v>3.1551372291719936E-3</v>
      </c>
      <c r="S30" s="29">
        <v>1.8807191284410238E-3</v>
      </c>
      <c r="T30" s="29">
        <v>2.9165733064455898E-3</v>
      </c>
      <c r="U30" s="29">
        <v>2.3900000226325761E-3</v>
      </c>
      <c r="V30" s="29">
        <v>9.5669873641956212E-4</v>
      </c>
      <c r="W30" s="29">
        <v>3.7621966111156336E-3</v>
      </c>
      <c r="X30" s="29">
        <v>5.1535912769131251E-3</v>
      </c>
      <c r="Y30" s="29">
        <v>1.2342396006183608E-2</v>
      </c>
      <c r="Z30" s="29">
        <v>1.1411062391040202E-3</v>
      </c>
      <c r="AA30" s="29">
        <v>1.6071518256240269E-3</v>
      </c>
      <c r="AB30" s="29">
        <v>3.6248169229960235E-2</v>
      </c>
      <c r="AC30" s="29">
        <v>1.8293280219421407E-2</v>
      </c>
      <c r="AD30" s="29">
        <v>3.751307667439021E-2</v>
      </c>
      <c r="AE30" s="29">
        <v>2.2289022596347002E-2</v>
      </c>
      <c r="AF30" s="29">
        <v>2.0742471179726777E-2</v>
      </c>
      <c r="AG30" s="29">
        <v>3.3132076070484999E-3</v>
      </c>
      <c r="AH30" s="29">
        <v>9.1790089040336299E-3</v>
      </c>
      <c r="AI30" s="29">
        <v>1.6527462702881721E-2</v>
      </c>
      <c r="AJ30" s="29">
        <v>1.7460735281214355E-2</v>
      </c>
      <c r="AK30" s="29">
        <v>1.1417772941936938E-2</v>
      </c>
      <c r="AL30" s="29">
        <v>3.4011491709831074E-2</v>
      </c>
      <c r="AM30" s="29">
        <v>0</v>
      </c>
      <c r="AN30" s="29">
        <v>1.9109654041929082E-2</v>
      </c>
      <c r="AO30" s="30">
        <v>1.4062868789459421E-2</v>
      </c>
    </row>
    <row r="31" spans="2:41" ht="12.75" customHeight="1" x14ac:dyDescent="0.2">
      <c r="B31" s="269" t="s">
        <v>64</v>
      </c>
      <c r="C31" s="271" t="s">
        <v>311</v>
      </c>
      <c r="D31" s="29">
        <v>0.10491314096756658</v>
      </c>
      <c r="E31" s="29">
        <v>0.40199099312633324</v>
      </c>
      <c r="F31" s="29">
        <v>4.1301148243759418E-2</v>
      </c>
      <c r="G31" s="29">
        <v>3.5746387333195052E-2</v>
      </c>
      <c r="H31" s="29">
        <v>5.1118544846330757E-2</v>
      </c>
      <c r="I31" s="29">
        <v>2.6142366564221253E-2</v>
      </c>
      <c r="J31" s="29">
        <v>7.0715781692743618E-2</v>
      </c>
      <c r="K31" s="29">
        <v>1.846116290069115E-2</v>
      </c>
      <c r="L31" s="29">
        <v>8.2688580961955971E-2</v>
      </c>
      <c r="M31" s="29">
        <v>4.5815886886340189E-2</v>
      </c>
      <c r="N31" s="29">
        <v>3.2186832197008242E-2</v>
      </c>
      <c r="O31" s="29">
        <v>3.3322673488967058E-2</v>
      </c>
      <c r="P31" s="29">
        <v>2.3278698606968233E-2</v>
      </c>
      <c r="Q31" s="29">
        <v>2.13118438907435E-2</v>
      </c>
      <c r="R31" s="29">
        <v>3.2255730144103899E-2</v>
      </c>
      <c r="S31" s="29">
        <v>1.555650669946522E-2</v>
      </c>
      <c r="T31" s="29">
        <v>1.9687803420718502E-2</v>
      </c>
      <c r="U31" s="29">
        <v>2.1095824063407424E-2</v>
      </c>
      <c r="V31" s="29">
        <v>1.6332011366830091E-2</v>
      </c>
      <c r="W31" s="29">
        <v>9.432821240420064E-2</v>
      </c>
      <c r="X31" s="29">
        <v>5.2437087200066887E-2</v>
      </c>
      <c r="Y31" s="29">
        <v>1.4686068445163028E-2</v>
      </c>
      <c r="Z31" s="29">
        <v>2.8348037402926726E-2</v>
      </c>
      <c r="AA31" s="29">
        <v>8.8734870172266583E-2</v>
      </c>
      <c r="AB31" s="29">
        <v>6.5175844438639996E-2</v>
      </c>
      <c r="AC31" s="29">
        <v>3.7617139032194866E-2</v>
      </c>
      <c r="AD31" s="29">
        <v>2.9604717055319594E-3</v>
      </c>
      <c r="AE31" s="29">
        <v>7.4868706852533912E-2</v>
      </c>
      <c r="AF31" s="29">
        <v>2.6995073891625615E-2</v>
      </c>
      <c r="AG31" s="29">
        <v>3.7622678334827554E-2</v>
      </c>
      <c r="AH31" s="29">
        <v>3.4271642149303977E-2</v>
      </c>
      <c r="AI31" s="29">
        <v>1.8985250824089098E-2</v>
      </c>
      <c r="AJ31" s="29">
        <v>4.5139470514569222E-2</v>
      </c>
      <c r="AK31" s="29">
        <v>1.8608658046499218E-2</v>
      </c>
      <c r="AL31" s="29">
        <v>5.655079517946849E-2</v>
      </c>
      <c r="AM31" s="29">
        <v>6.1556329849012777E-2</v>
      </c>
      <c r="AN31" s="29">
        <v>5.3748598050212211E-2</v>
      </c>
      <c r="AO31" s="30">
        <v>3.654719933509467E-2</v>
      </c>
    </row>
    <row r="32" spans="2:41" ht="12.75" customHeight="1" x14ac:dyDescent="0.2">
      <c r="B32" s="269" t="s">
        <v>66</v>
      </c>
      <c r="C32" s="271" t="s">
        <v>312</v>
      </c>
      <c r="D32" s="29">
        <v>4.0570076100742885E-3</v>
      </c>
      <c r="E32" s="29">
        <v>3.0812988859919414E-3</v>
      </c>
      <c r="F32" s="29">
        <v>5.0578794285647535E-3</v>
      </c>
      <c r="G32" s="29">
        <v>4.7707944409873474E-3</v>
      </c>
      <c r="H32" s="29">
        <v>3.3451808488396402E-3</v>
      </c>
      <c r="I32" s="29">
        <v>1.6381247229089489E-2</v>
      </c>
      <c r="J32" s="29">
        <v>3.6959467783663916E-3</v>
      </c>
      <c r="K32" s="29">
        <v>3.676975420716171E-3</v>
      </c>
      <c r="L32" s="29">
        <v>5.9885474494033308E-3</v>
      </c>
      <c r="M32" s="29">
        <v>4.7939802172461922E-3</v>
      </c>
      <c r="N32" s="29">
        <v>2.2489060750992165E-3</v>
      </c>
      <c r="O32" s="29">
        <v>8.6532854267386515E-3</v>
      </c>
      <c r="P32" s="29">
        <v>7.4725545065961437E-3</v>
      </c>
      <c r="Q32" s="29">
        <v>8.6146468977114747E-3</v>
      </c>
      <c r="R32" s="29">
        <v>5.5962678682561356E-3</v>
      </c>
      <c r="S32" s="29">
        <v>5.8760539266774119E-3</v>
      </c>
      <c r="T32" s="29">
        <v>1.1386212562551349E-2</v>
      </c>
      <c r="U32" s="29">
        <v>2.2087130890976619E-2</v>
      </c>
      <c r="V32" s="29">
        <v>2.4612991230734725E-3</v>
      </c>
      <c r="W32" s="29">
        <v>4.9077186086268852E-3</v>
      </c>
      <c r="X32" s="29">
        <v>8.410668004347463E-3</v>
      </c>
      <c r="Y32" s="29">
        <v>1.418613226680282E-2</v>
      </c>
      <c r="Z32" s="29">
        <v>3.736066353214644E-2</v>
      </c>
      <c r="AA32" s="29">
        <v>9.8036261363065643E-3</v>
      </c>
      <c r="AB32" s="29">
        <v>4.1850605716571371E-2</v>
      </c>
      <c r="AC32" s="29">
        <v>5.6959364592176584E-2</v>
      </c>
      <c r="AD32" s="29">
        <v>2.1431050876107396E-3</v>
      </c>
      <c r="AE32" s="29">
        <v>7.6270874449977351E-3</v>
      </c>
      <c r="AF32" s="29">
        <v>0.19853537148951297</v>
      </c>
      <c r="AG32" s="29">
        <v>2.7235582072500219E-2</v>
      </c>
      <c r="AH32" s="29">
        <v>3.2410621641617586E-2</v>
      </c>
      <c r="AI32" s="29">
        <v>1.2579339733534329E-2</v>
      </c>
      <c r="AJ32" s="29">
        <v>6.4658163631577684E-2</v>
      </c>
      <c r="AK32" s="29">
        <v>5.7701907217799164E-2</v>
      </c>
      <c r="AL32" s="29">
        <v>2.3552799396132123E-2</v>
      </c>
      <c r="AM32" s="29">
        <v>0</v>
      </c>
      <c r="AN32" s="29">
        <v>4.345325396140684E-2</v>
      </c>
      <c r="AO32" s="30">
        <v>2.4744390029378754E-2</v>
      </c>
    </row>
    <row r="33" spans="2:41" ht="12.75" customHeight="1" x14ac:dyDescent="0.2">
      <c r="B33" s="273" t="s">
        <v>68</v>
      </c>
      <c r="C33" s="274" t="s">
        <v>313</v>
      </c>
      <c r="D33" s="33">
        <v>0</v>
      </c>
      <c r="E33" s="33">
        <v>0</v>
      </c>
      <c r="F33" s="33">
        <v>0</v>
      </c>
      <c r="G33" s="33">
        <v>0</v>
      </c>
      <c r="H33" s="33">
        <v>0</v>
      </c>
      <c r="I33" s="33">
        <v>0</v>
      </c>
      <c r="J33" s="33">
        <v>0</v>
      </c>
      <c r="K33" s="33">
        <v>0</v>
      </c>
      <c r="L33" s="33">
        <v>0</v>
      </c>
      <c r="M33" s="33">
        <v>0</v>
      </c>
      <c r="N33" s="33">
        <v>0</v>
      </c>
      <c r="O33" s="33">
        <v>0</v>
      </c>
      <c r="P33" s="33">
        <v>0</v>
      </c>
      <c r="Q33" s="33">
        <v>0</v>
      </c>
      <c r="R33" s="33">
        <v>0</v>
      </c>
      <c r="S33" s="33">
        <v>0</v>
      </c>
      <c r="T33" s="33">
        <v>0</v>
      </c>
      <c r="U33" s="33">
        <v>0</v>
      </c>
      <c r="V33" s="33">
        <v>0</v>
      </c>
      <c r="W33" s="33">
        <v>0</v>
      </c>
      <c r="X33" s="33">
        <v>0</v>
      </c>
      <c r="Y33" s="33">
        <v>0</v>
      </c>
      <c r="Z33" s="33">
        <v>0</v>
      </c>
      <c r="AA33" s="33">
        <v>0</v>
      </c>
      <c r="AB33" s="33">
        <v>0</v>
      </c>
      <c r="AC33" s="33">
        <v>0</v>
      </c>
      <c r="AD33" s="33">
        <v>0</v>
      </c>
      <c r="AE33" s="33">
        <v>0</v>
      </c>
      <c r="AF33" s="33">
        <v>0</v>
      </c>
      <c r="AG33" s="33">
        <v>0</v>
      </c>
      <c r="AH33" s="33">
        <v>0</v>
      </c>
      <c r="AI33" s="33">
        <v>0</v>
      </c>
      <c r="AJ33" s="33">
        <v>0</v>
      </c>
      <c r="AK33" s="33">
        <v>0</v>
      </c>
      <c r="AL33" s="33">
        <v>0</v>
      </c>
      <c r="AM33" s="33">
        <v>0</v>
      </c>
      <c r="AN33" s="33">
        <v>0.10150116469674747</v>
      </c>
      <c r="AO33" s="34">
        <v>4.7467301088204185E-4</v>
      </c>
    </row>
    <row r="34" spans="2:41" ht="12.75" customHeight="1" x14ac:dyDescent="0.2">
      <c r="B34" s="269" t="s">
        <v>70</v>
      </c>
      <c r="C34" s="271" t="s">
        <v>314</v>
      </c>
      <c r="D34" s="29">
        <v>2.26490306214894E-5</v>
      </c>
      <c r="E34" s="29">
        <v>0</v>
      </c>
      <c r="F34" s="29">
        <v>3.2560828884813515E-4</v>
      </c>
      <c r="G34" s="29">
        <v>0</v>
      </c>
      <c r="H34" s="29">
        <v>6.4330400939223854E-5</v>
      </c>
      <c r="I34" s="29">
        <v>3.1560201083566906E-4</v>
      </c>
      <c r="J34" s="29">
        <v>0</v>
      </c>
      <c r="K34" s="29">
        <v>1.8308591306470562E-4</v>
      </c>
      <c r="L34" s="29">
        <v>4.2254957672188952E-4</v>
      </c>
      <c r="M34" s="29">
        <v>3.337581163905577E-4</v>
      </c>
      <c r="N34" s="29">
        <v>6.105627353210542E-5</v>
      </c>
      <c r="O34" s="29">
        <v>6.1701687390658215E-4</v>
      </c>
      <c r="P34" s="29">
        <v>7.1752923931650212E-4</v>
      </c>
      <c r="Q34" s="29">
        <v>3.6296734126422522E-4</v>
      </c>
      <c r="R34" s="29">
        <v>3.0875960652447645E-4</v>
      </c>
      <c r="S34" s="29">
        <v>1.5656748074331366E-3</v>
      </c>
      <c r="T34" s="29">
        <v>1.4041377249981329E-3</v>
      </c>
      <c r="U34" s="29">
        <v>2.1704640357051519E-3</v>
      </c>
      <c r="V34" s="29">
        <v>3.6337518772018974E-4</v>
      </c>
      <c r="W34" s="29">
        <v>1.8025980671496853E-4</v>
      </c>
      <c r="X34" s="29">
        <v>1.6985025895564093E-4</v>
      </c>
      <c r="Y34" s="29">
        <v>1.0105092966855296E-3</v>
      </c>
      <c r="Z34" s="29">
        <v>1.1622378361244651E-4</v>
      </c>
      <c r="AA34" s="29">
        <v>2.4107277384360405E-4</v>
      </c>
      <c r="AB34" s="29">
        <v>2.2930421687006639E-4</v>
      </c>
      <c r="AC34" s="29">
        <v>1.9999346960099262E-4</v>
      </c>
      <c r="AD34" s="29">
        <v>7.9433101838796876E-7</v>
      </c>
      <c r="AE34" s="29">
        <v>6.5146371251082434E-4</v>
      </c>
      <c r="AF34" s="29">
        <v>5.1048702452897261E-3</v>
      </c>
      <c r="AG34" s="29">
        <v>8.092604787331106E-5</v>
      </c>
      <c r="AH34" s="29">
        <v>1.5192004144378731E-6</v>
      </c>
      <c r="AI34" s="29">
        <v>8.5651428054024027E-5</v>
      </c>
      <c r="AJ34" s="29">
        <v>0</v>
      </c>
      <c r="AK34" s="29">
        <v>4.7387150721043804E-4</v>
      </c>
      <c r="AL34" s="29">
        <v>5.2057575678700644E-4</v>
      </c>
      <c r="AM34" s="29">
        <v>0</v>
      </c>
      <c r="AN34" s="29">
        <v>2.458804244672591E-3</v>
      </c>
      <c r="AO34" s="30">
        <v>5.6377086318671753E-4</v>
      </c>
    </row>
    <row r="35" spans="2:41" ht="12.75" customHeight="1" x14ac:dyDescent="0.2">
      <c r="B35" s="269" t="s">
        <v>72</v>
      </c>
      <c r="C35" s="271" t="s">
        <v>315</v>
      </c>
      <c r="D35" s="29">
        <v>0</v>
      </c>
      <c r="E35" s="29">
        <v>0</v>
      </c>
      <c r="F35" s="29">
        <v>0</v>
      </c>
      <c r="G35" s="29">
        <v>0</v>
      </c>
      <c r="H35" s="29">
        <v>0</v>
      </c>
      <c r="I35" s="29">
        <v>7.5143335913254535E-6</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5.282899255111205E-5</v>
      </c>
      <c r="AA35" s="29">
        <v>0</v>
      </c>
      <c r="AB35" s="29">
        <v>9.482505208912521E-6</v>
      </c>
      <c r="AC35" s="29">
        <v>4.8977992555345133E-5</v>
      </c>
      <c r="AD35" s="29">
        <v>3.9716550919398435E-6</v>
      </c>
      <c r="AE35" s="29">
        <v>1.7286997776700007E-4</v>
      </c>
      <c r="AF35" s="29">
        <v>1.848560255954497E-4</v>
      </c>
      <c r="AG35" s="29">
        <v>7.9339262620893206E-6</v>
      </c>
      <c r="AH35" s="29">
        <v>9.1152024866272375E-6</v>
      </c>
      <c r="AI35" s="29">
        <v>1.1402244393706171E-2</v>
      </c>
      <c r="AJ35" s="29">
        <v>0</v>
      </c>
      <c r="AK35" s="29">
        <v>1.0351562050713452E-5</v>
      </c>
      <c r="AL35" s="29">
        <v>1.1224914755719826E-4</v>
      </c>
      <c r="AM35" s="29">
        <v>0</v>
      </c>
      <c r="AN35" s="29">
        <v>5.751588876427113E-5</v>
      </c>
      <c r="AO35" s="30">
        <v>9.626602668631975E-4</v>
      </c>
    </row>
    <row r="36" spans="2:41" ht="12.75" customHeight="1" x14ac:dyDescent="0.2">
      <c r="B36" s="269" t="s">
        <v>74</v>
      </c>
      <c r="C36" s="271" t="s">
        <v>287</v>
      </c>
      <c r="D36" s="29">
        <v>4.2042263091139698E-3</v>
      </c>
      <c r="E36" s="29">
        <v>3.7923678596823891E-3</v>
      </c>
      <c r="F36" s="29">
        <v>2.9319347264890375E-3</v>
      </c>
      <c r="G36" s="29">
        <v>2.4891101431238332E-3</v>
      </c>
      <c r="H36" s="29">
        <v>9.3279081361874591E-4</v>
      </c>
      <c r="I36" s="29">
        <v>3.1560201083566902E-3</v>
      </c>
      <c r="J36" s="29">
        <v>8.6238758161882466E-4</v>
      </c>
      <c r="K36" s="29">
        <v>8.7474380686470459E-4</v>
      </c>
      <c r="L36" s="29">
        <v>1.7120543194766213E-3</v>
      </c>
      <c r="M36" s="29">
        <v>8.1922446750409611E-4</v>
      </c>
      <c r="N36" s="29">
        <v>2.3201383942200063E-3</v>
      </c>
      <c r="O36" s="29">
        <v>5.5305780770894858E-4</v>
      </c>
      <c r="P36" s="29">
        <v>4.9646189748898933E-3</v>
      </c>
      <c r="Q36" s="29">
        <v>8.0418910931477432E-4</v>
      </c>
      <c r="R36" s="29">
        <v>9.1180571301759453E-4</v>
      </c>
      <c r="S36" s="29">
        <v>8.5125611989504885E-4</v>
      </c>
      <c r="T36" s="29">
        <v>8.1783553663455075E-4</v>
      </c>
      <c r="U36" s="29">
        <v>5.3412879293682572E-4</v>
      </c>
      <c r="V36" s="29">
        <v>1.7317098789790294E-4</v>
      </c>
      <c r="W36" s="29">
        <v>1.3025224743275145E-3</v>
      </c>
      <c r="X36" s="29">
        <v>1.7169837058158312E-3</v>
      </c>
      <c r="Y36" s="29">
        <v>4.5490646584124012E-3</v>
      </c>
      <c r="Z36" s="29">
        <v>1.6366421892334514E-2</v>
      </c>
      <c r="AA36" s="29">
        <v>3.756717392396163E-3</v>
      </c>
      <c r="AB36" s="29">
        <v>1.2542768253607016E-3</v>
      </c>
      <c r="AC36" s="29">
        <v>6.4406060210278849E-3</v>
      </c>
      <c r="AD36" s="29">
        <v>3.0899476615291985E-4</v>
      </c>
      <c r="AE36" s="29">
        <v>2.3145369245470568E-3</v>
      </c>
      <c r="AF36" s="29">
        <v>2.4193794119140724E-3</v>
      </c>
      <c r="AG36" s="29">
        <v>3.1735705048357282E-6</v>
      </c>
      <c r="AH36" s="29">
        <v>4.0577843069635588E-3</v>
      </c>
      <c r="AI36" s="29">
        <v>1.7994957170207333E-3</v>
      </c>
      <c r="AJ36" s="29">
        <v>0</v>
      </c>
      <c r="AK36" s="29">
        <v>3.8335284794475486E-3</v>
      </c>
      <c r="AL36" s="29">
        <v>4.472071110648377E-3</v>
      </c>
      <c r="AM36" s="29">
        <v>0</v>
      </c>
      <c r="AN36" s="29">
        <v>4.7450608230523682E-4</v>
      </c>
      <c r="AO36" s="30">
        <v>2.1575128990154856E-3</v>
      </c>
    </row>
    <row r="37" spans="2:41" ht="12.75" customHeight="1" x14ac:dyDescent="0.2">
      <c r="B37" s="269" t="s">
        <v>75</v>
      </c>
      <c r="C37" s="271" t="s">
        <v>76</v>
      </c>
      <c r="D37" s="29">
        <v>2.3430422177930784E-2</v>
      </c>
      <c r="E37" s="29">
        <v>2.8916804930078217E-2</v>
      </c>
      <c r="F37" s="29">
        <v>5.4033454426520577E-2</v>
      </c>
      <c r="G37" s="29">
        <v>3.8304639424738988E-2</v>
      </c>
      <c r="H37" s="29">
        <v>2.221811222438444E-2</v>
      </c>
      <c r="I37" s="29">
        <v>7.8141555016193395E-2</v>
      </c>
      <c r="J37" s="29">
        <v>3.3140322779351979E-2</v>
      </c>
      <c r="K37" s="29">
        <v>4.2974332372132287E-2</v>
      </c>
      <c r="L37" s="29">
        <v>5.7444886421587911E-2</v>
      </c>
      <c r="M37" s="29">
        <v>2.0298561805934826E-2</v>
      </c>
      <c r="N37" s="29">
        <v>2.4249516637834537E-2</v>
      </c>
      <c r="O37" s="29">
        <v>3.2363287496002556E-2</v>
      </c>
      <c r="P37" s="29">
        <v>4.3096172835709719E-2</v>
      </c>
      <c r="Q37" s="29">
        <v>3.7244112186878231E-2</v>
      </c>
      <c r="R37" s="29">
        <v>3.7794105586136696E-2</v>
      </c>
      <c r="S37" s="29">
        <v>5.2978362183225325E-2</v>
      </c>
      <c r="T37" s="29">
        <v>4.4502950182986035E-2</v>
      </c>
      <c r="U37" s="29">
        <v>4.3628816701030464E-2</v>
      </c>
      <c r="V37" s="29">
        <v>3.1721518340510943E-2</v>
      </c>
      <c r="W37" s="29">
        <v>3.5383255608405925E-2</v>
      </c>
      <c r="X37" s="29">
        <v>0.10859415908720886</v>
      </c>
      <c r="Y37" s="29">
        <v>0.1914968301918904</v>
      </c>
      <c r="Z37" s="29">
        <v>0.15826509588462148</v>
      </c>
      <c r="AA37" s="29">
        <v>6.2769323489528406E-2</v>
      </c>
      <c r="AB37" s="29">
        <v>8.1310758074568695E-2</v>
      </c>
      <c r="AC37" s="29">
        <v>0.12169602625220401</v>
      </c>
      <c r="AD37" s="29">
        <v>1.9059178455200922E-2</v>
      </c>
      <c r="AE37" s="29">
        <v>0.20691896079532995</v>
      </c>
      <c r="AF37" s="29">
        <v>0.14838657254583312</v>
      </c>
      <c r="AG37" s="29">
        <v>8.4120246586428221E-2</v>
      </c>
      <c r="AH37" s="29">
        <v>9.724249932775382E-2</v>
      </c>
      <c r="AI37" s="29">
        <v>4.9009747132512549E-2</v>
      </c>
      <c r="AJ37" s="29">
        <v>7.8609203378879611E-2</v>
      </c>
      <c r="AK37" s="29">
        <v>0.1504024457290605</v>
      </c>
      <c r="AL37" s="29">
        <v>3.8537247195398111E-2</v>
      </c>
      <c r="AM37" s="29">
        <v>0</v>
      </c>
      <c r="AN37" s="29">
        <v>2.8283438299830328E-2</v>
      </c>
      <c r="AO37" s="30">
        <v>7.626930817703105E-2</v>
      </c>
    </row>
    <row r="38" spans="2:41" ht="12.75" customHeight="1" x14ac:dyDescent="0.2">
      <c r="B38" s="269" t="s">
        <v>77</v>
      </c>
      <c r="C38" s="271" t="s">
        <v>316</v>
      </c>
      <c r="D38" s="29">
        <v>7.0778220692154371E-4</v>
      </c>
      <c r="E38" s="29">
        <v>2.3702299123014932E-4</v>
      </c>
      <c r="F38" s="29">
        <v>4.3073742246726396E-4</v>
      </c>
      <c r="G38" s="29">
        <v>0</v>
      </c>
      <c r="H38" s="29">
        <v>7.2371701056626829E-5</v>
      </c>
      <c r="I38" s="29">
        <v>2.0288700696578725E-4</v>
      </c>
      <c r="J38" s="29">
        <v>0</v>
      </c>
      <c r="K38" s="29">
        <v>9.1542956532352808E-5</v>
      </c>
      <c r="L38" s="29">
        <v>4.3712025178126504E-4</v>
      </c>
      <c r="M38" s="29">
        <v>3.0341646944596154E-5</v>
      </c>
      <c r="N38" s="29">
        <v>6.105627353210542E-5</v>
      </c>
      <c r="O38" s="29">
        <v>9.029515227901202E-5</v>
      </c>
      <c r="P38" s="29">
        <v>1.6400668327234334E-4</v>
      </c>
      <c r="Q38" s="29">
        <v>1.1155418286561051E-4</v>
      </c>
      <c r="R38" s="29">
        <v>1.3508232785445844E-4</v>
      </c>
      <c r="S38" s="29">
        <v>3.1186205513912069E-4</v>
      </c>
      <c r="T38" s="29">
        <v>1.4564194488012549E-4</v>
      </c>
      <c r="U38" s="29">
        <v>2.0595644134428447E-4</v>
      </c>
      <c r="V38" s="29">
        <v>9.3682665584111414E-5</v>
      </c>
      <c r="W38" s="29">
        <v>2.384081314617326E-4</v>
      </c>
      <c r="X38" s="29">
        <v>3.4410078368733471E-4</v>
      </c>
      <c r="Y38" s="29">
        <v>1.4182586620147783E-4</v>
      </c>
      <c r="Z38" s="29">
        <v>4.0150034338845157E-4</v>
      </c>
      <c r="AA38" s="29">
        <v>6.0268193460901012E-5</v>
      </c>
      <c r="AB38" s="29">
        <v>6.4739649199030023E-4</v>
      </c>
      <c r="AC38" s="29">
        <v>2.7754195781362243E-4</v>
      </c>
      <c r="AD38" s="29">
        <v>6.8947932396075688E-4</v>
      </c>
      <c r="AE38" s="29">
        <v>4.113665211677687E-4</v>
      </c>
      <c r="AF38" s="29">
        <v>9.7547102737291155E-3</v>
      </c>
      <c r="AG38" s="29">
        <v>4.014566688617196E-4</v>
      </c>
      <c r="AH38" s="29">
        <v>1.1187391851920497E-2</v>
      </c>
      <c r="AI38" s="29">
        <v>2.5025715821613365E-2</v>
      </c>
      <c r="AJ38" s="29">
        <v>2.3690444853908922E-3</v>
      </c>
      <c r="AK38" s="29">
        <v>2.0852646664381654E-3</v>
      </c>
      <c r="AL38" s="29">
        <v>1.2475923371248601E-2</v>
      </c>
      <c r="AM38" s="29">
        <v>0</v>
      </c>
      <c r="AN38" s="29">
        <v>3.4221953814741321E-3</v>
      </c>
      <c r="AO38" s="30">
        <v>3.8218607800668269E-3</v>
      </c>
    </row>
    <row r="39" spans="2:41" ht="12.75" customHeight="1" x14ac:dyDescent="0.2">
      <c r="B39" s="272" t="s">
        <v>78</v>
      </c>
      <c r="C39" s="270" t="s">
        <v>317</v>
      </c>
      <c r="D39" s="31">
        <v>3.0859304221779308E-4</v>
      </c>
      <c r="E39" s="31">
        <v>7.1106897369044796E-4</v>
      </c>
      <c r="F39" s="31">
        <v>7.0524127136165592E-4</v>
      </c>
      <c r="G39" s="31">
        <v>1.1754131231418101E-3</v>
      </c>
      <c r="H39" s="31">
        <v>6.835105099792534E-4</v>
      </c>
      <c r="I39" s="31">
        <v>7.5143335913254534E-4</v>
      </c>
      <c r="J39" s="31">
        <v>2.4639645189109276E-4</v>
      </c>
      <c r="K39" s="31">
        <v>1.3731443479852922E-4</v>
      </c>
      <c r="L39" s="31">
        <v>1.1000859669828503E-3</v>
      </c>
      <c r="M39" s="31">
        <v>4.2478305722434611E-4</v>
      </c>
      <c r="N39" s="31">
        <v>4.8845018825684336E-4</v>
      </c>
      <c r="O39" s="31">
        <v>7.1107432419721965E-4</v>
      </c>
      <c r="P39" s="31">
        <v>7.5853091013458802E-4</v>
      </c>
      <c r="Q39" s="31">
        <v>1.0223025116341024E-3</v>
      </c>
      <c r="R39" s="31">
        <v>7.5260154090341135E-4</v>
      </c>
      <c r="S39" s="31">
        <v>2.6046846135854111E-3</v>
      </c>
      <c r="T39" s="31">
        <v>7.0580327134214652E-4</v>
      </c>
      <c r="U39" s="31">
        <v>9.2114584205630528E-4</v>
      </c>
      <c r="V39" s="31">
        <v>4.2299142945553337E-4</v>
      </c>
      <c r="W39" s="31">
        <v>1.6979310826055101E-3</v>
      </c>
      <c r="X39" s="31">
        <v>9.3285634452320925E-4</v>
      </c>
      <c r="Y39" s="31">
        <v>1.2055198627125616E-4</v>
      </c>
      <c r="Z39" s="31">
        <v>9.9318505996090663E-4</v>
      </c>
      <c r="AA39" s="31">
        <v>2.8627391893927979E-3</v>
      </c>
      <c r="AB39" s="31">
        <v>2.017187471714118E-3</v>
      </c>
      <c r="AC39" s="31">
        <v>3.2958107490367664E-3</v>
      </c>
      <c r="AD39" s="31">
        <v>2.565689189393139E-4</v>
      </c>
      <c r="AE39" s="31">
        <v>1.613453125825334E-3</v>
      </c>
      <c r="AF39" s="31">
        <v>2.0537301305164797E-3</v>
      </c>
      <c r="AG39" s="31">
        <v>2.8593870248569912E-3</v>
      </c>
      <c r="AH39" s="31">
        <v>4.0091698937015467E-3</v>
      </c>
      <c r="AI39" s="31">
        <v>2.5026531549499592E-3</v>
      </c>
      <c r="AJ39" s="31">
        <v>4.6184402593984061E-3</v>
      </c>
      <c r="AK39" s="31">
        <v>1.5596353489741603E-3</v>
      </c>
      <c r="AL39" s="31">
        <v>1.8220151487545226E-3</v>
      </c>
      <c r="AM39" s="31">
        <v>0</v>
      </c>
      <c r="AN39" s="31">
        <v>2.7320047163028786E-4</v>
      </c>
      <c r="AO39" s="32">
        <v>1.5632134132277699E-3</v>
      </c>
    </row>
    <row r="40" spans="2:41" ht="12.75" customHeight="1" x14ac:dyDescent="0.2">
      <c r="B40" s="269" t="s">
        <v>80</v>
      </c>
      <c r="C40" s="271" t="s">
        <v>318</v>
      </c>
      <c r="D40" s="29">
        <v>7.5223092951621669E-3</v>
      </c>
      <c r="E40" s="29">
        <v>4.7404598246029864E-3</v>
      </c>
      <c r="F40" s="29">
        <v>2.8268055928699085E-3</v>
      </c>
      <c r="G40" s="29">
        <v>2.8348198852243657E-3</v>
      </c>
      <c r="H40" s="29">
        <v>2.7340420399170136E-3</v>
      </c>
      <c r="I40" s="29">
        <v>8.566340294111017E-4</v>
      </c>
      <c r="J40" s="29">
        <v>1.9588517925341876E-2</v>
      </c>
      <c r="K40" s="29">
        <v>1.6274303383529388E-3</v>
      </c>
      <c r="L40" s="29">
        <v>1.1620113359851962E-2</v>
      </c>
      <c r="M40" s="29">
        <v>1.1408459251168153E-2</v>
      </c>
      <c r="N40" s="29">
        <v>4.1518266001831687E-3</v>
      </c>
      <c r="O40" s="29">
        <v>4.3680279914972064E-3</v>
      </c>
      <c r="P40" s="29">
        <v>7.6058099367549226E-3</v>
      </c>
      <c r="Q40" s="29">
        <v>5.7458729114809237E-3</v>
      </c>
      <c r="R40" s="29">
        <v>2.6534028685697192E-3</v>
      </c>
      <c r="S40" s="29">
        <v>7.1600982047247098E-4</v>
      </c>
      <c r="T40" s="29">
        <v>1.5609828964074986E-3</v>
      </c>
      <c r="U40" s="29">
        <v>1.2515814512460365E-3</v>
      </c>
      <c r="V40" s="29">
        <v>1.0475425333496095E-3</v>
      </c>
      <c r="W40" s="29">
        <v>1.8200425645737146E-3</v>
      </c>
      <c r="X40" s="29">
        <v>1.3979644370519979E-2</v>
      </c>
      <c r="Y40" s="29">
        <v>2.7585130976187436E-3</v>
      </c>
      <c r="Z40" s="29">
        <v>7.0579534048285696E-3</v>
      </c>
      <c r="AA40" s="29">
        <v>7.5937923760735276E-3</v>
      </c>
      <c r="AB40" s="29">
        <v>4.2016118534763296E-3</v>
      </c>
      <c r="AC40" s="29">
        <v>1.0207829948409847E-2</v>
      </c>
      <c r="AD40" s="29">
        <v>2.595873768091882E-3</v>
      </c>
      <c r="AE40" s="29">
        <v>1.1844794772924081E-3</v>
      </c>
      <c r="AF40" s="29">
        <v>4.3105987506982888E-3</v>
      </c>
      <c r="AG40" s="29">
        <v>2.5071206988202253E-4</v>
      </c>
      <c r="AH40" s="29">
        <v>6.4991393729652213E-3</v>
      </c>
      <c r="AI40" s="29">
        <v>3.2310981573522779E-3</v>
      </c>
      <c r="AJ40" s="29">
        <v>1.2858248183333733E-2</v>
      </c>
      <c r="AK40" s="29">
        <v>4.3407550199325079E-3</v>
      </c>
      <c r="AL40" s="29">
        <v>6.8862411827481191E-3</v>
      </c>
      <c r="AM40" s="29">
        <v>4.7317933496795285E-4</v>
      </c>
      <c r="AN40" s="29">
        <v>0</v>
      </c>
      <c r="AO40" s="30">
        <v>4.6786122790961641E-3</v>
      </c>
    </row>
    <row r="41" spans="2:41" ht="12.75" customHeight="1" x14ac:dyDescent="0.2">
      <c r="B41" s="275" t="s">
        <v>129</v>
      </c>
      <c r="C41" s="276" t="s">
        <v>319</v>
      </c>
      <c r="D41" s="35">
        <v>0.51824096303678202</v>
      </c>
      <c r="E41" s="35">
        <v>0.59706091490874613</v>
      </c>
      <c r="F41" s="35">
        <v>0.67026101227674661</v>
      </c>
      <c r="G41" s="35">
        <v>0.58494088363410079</v>
      </c>
      <c r="H41" s="35">
        <v>0.60974766400231595</v>
      </c>
      <c r="I41" s="35">
        <v>0.59551093711254222</v>
      </c>
      <c r="J41" s="35">
        <v>0.53123075027719602</v>
      </c>
      <c r="K41" s="35">
        <v>0.57769199863702714</v>
      </c>
      <c r="L41" s="35">
        <v>0.54476839911993125</v>
      </c>
      <c r="M41" s="35">
        <v>0.59961162691910919</v>
      </c>
      <c r="N41" s="35">
        <v>0.81167192429022084</v>
      </c>
      <c r="O41" s="35">
        <v>0.49597622227656651</v>
      </c>
      <c r="P41" s="35">
        <v>0.51631012297084444</v>
      </c>
      <c r="Q41" s="35">
        <v>0.52631096977214642</v>
      </c>
      <c r="R41" s="35">
        <v>0.59469994837925333</v>
      </c>
      <c r="S41" s="35">
        <v>0.66636806405264737</v>
      </c>
      <c r="T41" s="35">
        <v>0.62458734782283964</v>
      </c>
      <c r="U41" s="35">
        <v>0.66778094382368314</v>
      </c>
      <c r="V41" s="35">
        <v>0.71745875833562811</v>
      </c>
      <c r="W41" s="35">
        <v>0.55508390803260954</v>
      </c>
      <c r="X41" s="35">
        <v>0.52193928513282206</v>
      </c>
      <c r="Y41" s="35">
        <v>0.47864457019671247</v>
      </c>
      <c r="Z41" s="35">
        <v>0.56457287759522423</v>
      </c>
      <c r="AA41" s="35">
        <v>0.36454221284716992</v>
      </c>
      <c r="AB41" s="35">
        <v>0.32391375747717088</v>
      </c>
      <c r="AC41" s="35">
        <v>0.37677545223013126</v>
      </c>
      <c r="AD41" s="35">
        <v>0.16282197214916583</v>
      </c>
      <c r="AE41" s="35">
        <v>0.56884947026556354</v>
      </c>
      <c r="AF41" s="35">
        <v>0.49687877710629219</v>
      </c>
      <c r="AG41" s="35">
        <v>0.27527391880419866</v>
      </c>
      <c r="AH41" s="35">
        <v>0.31894093500708709</v>
      </c>
      <c r="AI41" s="35">
        <v>0.40082829009567672</v>
      </c>
      <c r="AJ41" s="35">
        <v>0.39430631665430299</v>
      </c>
      <c r="AK41" s="35">
        <v>0.40170961798135341</v>
      </c>
      <c r="AL41" s="35">
        <v>0.48587450219943257</v>
      </c>
      <c r="AM41" s="35">
        <v>1</v>
      </c>
      <c r="AN41" s="35">
        <v>0.35372271590026827</v>
      </c>
      <c r="AO41" s="36">
        <v>0.46096229715108777</v>
      </c>
    </row>
    <row r="42" spans="2:41" ht="12.75" customHeight="1" x14ac:dyDescent="0.2">
      <c r="B42" s="269" t="s">
        <v>130</v>
      </c>
      <c r="C42" s="271" t="s">
        <v>124</v>
      </c>
      <c r="D42" s="29">
        <v>3.1652020293531438E-3</v>
      </c>
      <c r="E42" s="29">
        <v>1.0903057596586869E-2</v>
      </c>
      <c r="F42" s="29">
        <v>5.957317571750634E-3</v>
      </c>
      <c r="G42" s="29">
        <v>8.7810274493535234E-3</v>
      </c>
      <c r="H42" s="29">
        <v>1.0333070650862832E-2</v>
      </c>
      <c r="I42" s="29">
        <v>8.7767416346681299E-3</v>
      </c>
      <c r="J42" s="29">
        <v>5.7903166194406804E-3</v>
      </c>
      <c r="K42" s="29">
        <v>1.397047231079851E-2</v>
      </c>
      <c r="L42" s="29">
        <v>1.1605542684792587E-2</v>
      </c>
      <c r="M42" s="29">
        <v>3.0948479883488077E-3</v>
      </c>
      <c r="N42" s="29">
        <v>6.4923170855805436E-3</v>
      </c>
      <c r="O42" s="29">
        <v>1.2242517729829381E-2</v>
      </c>
      <c r="P42" s="29">
        <v>1.0469093282217916E-2</v>
      </c>
      <c r="Q42" s="29">
        <v>9.6918940068764E-3</v>
      </c>
      <c r="R42" s="29">
        <v>1.1506119711888693E-2</v>
      </c>
      <c r="S42" s="29">
        <v>9.7043197668035576E-3</v>
      </c>
      <c r="T42" s="29">
        <v>1.1950108297856449E-2</v>
      </c>
      <c r="U42" s="29">
        <v>1.4437320212474623E-2</v>
      </c>
      <c r="V42" s="29">
        <v>5.8367139527555475E-3</v>
      </c>
      <c r="W42" s="29">
        <v>1.1309849163245607E-2</v>
      </c>
      <c r="X42" s="29">
        <v>1.2069929023713032E-2</v>
      </c>
      <c r="Y42" s="29">
        <v>1.2200570139982129E-2</v>
      </c>
      <c r="Z42" s="29">
        <v>8.3152834275450373E-3</v>
      </c>
      <c r="AA42" s="29">
        <v>1.7347195017829341E-2</v>
      </c>
      <c r="AB42" s="29">
        <v>1.3665152051971025E-2</v>
      </c>
      <c r="AC42" s="29">
        <v>2.482776072618037E-2</v>
      </c>
      <c r="AD42" s="29">
        <v>1.2343904025749035E-3</v>
      </c>
      <c r="AE42" s="29">
        <v>6.2233191996120029E-3</v>
      </c>
      <c r="AF42" s="29">
        <v>6.3480778020415414E-3</v>
      </c>
      <c r="AG42" s="29">
        <v>8.3385565014558755E-3</v>
      </c>
      <c r="AH42" s="29">
        <v>3.1888016699050956E-3</v>
      </c>
      <c r="AI42" s="29">
        <v>8.2983997866055842E-3</v>
      </c>
      <c r="AJ42" s="29">
        <v>3.5033142693053194E-2</v>
      </c>
      <c r="AK42" s="29">
        <v>9.0553164472518908E-3</v>
      </c>
      <c r="AL42" s="29">
        <v>1.5093443348343267E-2</v>
      </c>
      <c r="AM42" s="29">
        <v>0</v>
      </c>
      <c r="AN42" s="29">
        <v>1.9986771345584216E-3</v>
      </c>
      <c r="AO42" s="30">
        <v>9.5901566037647039E-3</v>
      </c>
    </row>
    <row r="43" spans="2:41" ht="12.75" customHeight="1" x14ac:dyDescent="0.2">
      <c r="B43" s="269" t="s">
        <v>131</v>
      </c>
      <c r="C43" s="271" t="s">
        <v>125</v>
      </c>
      <c r="D43" s="29">
        <v>0.20088274596847255</v>
      </c>
      <c r="E43" s="29">
        <v>0.26736193410760845</v>
      </c>
      <c r="F43" s="29">
        <v>0.13906686212898176</v>
      </c>
      <c r="G43" s="29">
        <v>0.28984304777708636</v>
      </c>
      <c r="H43" s="29">
        <v>0.18140368934849385</v>
      </c>
      <c r="I43" s="29">
        <v>0.10767288603010242</v>
      </c>
      <c r="J43" s="29">
        <v>8.6854749291610203E-2</v>
      </c>
      <c r="K43" s="29">
        <v>0.23211733772739523</v>
      </c>
      <c r="L43" s="29">
        <v>0.22848275560606723</v>
      </c>
      <c r="M43" s="29">
        <v>0.16542265914193821</v>
      </c>
      <c r="N43" s="29">
        <v>0.14846850513890303</v>
      </c>
      <c r="O43" s="29">
        <v>0.29799657630880944</v>
      </c>
      <c r="P43" s="29">
        <v>0.26946981422826316</v>
      </c>
      <c r="Q43" s="29">
        <v>0.27201072252145753</v>
      </c>
      <c r="R43" s="29">
        <v>0.28117868979790717</v>
      </c>
      <c r="S43" s="29">
        <v>0.26468655476759118</v>
      </c>
      <c r="T43" s="29">
        <v>0.22026290238255283</v>
      </c>
      <c r="U43" s="29">
        <v>0.17244212284509586</v>
      </c>
      <c r="V43" s="29">
        <v>0.18345053129426861</v>
      </c>
      <c r="W43" s="29">
        <v>0.28237989463523555</v>
      </c>
      <c r="X43" s="29">
        <v>0.34473530201224156</v>
      </c>
      <c r="Y43" s="29">
        <v>0.1260831950531138</v>
      </c>
      <c r="Z43" s="29">
        <v>0.11851656188916478</v>
      </c>
      <c r="AA43" s="29">
        <v>0.4540003013409673</v>
      </c>
      <c r="AB43" s="29">
        <v>0.43822018549504282</v>
      </c>
      <c r="AC43" s="29">
        <v>0.30032284660092734</v>
      </c>
      <c r="AD43" s="29">
        <v>4.2218693627320537E-2</v>
      </c>
      <c r="AE43" s="29">
        <v>0.26558911047191902</v>
      </c>
      <c r="AF43" s="29">
        <v>0.17241785587324157</v>
      </c>
      <c r="AG43" s="29">
        <v>0.34749644956799769</v>
      </c>
      <c r="AH43" s="29">
        <v>0.49119699319853977</v>
      </c>
      <c r="AI43" s="29">
        <v>0.52882823136326895</v>
      </c>
      <c r="AJ43" s="29">
        <v>0.53009962749367856</v>
      </c>
      <c r="AK43" s="29">
        <v>0.36968878603781313</v>
      </c>
      <c r="AL43" s="29">
        <v>0.31666623285353601</v>
      </c>
      <c r="AM43" s="29">
        <v>0</v>
      </c>
      <c r="AN43" s="29">
        <v>7.4195496505909762E-3</v>
      </c>
      <c r="AO43" s="30">
        <v>0.29031845925941863</v>
      </c>
    </row>
    <row r="44" spans="2:41" ht="12.75" customHeight="1" x14ac:dyDescent="0.2">
      <c r="B44" s="269" t="s">
        <v>132</v>
      </c>
      <c r="C44" s="271" t="s">
        <v>126</v>
      </c>
      <c r="D44" s="29">
        <v>0.12903435857945281</v>
      </c>
      <c r="E44" s="29">
        <v>-3.6501540649442998E-2</v>
      </c>
      <c r="F44" s="29">
        <v>9.2595404688759361E-2</v>
      </c>
      <c r="G44" s="29">
        <v>-7.6056143262117123E-3</v>
      </c>
      <c r="H44" s="29">
        <v>9.7573135624567778E-2</v>
      </c>
      <c r="I44" s="29">
        <v>5.3847714515438197E-2</v>
      </c>
      <c r="J44" s="29">
        <v>0.20980657878526549</v>
      </c>
      <c r="K44" s="29">
        <v>6.0413265591545501E-2</v>
      </c>
      <c r="L44" s="29">
        <v>7.5374102082149466E-2</v>
      </c>
      <c r="M44" s="29">
        <v>0.15716973117300806</v>
      </c>
      <c r="N44" s="29">
        <v>-4.6097486516739599E-3</v>
      </c>
      <c r="O44" s="29">
        <v>6.590793656765552E-2</v>
      </c>
      <c r="P44" s="29">
        <v>9.3203631381312116E-2</v>
      </c>
      <c r="Q44" s="29">
        <v>6.7441995987379391E-2</v>
      </c>
      <c r="R44" s="29">
        <v>6.6769264910918032E-3</v>
      </c>
      <c r="S44" s="29">
        <v>-8.4080237651615083E-2</v>
      </c>
      <c r="T44" s="29">
        <v>-9.5526178205989996E-3</v>
      </c>
      <c r="U44" s="29">
        <v>-1.3167632700451067E-2</v>
      </c>
      <c r="V44" s="29">
        <v>-1.2678387409049745E-2</v>
      </c>
      <c r="W44" s="29">
        <v>1.9229650993754871E-2</v>
      </c>
      <c r="X44" s="29">
        <v>2.5806678723394892E-2</v>
      </c>
      <c r="Y44" s="29">
        <v>-0.1788211434001333</v>
      </c>
      <c r="Z44" s="29">
        <v>0.10183316604152359</v>
      </c>
      <c r="AA44" s="29">
        <v>4.2910953744161519E-2</v>
      </c>
      <c r="AB44" s="29">
        <v>6.9911924767527764E-2</v>
      </c>
      <c r="AC44" s="29">
        <v>0.21762554692091687</v>
      </c>
      <c r="AD44" s="29">
        <v>0.37200507418654544</v>
      </c>
      <c r="AE44" s="29">
        <v>4.100059704168247E-2</v>
      </c>
      <c r="AF44" s="29">
        <v>0.1374922553450815</v>
      </c>
      <c r="AG44" s="29">
        <v>-5.6584762101221028E-3</v>
      </c>
      <c r="AH44" s="29">
        <v>1.0534135673712211E-2</v>
      </c>
      <c r="AI44" s="29">
        <v>7.9655828090242353E-3</v>
      </c>
      <c r="AJ44" s="29">
        <v>-1.5155503441894598E-2</v>
      </c>
      <c r="AK44" s="29">
        <v>6.4589146502207179E-2</v>
      </c>
      <c r="AL44" s="29">
        <v>-5.6840365444181268E-3</v>
      </c>
      <c r="AM44" s="29">
        <v>0</v>
      </c>
      <c r="AN44" s="29">
        <v>0.57177982917780956</v>
      </c>
      <c r="AO44" s="30">
        <v>6.9046868160058741E-2</v>
      </c>
    </row>
    <row r="45" spans="2:41" ht="12.75" customHeight="1" x14ac:dyDescent="0.2">
      <c r="B45" s="269" t="s">
        <v>133</v>
      </c>
      <c r="C45" s="271" t="s">
        <v>127</v>
      </c>
      <c r="D45" s="29">
        <v>0.14701202663526</v>
      </c>
      <c r="E45" s="29">
        <v>0.1090305759658687</v>
      </c>
      <c r="F45" s="29">
        <v>6.2776694039178127E-2</v>
      </c>
      <c r="G45" s="29">
        <v>0.10302150314595865</v>
      </c>
      <c r="H45" s="29">
        <v>6.1355119895784752E-2</v>
      </c>
      <c r="I45" s="29">
        <v>0.2228601056515303</v>
      </c>
      <c r="J45" s="29">
        <v>0.11987187384501663</v>
      </c>
      <c r="K45" s="29">
        <v>9.1726042445417516E-2</v>
      </c>
      <c r="L45" s="29">
        <v>0.10648249333391616</v>
      </c>
      <c r="M45" s="29">
        <v>3.9322774440196613E-2</v>
      </c>
      <c r="N45" s="29">
        <v>2.8879617380685865E-2</v>
      </c>
      <c r="O45" s="29">
        <v>8.7736789631106676E-2</v>
      </c>
      <c r="P45" s="29">
        <v>0.10449617488579327</v>
      </c>
      <c r="Q45" s="29">
        <v>0.11992241156833526</v>
      </c>
      <c r="R45" s="29">
        <v>0.15163956175433349</v>
      </c>
      <c r="S45" s="29">
        <v>0.15937742150543452</v>
      </c>
      <c r="T45" s="29">
        <v>0.1803308686234969</v>
      </c>
      <c r="U45" s="29">
        <v>0.20591796596513226</v>
      </c>
      <c r="V45" s="29">
        <v>0.10885074080277528</v>
      </c>
      <c r="W45" s="29">
        <v>0.11944247386232802</v>
      </c>
      <c r="X45" s="29">
        <v>5.1944257433148962E-2</v>
      </c>
      <c r="Y45" s="29">
        <v>0.51425349955324851</v>
      </c>
      <c r="Z45" s="29">
        <v>0.20334935812774049</v>
      </c>
      <c r="AA45" s="29">
        <v>7.8087489327507406E-2</v>
      </c>
      <c r="AB45" s="29">
        <v>9.7188782023928666E-2</v>
      </c>
      <c r="AC45" s="29">
        <v>7.5913847711095148E-2</v>
      </c>
      <c r="AD45" s="29">
        <v>0.34996079976424255</v>
      </c>
      <c r="AE45" s="29">
        <v>8.5021616750460591E-2</v>
      </c>
      <c r="AF45" s="29">
        <v>0.15748717688283986</v>
      </c>
      <c r="AG45" s="29">
        <v>0.37277076506850948</v>
      </c>
      <c r="AH45" s="29">
        <v>0.17020058003071822</v>
      </c>
      <c r="AI45" s="29">
        <v>5.6287671333445907E-2</v>
      </c>
      <c r="AJ45" s="29">
        <v>4.340855248988968E-2</v>
      </c>
      <c r="AK45" s="29">
        <v>0.10217106761410297</v>
      </c>
      <c r="AL45" s="29">
        <v>0.13918894297092585</v>
      </c>
      <c r="AM45" s="29">
        <v>0</v>
      </c>
      <c r="AN45" s="29">
        <v>3.5156587007160726E-2</v>
      </c>
      <c r="AO45" s="30">
        <v>0.14646187385223475</v>
      </c>
    </row>
    <row r="46" spans="2:41" ht="12.75" customHeight="1" x14ac:dyDescent="0.2">
      <c r="B46" s="269" t="s">
        <v>134</v>
      </c>
      <c r="C46" s="271" t="s">
        <v>320</v>
      </c>
      <c r="D46" s="29">
        <v>2.7453456242072839E-2</v>
      </c>
      <c r="E46" s="29">
        <v>5.2145058070632855E-2</v>
      </c>
      <c r="F46" s="29">
        <v>3.0823277926386245E-2</v>
      </c>
      <c r="G46" s="29">
        <v>2.101915231971237E-2</v>
      </c>
      <c r="H46" s="29">
        <v>3.9587320477974877E-2</v>
      </c>
      <c r="I46" s="29">
        <v>1.1331615055718783E-2</v>
      </c>
      <c r="J46" s="29">
        <v>4.6445731181470988E-2</v>
      </c>
      <c r="K46" s="29">
        <v>2.408088328781614E-2</v>
      </c>
      <c r="L46" s="29">
        <v>3.3286707173143332E-2</v>
      </c>
      <c r="M46" s="29">
        <v>3.5378360337399113E-2</v>
      </c>
      <c r="N46" s="29">
        <v>9.0973847562837076E-3</v>
      </c>
      <c r="O46" s="29">
        <v>4.0147482082055722E-2</v>
      </c>
      <c r="P46" s="29">
        <v>6.0545800574706753E-3</v>
      </c>
      <c r="Q46" s="29">
        <v>4.6236711316089609E-3</v>
      </c>
      <c r="R46" s="29">
        <v>-4.5696421765622511E-2</v>
      </c>
      <c r="S46" s="29">
        <v>-1.6049757909124034E-2</v>
      </c>
      <c r="T46" s="29">
        <v>-2.7578609306146838E-2</v>
      </c>
      <c r="U46" s="29">
        <v>-4.7408456888337662E-2</v>
      </c>
      <c r="V46" s="29">
        <v>-2.9126792390696461E-3</v>
      </c>
      <c r="W46" s="29">
        <v>1.2554223312826358E-2</v>
      </c>
      <c r="X46" s="29">
        <v>4.8364201197752345E-2</v>
      </c>
      <c r="Y46" s="29">
        <v>4.7837864669758472E-2</v>
      </c>
      <c r="Z46" s="29">
        <v>3.8089703629351788E-2</v>
      </c>
      <c r="AA46" s="29">
        <v>4.3111847722364524E-2</v>
      </c>
      <c r="AB46" s="29">
        <v>5.7820006534308133E-2</v>
      </c>
      <c r="AC46" s="29">
        <v>1.7158623391889245E-2</v>
      </c>
      <c r="AD46" s="29">
        <v>7.1893311812258276E-2</v>
      </c>
      <c r="AE46" s="29">
        <v>3.5571199221444839E-2</v>
      </c>
      <c r="AF46" s="29">
        <v>2.9379919760296584E-2</v>
      </c>
      <c r="AG46" s="29">
        <v>1.7787862679604256E-3</v>
      </c>
      <c r="AH46" s="29">
        <v>7.741845311975401E-3</v>
      </c>
      <c r="AI46" s="29">
        <v>9.8841747974343728E-3</v>
      </c>
      <c r="AJ46" s="29">
        <v>3.1451657932310736E-2</v>
      </c>
      <c r="AK46" s="29">
        <v>5.2814819756301229E-2</v>
      </c>
      <c r="AL46" s="29">
        <v>4.8860915172180434E-2</v>
      </c>
      <c r="AM46" s="29">
        <v>0</v>
      </c>
      <c r="AN46" s="29">
        <v>3.2884709400972018E-2</v>
      </c>
      <c r="AO46" s="30">
        <v>2.6729557422389045E-2</v>
      </c>
    </row>
    <row r="47" spans="2:41" ht="12.75" customHeight="1" x14ac:dyDescent="0.2">
      <c r="B47" s="269" t="s">
        <v>135</v>
      </c>
      <c r="C47" s="271" t="s">
        <v>128</v>
      </c>
      <c r="D47" s="29">
        <v>-2.5788752491393369E-2</v>
      </c>
      <c r="E47" s="29">
        <v>0</v>
      </c>
      <c r="F47" s="29">
        <v>-1.480568631802731E-3</v>
      </c>
      <c r="G47" s="29">
        <v>0</v>
      </c>
      <c r="H47" s="29">
        <v>0</v>
      </c>
      <c r="I47" s="29">
        <v>0</v>
      </c>
      <c r="J47" s="29">
        <v>0</v>
      </c>
      <c r="K47" s="29">
        <v>0</v>
      </c>
      <c r="L47" s="29">
        <v>0</v>
      </c>
      <c r="M47" s="29">
        <v>0</v>
      </c>
      <c r="N47" s="29">
        <v>0</v>
      </c>
      <c r="O47" s="29">
        <v>-7.5245960232510017E-6</v>
      </c>
      <c r="P47" s="29">
        <v>-3.4168059015071531E-6</v>
      </c>
      <c r="Q47" s="29">
        <v>-1.6649878039643361E-6</v>
      </c>
      <c r="R47" s="29">
        <v>-4.8243688519449446E-6</v>
      </c>
      <c r="S47" s="29">
        <v>-6.364531737533076E-6</v>
      </c>
      <c r="T47" s="29">
        <v>0</v>
      </c>
      <c r="U47" s="29">
        <v>-2.2632575971899393E-6</v>
      </c>
      <c r="V47" s="29">
        <v>-5.6777373081279648E-6</v>
      </c>
      <c r="W47" s="29">
        <v>0</v>
      </c>
      <c r="X47" s="29">
        <v>-4.8596535230727936E-3</v>
      </c>
      <c r="Y47" s="29">
        <v>-1.9855621268206897E-4</v>
      </c>
      <c r="Z47" s="29">
        <v>-3.467695071054995E-2</v>
      </c>
      <c r="AA47" s="29">
        <v>0</v>
      </c>
      <c r="AB47" s="29">
        <v>-7.1980834994926862E-4</v>
      </c>
      <c r="AC47" s="29">
        <v>-1.2624077581140208E-2</v>
      </c>
      <c r="AD47" s="29">
        <v>-1.3424194210756671E-4</v>
      </c>
      <c r="AE47" s="29">
        <v>-2.2553129506824362E-3</v>
      </c>
      <c r="AF47" s="29">
        <v>-4.0627697933065864E-6</v>
      </c>
      <c r="AG47" s="29">
        <v>0</v>
      </c>
      <c r="AH47" s="29">
        <v>-1.8032908919377554E-3</v>
      </c>
      <c r="AI47" s="29">
        <v>-1.2092350185455734E-2</v>
      </c>
      <c r="AJ47" s="29">
        <v>-1.9143793821340543E-2</v>
      </c>
      <c r="AK47" s="29">
        <v>-2.8754339029759591E-5</v>
      </c>
      <c r="AL47" s="29">
        <v>0</v>
      </c>
      <c r="AM47" s="29">
        <v>0</v>
      </c>
      <c r="AN47" s="29">
        <v>-2.9620682713599631E-3</v>
      </c>
      <c r="AO47" s="30">
        <v>-3.1092124489536552E-3</v>
      </c>
    </row>
    <row r="48" spans="2:41" ht="12.75" customHeight="1" x14ac:dyDescent="0.2">
      <c r="B48" s="275" t="s">
        <v>136</v>
      </c>
      <c r="C48" s="276" t="s">
        <v>321</v>
      </c>
      <c r="D48" s="35">
        <v>0.48175903696321798</v>
      </c>
      <c r="E48" s="35">
        <v>0.40293908509125387</v>
      </c>
      <c r="F48" s="35">
        <v>0.32973898772325339</v>
      </c>
      <c r="G48" s="35">
        <v>0.41505911636589921</v>
      </c>
      <c r="H48" s="35">
        <v>0.39025233599768411</v>
      </c>
      <c r="I48" s="35">
        <v>0.40448906288745784</v>
      </c>
      <c r="J48" s="35">
        <v>0.46876924972280398</v>
      </c>
      <c r="K48" s="35">
        <v>0.42230800136297292</v>
      </c>
      <c r="L48" s="35">
        <v>0.45523160088006875</v>
      </c>
      <c r="M48" s="35">
        <v>0.40038837308089081</v>
      </c>
      <c r="N48" s="35">
        <v>0.18832807570977919</v>
      </c>
      <c r="O48" s="35">
        <v>0.50402377772343343</v>
      </c>
      <c r="P48" s="35">
        <v>0.48368987702915561</v>
      </c>
      <c r="Q48" s="35">
        <v>0.47368903022785358</v>
      </c>
      <c r="R48" s="35">
        <v>0.40530005162074673</v>
      </c>
      <c r="S48" s="35">
        <v>0.33363193594735258</v>
      </c>
      <c r="T48" s="35">
        <v>0.37541265217716036</v>
      </c>
      <c r="U48" s="35">
        <v>0.33221905617631681</v>
      </c>
      <c r="V48" s="35">
        <v>0.28254124166437189</v>
      </c>
      <c r="W48" s="35">
        <v>0.4449160919673904</v>
      </c>
      <c r="X48" s="35">
        <v>0.47806071486717799</v>
      </c>
      <c r="Y48" s="35">
        <v>0.52135542980328753</v>
      </c>
      <c r="Z48" s="35">
        <v>0.43542712240477577</v>
      </c>
      <c r="AA48" s="35">
        <v>0.63545778715283008</v>
      </c>
      <c r="AB48" s="35">
        <v>0.67608624252282912</v>
      </c>
      <c r="AC48" s="35">
        <v>0.62322454776986869</v>
      </c>
      <c r="AD48" s="35">
        <v>0.83717802785083417</v>
      </c>
      <c r="AE48" s="35">
        <v>0.43115052973443652</v>
      </c>
      <c r="AF48" s="35">
        <v>0.50312122289370775</v>
      </c>
      <c r="AG48" s="35">
        <v>0.7247260811958014</v>
      </c>
      <c r="AH48" s="35">
        <v>0.68105906499291291</v>
      </c>
      <c r="AI48" s="35">
        <v>0.59917170990432322</v>
      </c>
      <c r="AJ48" s="35">
        <v>0.60569368334569706</v>
      </c>
      <c r="AK48" s="35">
        <v>0.59829038201864659</v>
      </c>
      <c r="AL48" s="35">
        <v>0.51412549780056738</v>
      </c>
      <c r="AM48" s="35">
        <v>0</v>
      </c>
      <c r="AN48" s="35">
        <v>0.64627728409973173</v>
      </c>
      <c r="AO48" s="36">
        <v>0.53903770284891228</v>
      </c>
    </row>
    <row r="49" spans="2:41" ht="12.75" customHeight="1" thickBot="1" x14ac:dyDescent="0.25">
      <c r="B49" s="277" t="s">
        <v>137</v>
      </c>
      <c r="C49" s="278" t="s">
        <v>322</v>
      </c>
      <c r="D49" s="37">
        <v>1</v>
      </c>
      <c r="E49" s="37">
        <v>1</v>
      </c>
      <c r="F49" s="37">
        <v>1</v>
      </c>
      <c r="G49" s="37">
        <v>1</v>
      </c>
      <c r="H49" s="37">
        <v>1</v>
      </c>
      <c r="I49" s="37">
        <v>1</v>
      </c>
      <c r="J49" s="37">
        <v>1</v>
      </c>
      <c r="K49" s="37">
        <v>1</v>
      </c>
      <c r="L49" s="37">
        <v>1</v>
      </c>
      <c r="M49" s="37">
        <v>1</v>
      </c>
      <c r="N49" s="37">
        <v>1</v>
      </c>
      <c r="O49" s="37">
        <v>1</v>
      </c>
      <c r="P49" s="37">
        <v>1</v>
      </c>
      <c r="Q49" s="37">
        <v>1</v>
      </c>
      <c r="R49" s="37">
        <v>1</v>
      </c>
      <c r="S49" s="37">
        <v>1</v>
      </c>
      <c r="T49" s="37">
        <v>1</v>
      </c>
      <c r="U49" s="37">
        <v>1</v>
      </c>
      <c r="V49" s="37">
        <v>1</v>
      </c>
      <c r="W49" s="37">
        <v>1</v>
      </c>
      <c r="X49" s="37">
        <v>1</v>
      </c>
      <c r="Y49" s="37">
        <v>1</v>
      </c>
      <c r="Z49" s="37">
        <v>1</v>
      </c>
      <c r="AA49" s="37">
        <v>1</v>
      </c>
      <c r="AB49" s="37">
        <v>1</v>
      </c>
      <c r="AC49" s="37">
        <v>1</v>
      </c>
      <c r="AD49" s="37">
        <v>1</v>
      </c>
      <c r="AE49" s="37">
        <v>1</v>
      </c>
      <c r="AF49" s="37">
        <v>1</v>
      </c>
      <c r="AG49" s="37">
        <v>1</v>
      </c>
      <c r="AH49" s="37">
        <v>1</v>
      </c>
      <c r="AI49" s="37">
        <v>1</v>
      </c>
      <c r="AJ49" s="37">
        <v>1</v>
      </c>
      <c r="AK49" s="37">
        <v>1</v>
      </c>
      <c r="AL49" s="37">
        <v>1</v>
      </c>
      <c r="AM49" s="37">
        <v>1</v>
      </c>
      <c r="AN49" s="37">
        <v>1</v>
      </c>
      <c r="AO49" s="38">
        <v>1</v>
      </c>
    </row>
  </sheetData>
  <sheetProtection formatCells="0" formatColumns="0" formatRows="0"/>
  <mergeCells count="1">
    <mergeCell ref="B2:C3"/>
  </mergeCells>
  <phoneticPr fontId="5"/>
  <pageMargins left="0.11811023622047245" right="0.11811023622047245" top="0.35433070866141736" bottom="0.15748031496062992" header="0.31496062992125984" footer="0.31496062992125984"/>
  <pageSetup paperSize="9" scale="90" fitToWidth="0" orientation="landscape" r:id="rId1"/>
  <ignoredErrors>
    <ignoredError sqref="B4:B40 D2:AO2 B41:B50 AO3"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34998626667073579"/>
  </sheetPr>
  <dimension ref="B1:AP42"/>
  <sheetViews>
    <sheetView showGridLines="0" zoomScale="85" zoomScaleNormal="85" workbookViewId="0">
      <pane xSplit="3" ySplit="3" topLeftCell="D4" activePane="bottomRight" state="frozen"/>
      <selection activeCell="A8" sqref="A8"/>
      <selection pane="topRight" activeCell="A8" sqref="A8"/>
      <selection pane="bottomLeft" activeCell="A8" sqref="A8"/>
      <selection pane="bottomRight" activeCell="B2" sqref="B2:C3"/>
    </sheetView>
  </sheetViews>
  <sheetFormatPr defaultColWidth="9" defaultRowHeight="12" x14ac:dyDescent="0.2"/>
  <cols>
    <col min="1" max="1" width="1.44140625" style="26" customWidth="1"/>
    <col min="2" max="2" width="3.109375" style="12" customWidth="1"/>
    <col min="3" max="3" width="23.88671875" style="26" customWidth="1"/>
    <col min="4" max="35" width="10.109375" style="26" customWidth="1"/>
    <col min="36" max="36" width="12.44140625" style="26" customWidth="1"/>
    <col min="37" max="41" width="10.109375" style="26" customWidth="1"/>
    <col min="42" max="42" width="9.77734375" style="26" bestFit="1" customWidth="1"/>
    <col min="43" max="16384" width="9" style="26"/>
  </cols>
  <sheetData>
    <row r="1" spans="2:42" ht="42" customHeight="1" thickBot="1" x14ac:dyDescent="0.25">
      <c r="B1" s="28"/>
    </row>
    <row r="2" spans="2:42" x14ac:dyDescent="0.2">
      <c r="B2" s="697" t="s">
        <v>83</v>
      </c>
      <c r="C2" s="698"/>
      <c r="D2" s="264" t="s">
        <v>13</v>
      </c>
      <c r="E2" s="264" t="s">
        <v>22</v>
      </c>
      <c r="F2" s="264" t="s">
        <v>31</v>
      </c>
      <c r="G2" s="264" t="s">
        <v>39</v>
      </c>
      <c r="H2" s="264" t="s">
        <v>41</v>
      </c>
      <c r="I2" s="264" t="s">
        <v>48</v>
      </c>
      <c r="J2" s="264" t="s">
        <v>50</v>
      </c>
      <c r="K2" s="264" t="s">
        <v>52</v>
      </c>
      <c r="L2" s="264" t="s">
        <v>58</v>
      </c>
      <c r="M2" s="264" t="s">
        <v>60</v>
      </c>
      <c r="N2" s="264" t="s">
        <v>62</v>
      </c>
      <c r="O2" s="264" t="s">
        <v>64</v>
      </c>
      <c r="P2" s="264" t="s">
        <v>66</v>
      </c>
      <c r="Q2" s="264" t="s">
        <v>68</v>
      </c>
      <c r="R2" s="264" t="s">
        <v>70</v>
      </c>
      <c r="S2" s="264" t="s">
        <v>72</v>
      </c>
      <c r="T2" s="264" t="s">
        <v>74</v>
      </c>
      <c r="U2" s="264" t="s">
        <v>75</v>
      </c>
      <c r="V2" s="264" t="s">
        <v>77</v>
      </c>
      <c r="W2" s="264" t="s">
        <v>130</v>
      </c>
      <c r="X2" s="264" t="s">
        <v>132</v>
      </c>
      <c r="Y2" s="264" t="s">
        <v>137</v>
      </c>
      <c r="Z2" s="264" t="s">
        <v>138</v>
      </c>
      <c r="AA2" s="264" t="s">
        <v>139</v>
      </c>
      <c r="AB2" s="264" t="s">
        <v>140</v>
      </c>
      <c r="AC2" s="264" t="s">
        <v>141</v>
      </c>
      <c r="AD2" s="264" t="s">
        <v>142</v>
      </c>
      <c r="AE2" s="264" t="s">
        <v>143</v>
      </c>
      <c r="AF2" s="264" t="s">
        <v>144</v>
      </c>
      <c r="AG2" s="264" t="s">
        <v>145</v>
      </c>
      <c r="AH2" s="264" t="s">
        <v>146</v>
      </c>
      <c r="AI2" s="264" t="s">
        <v>147</v>
      </c>
      <c r="AJ2" s="264" t="s">
        <v>148</v>
      </c>
      <c r="AK2" s="264" t="s">
        <v>149</v>
      </c>
      <c r="AL2" s="264" t="s">
        <v>150</v>
      </c>
      <c r="AM2" s="264" t="s">
        <v>151</v>
      </c>
      <c r="AN2" s="264" t="s">
        <v>152</v>
      </c>
      <c r="AO2" s="264" t="s">
        <v>153</v>
      </c>
      <c r="AP2" s="279"/>
    </row>
    <row r="3" spans="2:42" ht="33.75" customHeight="1" x14ac:dyDescent="0.2">
      <c r="B3" s="699"/>
      <c r="C3" s="691"/>
      <c r="D3" s="266" t="s">
        <v>290</v>
      </c>
      <c r="E3" s="266" t="s">
        <v>291</v>
      </c>
      <c r="F3" s="266" t="s">
        <v>292</v>
      </c>
      <c r="G3" s="266" t="s">
        <v>293</v>
      </c>
      <c r="H3" s="266" t="s">
        <v>21</v>
      </c>
      <c r="I3" s="266" t="s">
        <v>294</v>
      </c>
      <c r="J3" s="266" t="s">
        <v>295</v>
      </c>
      <c r="K3" s="266" t="s">
        <v>296</v>
      </c>
      <c r="L3" s="266" t="s">
        <v>297</v>
      </c>
      <c r="M3" s="266" t="s">
        <v>298</v>
      </c>
      <c r="N3" s="266" t="s">
        <v>299</v>
      </c>
      <c r="O3" s="266" t="s">
        <v>300</v>
      </c>
      <c r="P3" s="266" t="s">
        <v>301</v>
      </c>
      <c r="Q3" s="266" t="s">
        <v>302</v>
      </c>
      <c r="R3" s="266" t="s">
        <v>303</v>
      </c>
      <c r="S3" s="266" t="s">
        <v>289</v>
      </c>
      <c r="T3" s="266" t="s">
        <v>304</v>
      </c>
      <c r="U3" s="266" t="s">
        <v>305</v>
      </c>
      <c r="V3" s="266" t="s">
        <v>306</v>
      </c>
      <c r="W3" s="266" t="s">
        <v>49</v>
      </c>
      <c r="X3" s="266" t="s">
        <v>307</v>
      </c>
      <c r="Y3" s="266" t="s">
        <v>53</v>
      </c>
      <c r="Z3" s="266" t="s">
        <v>55</v>
      </c>
      <c r="AA3" s="266" t="s">
        <v>57</v>
      </c>
      <c r="AB3" s="266" t="s">
        <v>308</v>
      </c>
      <c r="AC3" s="266" t="s">
        <v>309</v>
      </c>
      <c r="AD3" s="266" t="s">
        <v>310</v>
      </c>
      <c r="AE3" s="266" t="s">
        <v>311</v>
      </c>
      <c r="AF3" s="266" t="s">
        <v>312</v>
      </c>
      <c r="AG3" s="266" t="s">
        <v>313</v>
      </c>
      <c r="AH3" s="266" t="s">
        <v>314</v>
      </c>
      <c r="AI3" s="266" t="s">
        <v>315</v>
      </c>
      <c r="AJ3" s="267" t="s">
        <v>287</v>
      </c>
      <c r="AK3" s="266" t="s">
        <v>76</v>
      </c>
      <c r="AL3" s="266" t="s">
        <v>316</v>
      </c>
      <c r="AM3" s="266" t="s">
        <v>317</v>
      </c>
      <c r="AN3" s="266" t="s">
        <v>318</v>
      </c>
      <c r="AO3" s="266" t="s">
        <v>157</v>
      </c>
      <c r="AP3" s="268" t="s">
        <v>158</v>
      </c>
    </row>
    <row r="4" spans="2:42" ht="13.5" customHeight="1" x14ac:dyDescent="0.2">
      <c r="B4" s="269" t="s">
        <v>13</v>
      </c>
      <c r="C4" s="270" t="s">
        <v>484</v>
      </c>
      <c r="D4" s="29">
        <v>1.0578674126694156</v>
      </c>
      <c r="E4" s="29">
        <v>4.5030354151052703E-5</v>
      </c>
      <c r="F4" s="29">
        <v>7.9798805192298775E-2</v>
      </c>
      <c r="G4" s="29">
        <v>5.5438022446137923E-3</v>
      </c>
      <c r="H4" s="29">
        <v>1.3714948837534132E-2</v>
      </c>
      <c r="I4" s="29">
        <v>1.5397602274547382E-3</v>
      </c>
      <c r="J4" s="29">
        <v>2.4975692509633565E-5</v>
      </c>
      <c r="K4" s="29">
        <v>3.927315497790129E-4</v>
      </c>
      <c r="L4" s="29">
        <v>2.5766975288484852E-4</v>
      </c>
      <c r="M4" s="29">
        <v>3.1131555644845399E-5</v>
      </c>
      <c r="N4" s="29">
        <v>1.0373228791605596E-4</v>
      </c>
      <c r="O4" s="29">
        <v>2.9910274448634456E-5</v>
      </c>
      <c r="P4" s="29">
        <v>3.2637350071954287E-5</v>
      </c>
      <c r="Q4" s="29">
        <v>2.454953193146938E-5</v>
      </c>
      <c r="R4" s="29">
        <v>5.2890668777157023E-5</v>
      </c>
      <c r="S4" s="29">
        <v>5.541967107663692E-5</v>
      </c>
      <c r="T4" s="29">
        <v>5.3994514736898048E-5</v>
      </c>
      <c r="U4" s="29">
        <v>5.5815575521858049E-5</v>
      </c>
      <c r="V4" s="29">
        <v>2.1804202575346935E-5</v>
      </c>
      <c r="W4" s="29">
        <v>3.251244458504692E-3</v>
      </c>
      <c r="X4" s="29">
        <v>7.3996913503644735E-4</v>
      </c>
      <c r="Y4" s="29">
        <v>4.9676848219042886E-5</v>
      </c>
      <c r="Z4" s="29">
        <v>1.1197206700195285E-4</v>
      </c>
      <c r="AA4" s="29">
        <v>5.6375872113799608E-5</v>
      </c>
      <c r="AB4" s="29">
        <v>1.5191645731576405E-4</v>
      </c>
      <c r="AC4" s="29">
        <v>7.9381113755993426E-5</v>
      </c>
      <c r="AD4" s="29">
        <v>2.9544983428592115E-5</v>
      </c>
      <c r="AE4" s="29">
        <v>5.9421956522170761E-5</v>
      </c>
      <c r="AF4" s="29">
        <v>2.0796781434977941E-4</v>
      </c>
      <c r="AG4" s="29">
        <v>6.161461138368246E-5</v>
      </c>
      <c r="AH4" s="29">
        <v>1.1344389374155532E-3</v>
      </c>
      <c r="AI4" s="29">
        <v>1.5239613856477009E-3</v>
      </c>
      <c r="AJ4" s="29">
        <v>1.2905276787821014E-3</v>
      </c>
      <c r="AK4" s="29">
        <v>7.9354422395859934E-5</v>
      </c>
      <c r="AL4" s="29">
        <v>1.0833983645419576E-2</v>
      </c>
      <c r="AM4" s="29">
        <v>1.917406678998336E-3</v>
      </c>
      <c r="AN4" s="29">
        <v>1.2692958581603681E-4</v>
      </c>
      <c r="AO4" s="29">
        <v>1.1813527098054495</v>
      </c>
      <c r="AP4" s="42">
        <v>0.91346099180259832</v>
      </c>
    </row>
    <row r="5" spans="2:42" ht="13.5" customHeight="1" x14ac:dyDescent="0.2">
      <c r="B5" s="269" t="s">
        <v>14</v>
      </c>
      <c r="C5" s="271" t="s">
        <v>291</v>
      </c>
      <c r="D5" s="29">
        <v>1.1872847421347604E-4</v>
      </c>
      <c r="E5" s="29">
        <v>1.0001533131803124</v>
      </c>
      <c r="F5" s="29">
        <v>1.6554548884109343E-4</v>
      </c>
      <c r="G5" s="29">
        <v>1.4449959794002887E-4</v>
      </c>
      <c r="H5" s="29">
        <v>3.2914371243632657E-4</v>
      </c>
      <c r="I5" s="29">
        <v>8.0438664175101749E-4</v>
      </c>
      <c r="J5" s="29">
        <v>8.984449402556733E-3</v>
      </c>
      <c r="K5" s="29">
        <v>1.8012656774065442E-4</v>
      </c>
      <c r="L5" s="29">
        <v>5.1436954498537812E-3</v>
      </c>
      <c r="M5" s="29">
        <v>4.3217996154057533E-4</v>
      </c>
      <c r="N5" s="29">
        <v>4.7757894183314345E-3</v>
      </c>
      <c r="O5" s="29">
        <v>1.6628079287518569E-4</v>
      </c>
      <c r="P5" s="29">
        <v>1.3472313668303114E-4</v>
      </c>
      <c r="Q5" s="29">
        <v>9.3831980515449612E-5</v>
      </c>
      <c r="R5" s="29">
        <v>2.0428250829733637E-4</v>
      </c>
      <c r="S5" s="29">
        <v>3.1244328978718153E-4</v>
      </c>
      <c r="T5" s="29">
        <v>9.9785037877951502E-5</v>
      </c>
      <c r="U5" s="29">
        <v>6.7832883564770038E-5</v>
      </c>
      <c r="V5" s="29">
        <v>1.3317284826863641E-4</v>
      </c>
      <c r="W5" s="29">
        <v>2.3054358316067664E-4</v>
      </c>
      <c r="X5" s="29">
        <v>5.5486376856755915E-4</v>
      </c>
      <c r="Y5" s="29">
        <v>8.533332710975389E-3</v>
      </c>
      <c r="Z5" s="29">
        <v>3.9879805129126644E-4</v>
      </c>
      <c r="AA5" s="29">
        <v>4.1377933085872369E-4</v>
      </c>
      <c r="AB5" s="29">
        <v>1.6383489005196173E-4</v>
      </c>
      <c r="AC5" s="29">
        <v>4.8835016547360008E-5</v>
      </c>
      <c r="AD5" s="29">
        <v>3.3268347240768529E-5</v>
      </c>
      <c r="AE5" s="29">
        <v>1.2014758860501525E-4</v>
      </c>
      <c r="AF5" s="29">
        <v>6.801477927267478E-5</v>
      </c>
      <c r="AG5" s="29">
        <v>8.9066279989771606E-5</v>
      </c>
      <c r="AH5" s="29">
        <v>1.2009775211716613E-4</v>
      </c>
      <c r="AI5" s="29">
        <v>9.5625141661380685E-5</v>
      </c>
      <c r="AJ5" s="29">
        <v>5.3009808672777118E-5</v>
      </c>
      <c r="AK5" s="29">
        <v>4.6597232145349887E-5</v>
      </c>
      <c r="AL5" s="29">
        <v>2.1747197291789916E-4</v>
      </c>
      <c r="AM5" s="29">
        <v>9.7051362246882572E-5</v>
      </c>
      <c r="AN5" s="29">
        <v>8.1517372942798157E-5</v>
      </c>
      <c r="AO5" s="29">
        <v>1.0338100653626523</v>
      </c>
      <c r="AP5" s="42">
        <v>0.79937613872930158</v>
      </c>
    </row>
    <row r="6" spans="2:42" ht="13.5" customHeight="1" x14ac:dyDescent="0.2">
      <c r="B6" s="269" t="s">
        <v>16</v>
      </c>
      <c r="C6" s="271" t="s">
        <v>292</v>
      </c>
      <c r="D6" s="29">
        <v>9.1352329381269286E-3</v>
      </c>
      <c r="E6" s="29">
        <v>2.0862202528848338E-5</v>
      </c>
      <c r="F6" s="29">
        <v>1.046861260504691</v>
      </c>
      <c r="G6" s="29">
        <v>7.1828525360924779E-4</v>
      </c>
      <c r="H6" s="29">
        <v>3.7156915591390931E-4</v>
      </c>
      <c r="I6" s="29">
        <v>2.5165389777540678E-3</v>
      </c>
      <c r="J6" s="29">
        <v>1.9279827237700483E-5</v>
      </c>
      <c r="K6" s="29">
        <v>2.6625358365681677E-5</v>
      </c>
      <c r="L6" s="29">
        <v>1.1358921670458478E-4</v>
      </c>
      <c r="M6" s="29">
        <v>1.4329193964155287E-5</v>
      </c>
      <c r="N6" s="29">
        <v>1.8490487282564939E-5</v>
      </c>
      <c r="O6" s="29">
        <v>1.1393654772928516E-5</v>
      </c>
      <c r="P6" s="29">
        <v>1.6234698954588253E-5</v>
      </c>
      <c r="Q6" s="29">
        <v>1.208036252975154E-5</v>
      </c>
      <c r="R6" s="29">
        <v>1.4526649037205685E-5</v>
      </c>
      <c r="S6" s="29">
        <v>1.7630836256131744E-5</v>
      </c>
      <c r="T6" s="29">
        <v>1.3989798415245381E-5</v>
      </c>
      <c r="U6" s="29">
        <v>1.664527006842039E-5</v>
      </c>
      <c r="V6" s="29">
        <v>8.3533838681271531E-6</v>
      </c>
      <c r="W6" s="29">
        <v>3.6176310095884775E-4</v>
      </c>
      <c r="X6" s="29">
        <v>3.9611872536168402E-5</v>
      </c>
      <c r="Y6" s="29">
        <v>2.0086175778021516E-5</v>
      </c>
      <c r="Z6" s="29">
        <v>3.698600450443706E-5</v>
      </c>
      <c r="AA6" s="29">
        <v>1.7409895667708544E-5</v>
      </c>
      <c r="AB6" s="29">
        <v>5.7367864608059513E-5</v>
      </c>
      <c r="AC6" s="29">
        <v>3.0839283535870124E-5</v>
      </c>
      <c r="AD6" s="29">
        <v>1.8342042195547889E-5</v>
      </c>
      <c r="AE6" s="29">
        <v>2.4146009396196056E-5</v>
      </c>
      <c r="AF6" s="29">
        <v>2.1756949420693853E-4</v>
      </c>
      <c r="AG6" s="29">
        <v>1.6281122036066291E-4</v>
      </c>
      <c r="AH6" s="29">
        <v>1.558669288187316E-3</v>
      </c>
      <c r="AI6" s="29">
        <v>2.0880212893026606E-3</v>
      </c>
      <c r="AJ6" s="29">
        <v>4.0419265263602622E-4</v>
      </c>
      <c r="AK6" s="29">
        <v>5.8083973440088376E-5</v>
      </c>
      <c r="AL6" s="29">
        <v>2.210377600200104E-2</v>
      </c>
      <c r="AM6" s="29">
        <v>7.742492859347121E-5</v>
      </c>
      <c r="AN6" s="29">
        <v>8.7782326384560933E-4</v>
      </c>
      <c r="AO6" s="29">
        <v>1.0880818421318355</v>
      </c>
      <c r="AP6" s="42">
        <v>0.84134087171969829</v>
      </c>
    </row>
    <row r="7" spans="2:42" ht="13.5" customHeight="1" x14ac:dyDescent="0.2">
      <c r="B7" s="269" t="s">
        <v>18</v>
      </c>
      <c r="C7" s="271" t="s">
        <v>293</v>
      </c>
      <c r="D7" s="29">
        <v>1.2742601249083132E-4</v>
      </c>
      <c r="E7" s="29">
        <v>1.346909763205936E-4</v>
      </c>
      <c r="F7" s="29">
        <v>6.1906227013614571E-5</v>
      </c>
      <c r="G7" s="29">
        <v>1.0077943527160242</v>
      </c>
      <c r="H7" s="29">
        <v>1.0882010539730326E-4</v>
      </c>
      <c r="I7" s="29">
        <v>8.2717092908694709E-5</v>
      </c>
      <c r="J7" s="29">
        <v>3.3304026140036192E-5</v>
      </c>
      <c r="K7" s="29">
        <v>7.6923022655306052E-5</v>
      </c>
      <c r="L7" s="29">
        <v>1.3543592124700058E-4</v>
      </c>
      <c r="M7" s="29">
        <v>4.838711320726625E-5</v>
      </c>
      <c r="N7" s="29">
        <v>1.0438204045020179E-4</v>
      </c>
      <c r="O7" s="29">
        <v>5.927966319545313E-5</v>
      </c>
      <c r="P7" s="29">
        <v>6.7628345926759619E-5</v>
      </c>
      <c r="Q7" s="29">
        <v>6.5374262532061792E-5</v>
      </c>
      <c r="R7" s="29">
        <v>7.2286211615617816E-5</v>
      </c>
      <c r="S7" s="29">
        <v>1.7200194847596614E-4</v>
      </c>
      <c r="T7" s="29">
        <v>1.1672068044834338E-4</v>
      </c>
      <c r="U7" s="29">
        <v>6.291564221235284E-5</v>
      </c>
      <c r="V7" s="29">
        <v>4.85072010506982E-5</v>
      </c>
      <c r="W7" s="29">
        <v>3.0561696190915387E-4</v>
      </c>
      <c r="X7" s="29">
        <v>1.5382350157308819E-4</v>
      </c>
      <c r="Y7" s="29">
        <v>3.8730015781504674E-5</v>
      </c>
      <c r="Z7" s="29">
        <v>7.9301889787945844E-5</v>
      </c>
      <c r="AA7" s="29">
        <v>1.2603341250676337E-4</v>
      </c>
      <c r="AB7" s="29">
        <v>1.8409065224433478E-4</v>
      </c>
      <c r="AC7" s="29">
        <v>8.0173216959864225E-5</v>
      </c>
      <c r="AD7" s="29">
        <v>1.1678263674751679E-5</v>
      </c>
      <c r="AE7" s="29">
        <v>7.0710157594164558E-5</v>
      </c>
      <c r="AF7" s="29">
        <v>5.4718733132291298E-5</v>
      </c>
      <c r="AG7" s="29">
        <v>1.9005953973357017E-4</v>
      </c>
      <c r="AH7" s="29">
        <v>4.2409079792940945E-5</v>
      </c>
      <c r="AI7" s="29">
        <v>1.6382892207660556E-4</v>
      </c>
      <c r="AJ7" s="29">
        <v>8.972825632062348E-4</v>
      </c>
      <c r="AK7" s="29">
        <v>9.1578076919220677E-5</v>
      </c>
      <c r="AL7" s="29">
        <v>2.0380001496578146E-4</v>
      </c>
      <c r="AM7" s="29">
        <v>8.262563396312587E-4</v>
      </c>
      <c r="AN7" s="29">
        <v>4.1939651008491804E-5</v>
      </c>
      <c r="AO7" s="29">
        <v>1.0129350902018111</v>
      </c>
      <c r="AP7" s="42">
        <v>0.78323491743611395</v>
      </c>
    </row>
    <row r="8" spans="2:42" ht="13.5" customHeight="1" x14ac:dyDescent="0.2">
      <c r="B8" s="269" t="s">
        <v>20</v>
      </c>
      <c r="C8" s="271" t="s">
        <v>21</v>
      </c>
      <c r="D8" s="29">
        <v>1.7875867140756695E-2</v>
      </c>
      <c r="E8" s="29">
        <v>1.3016884636211242E-3</v>
      </c>
      <c r="F8" s="29">
        <v>7.7542724142845567E-3</v>
      </c>
      <c r="G8" s="29">
        <v>2.4388032671871208E-3</v>
      </c>
      <c r="H8" s="29">
        <v>1.0946101010200506</v>
      </c>
      <c r="I8" s="29">
        <v>8.8881409227922082E-3</v>
      </c>
      <c r="J8" s="29">
        <v>7.0806354914240677E-4</v>
      </c>
      <c r="K8" s="29">
        <v>2.2437981368262283E-3</v>
      </c>
      <c r="L8" s="29">
        <v>5.0001474675953513E-3</v>
      </c>
      <c r="M8" s="29">
        <v>8.3582815413334025E-4</v>
      </c>
      <c r="N8" s="29">
        <v>1.9386469029790624E-3</v>
      </c>
      <c r="O8" s="29">
        <v>1.3068160078342351E-3</v>
      </c>
      <c r="P8" s="29">
        <v>1.081944117171091E-3</v>
      </c>
      <c r="Q8" s="29">
        <v>8.1979403671072332E-4</v>
      </c>
      <c r="R8" s="29">
        <v>2.0326346256175718E-3</v>
      </c>
      <c r="S8" s="29">
        <v>2.5424706590261308E-3</v>
      </c>
      <c r="T8" s="29">
        <v>2.6051945626551958E-3</v>
      </c>
      <c r="U8" s="29">
        <v>2.5869792843489789E-3</v>
      </c>
      <c r="V8" s="29">
        <v>7.6186494732309617E-4</v>
      </c>
      <c r="W8" s="29">
        <v>1.848946815525172E-2</v>
      </c>
      <c r="X8" s="29">
        <v>1.4577783014341058E-2</v>
      </c>
      <c r="Y8" s="29">
        <v>1.1993846495304535E-3</v>
      </c>
      <c r="Z8" s="29">
        <v>2.9226858820313915E-3</v>
      </c>
      <c r="AA8" s="29">
        <v>2.4177946113485855E-3</v>
      </c>
      <c r="AB8" s="29">
        <v>3.2035935215911616E-3</v>
      </c>
      <c r="AC8" s="29">
        <v>2.7321231038301449E-3</v>
      </c>
      <c r="AD8" s="29">
        <v>6.2614053911220233E-4</v>
      </c>
      <c r="AE8" s="29">
        <v>2.2315111429678436E-3</v>
      </c>
      <c r="AF8" s="29">
        <v>5.0009957676280005E-3</v>
      </c>
      <c r="AG8" s="29">
        <v>1.3937668691197164E-3</v>
      </c>
      <c r="AH8" s="29">
        <v>3.6256787482917812E-3</v>
      </c>
      <c r="AI8" s="29">
        <v>2.9414200423427757E-3</v>
      </c>
      <c r="AJ8" s="29">
        <v>7.4396308992782257E-3</v>
      </c>
      <c r="AK8" s="29">
        <v>2.2937250849256832E-3</v>
      </c>
      <c r="AL8" s="29">
        <v>2.7477024822094047E-3</v>
      </c>
      <c r="AM8" s="29">
        <v>0.13812402443926727</v>
      </c>
      <c r="AN8" s="29">
        <v>1.0007860168687929E-3</v>
      </c>
      <c r="AO8" s="29">
        <v>1.3703012706499915</v>
      </c>
      <c r="AP8" s="42">
        <v>1.05956226905548</v>
      </c>
    </row>
    <row r="9" spans="2:42" ht="13.5" customHeight="1" x14ac:dyDescent="0.2">
      <c r="B9" s="272" t="s">
        <v>22</v>
      </c>
      <c r="C9" s="270" t="s">
        <v>294</v>
      </c>
      <c r="D9" s="31">
        <v>1.143821973751861E-3</v>
      </c>
      <c r="E9" s="31">
        <v>9.7975533449746978E-5</v>
      </c>
      <c r="F9" s="31">
        <v>4.0366443448871126E-4</v>
      </c>
      <c r="G9" s="31">
        <v>2.3337349580477744E-3</v>
      </c>
      <c r="H9" s="31">
        <v>6.304793757238692E-4</v>
      </c>
      <c r="I9" s="31">
        <v>1.0052192670412021</v>
      </c>
      <c r="J9" s="31">
        <v>8.4546970328005654E-4</v>
      </c>
      <c r="K9" s="31">
        <v>3.7358784989536629E-3</v>
      </c>
      <c r="L9" s="31">
        <v>1.5559431623599171E-3</v>
      </c>
      <c r="M9" s="31">
        <v>9.5803915046250662E-5</v>
      </c>
      <c r="N9" s="31">
        <v>3.0347848700956379E-4</v>
      </c>
      <c r="O9" s="31">
        <v>2.4083824676045777E-4</v>
      </c>
      <c r="P9" s="31">
        <v>1.2665653906409989E-4</v>
      </c>
      <c r="Q9" s="31">
        <v>1.0867699388856752E-4</v>
      </c>
      <c r="R9" s="31">
        <v>2.432925485167311E-4</v>
      </c>
      <c r="S9" s="31">
        <v>3.0282943113386413E-4</v>
      </c>
      <c r="T9" s="31">
        <v>2.5837870170900001E-4</v>
      </c>
      <c r="U9" s="31">
        <v>2.7750669316496408E-4</v>
      </c>
      <c r="V9" s="31">
        <v>3.1282178002752789E-4</v>
      </c>
      <c r="W9" s="31">
        <v>7.3781694938251561E-4</v>
      </c>
      <c r="X9" s="31">
        <v>1.6664673338467569E-4</v>
      </c>
      <c r="Y9" s="31">
        <v>3.9641864200441984E-5</v>
      </c>
      <c r="Z9" s="31">
        <v>2.6569057482607027E-4</v>
      </c>
      <c r="AA9" s="31">
        <v>3.7139380114008274E-4</v>
      </c>
      <c r="AB9" s="31">
        <v>2.0727795120306114E-5</v>
      </c>
      <c r="AC9" s="31">
        <v>2.6235596947604034E-5</v>
      </c>
      <c r="AD9" s="31">
        <v>7.7927539055419945E-6</v>
      </c>
      <c r="AE9" s="31">
        <v>4.4421193593317118E-5</v>
      </c>
      <c r="AF9" s="31">
        <v>5.6809676126358363E-5</v>
      </c>
      <c r="AG9" s="31">
        <v>4.9107792653023421E-5</v>
      </c>
      <c r="AH9" s="31">
        <v>2.6080718955774602E-4</v>
      </c>
      <c r="AI9" s="31">
        <v>3.2413468626956965E-3</v>
      </c>
      <c r="AJ9" s="31">
        <v>8.7850229291007263E-5</v>
      </c>
      <c r="AK9" s="31">
        <v>1.2128666355116633E-4</v>
      </c>
      <c r="AL9" s="31">
        <v>2.3999435896146658E-4</v>
      </c>
      <c r="AM9" s="31">
        <v>3.5520439789384723E-4</v>
      </c>
      <c r="AN9" s="31">
        <v>1.0362617104232748E-4</v>
      </c>
      <c r="AO9" s="31">
        <v>1.0244329186218517</v>
      </c>
      <c r="AP9" s="43">
        <v>0.79212541869367326</v>
      </c>
    </row>
    <row r="10" spans="2:42" ht="13.5" customHeight="1" x14ac:dyDescent="0.2">
      <c r="B10" s="269" t="s">
        <v>24</v>
      </c>
      <c r="C10" s="271" t="s">
        <v>295</v>
      </c>
      <c r="D10" s="29">
        <v>8.3854778103643868E-4</v>
      </c>
      <c r="E10" s="29">
        <v>2.2427890062072927E-3</v>
      </c>
      <c r="F10" s="29">
        <v>3.8401153552654099E-4</v>
      </c>
      <c r="G10" s="29">
        <v>2.9269143473760142E-4</v>
      </c>
      <c r="H10" s="29">
        <v>3.4560260786748842E-4</v>
      </c>
      <c r="I10" s="29">
        <v>3.2975019549806031E-4</v>
      </c>
      <c r="J10" s="29">
        <v>1.0082664916532229</v>
      </c>
      <c r="K10" s="29">
        <v>1.3597429607680933E-4</v>
      </c>
      <c r="L10" s="29">
        <v>1.423574726554391E-3</v>
      </c>
      <c r="M10" s="29">
        <v>6.0180566623892142E-4</v>
      </c>
      <c r="N10" s="29">
        <v>4.0116414458986522E-4</v>
      </c>
      <c r="O10" s="29">
        <v>3.2253084309242017E-4</v>
      </c>
      <c r="P10" s="29">
        <v>1.6691794505360456E-4</v>
      </c>
      <c r="Q10" s="29">
        <v>1.446090152653649E-4</v>
      </c>
      <c r="R10" s="29">
        <v>2.0866558545484977E-4</v>
      </c>
      <c r="S10" s="29">
        <v>1.630169674858362E-4</v>
      </c>
      <c r="T10" s="29">
        <v>1.3424663950018141E-4</v>
      </c>
      <c r="U10" s="29">
        <v>1.2167195734706381E-4</v>
      </c>
      <c r="V10" s="29">
        <v>2.0250537227614184E-4</v>
      </c>
      <c r="W10" s="29">
        <v>4.8127515061711885E-4</v>
      </c>
      <c r="X10" s="29">
        <v>7.037404955937285E-4</v>
      </c>
      <c r="Y10" s="29">
        <v>3.0614831756691342E-4</v>
      </c>
      <c r="Z10" s="29">
        <v>6.6004780711156083E-4</v>
      </c>
      <c r="AA10" s="29">
        <v>7.8841594129185858E-4</v>
      </c>
      <c r="AB10" s="29">
        <v>3.2752425784426698E-4</v>
      </c>
      <c r="AC10" s="29">
        <v>2.1189489513792137E-4</v>
      </c>
      <c r="AD10" s="29">
        <v>5.2935614666719318E-5</v>
      </c>
      <c r="AE10" s="29">
        <v>4.7391724084478431E-3</v>
      </c>
      <c r="AF10" s="29">
        <v>1.9349386336718873E-4</v>
      </c>
      <c r="AG10" s="29">
        <v>4.3952551498467553E-4</v>
      </c>
      <c r="AH10" s="29">
        <v>2.8765786587007944E-4</v>
      </c>
      <c r="AI10" s="29">
        <v>2.0202196677959411E-4</v>
      </c>
      <c r="AJ10" s="29">
        <v>3.3092971182139012E-4</v>
      </c>
      <c r="AK10" s="29">
        <v>1.7836219310437049E-4</v>
      </c>
      <c r="AL10" s="29">
        <v>4.4394128738073504E-4</v>
      </c>
      <c r="AM10" s="29">
        <v>3.5247447419263804E-4</v>
      </c>
      <c r="AN10" s="29">
        <v>6.0306548641729833E-4</v>
      </c>
      <c r="AO10" s="29">
        <v>1.0280291946252278</v>
      </c>
      <c r="AP10" s="42">
        <v>0.79490617825648058</v>
      </c>
    </row>
    <row r="11" spans="2:42" ht="13.5" customHeight="1" x14ac:dyDescent="0.2">
      <c r="B11" s="269" t="s">
        <v>26</v>
      </c>
      <c r="C11" s="271" t="s">
        <v>485</v>
      </c>
      <c r="D11" s="29">
        <v>1.9354289472707966E-3</v>
      </c>
      <c r="E11" s="29">
        <v>7.5249541817604224E-4</v>
      </c>
      <c r="F11" s="29">
        <v>3.7064763034942083E-3</v>
      </c>
      <c r="G11" s="29">
        <v>1.3777520202714797E-3</v>
      </c>
      <c r="H11" s="29">
        <v>2.0234905537078671E-3</v>
      </c>
      <c r="I11" s="29">
        <v>5.7750112487644891E-3</v>
      </c>
      <c r="J11" s="29">
        <v>2.2000373958643365E-4</v>
      </c>
      <c r="K11" s="29">
        <v>1.0232836002983998</v>
      </c>
      <c r="L11" s="29">
        <v>5.9796639935274956E-4</v>
      </c>
      <c r="M11" s="29">
        <v>1.7302626424927164E-4</v>
      </c>
      <c r="N11" s="29">
        <v>1.0546465134736041E-3</v>
      </c>
      <c r="O11" s="29">
        <v>4.5338523268878984E-4</v>
      </c>
      <c r="P11" s="29">
        <v>1.4717337321323097E-3</v>
      </c>
      <c r="Q11" s="29">
        <v>2.2355907296072348E-3</v>
      </c>
      <c r="R11" s="29">
        <v>4.734374186903049E-3</v>
      </c>
      <c r="S11" s="29">
        <v>1.6174347524756509E-3</v>
      </c>
      <c r="T11" s="29">
        <v>2.9862895270666412E-3</v>
      </c>
      <c r="U11" s="29">
        <v>5.0796024813780484E-3</v>
      </c>
      <c r="V11" s="29">
        <v>5.2732349263808669E-3</v>
      </c>
      <c r="W11" s="29">
        <v>5.3445174366795233E-3</v>
      </c>
      <c r="X11" s="29">
        <v>1.7662233898194967E-3</v>
      </c>
      <c r="Y11" s="29">
        <v>3.0436497897150152E-4</v>
      </c>
      <c r="Z11" s="29">
        <v>4.9349939012097513E-3</v>
      </c>
      <c r="AA11" s="29">
        <v>2.4228944755753856E-3</v>
      </c>
      <c r="AB11" s="29">
        <v>8.5154584908916377E-4</v>
      </c>
      <c r="AC11" s="29">
        <v>5.5872720812004373E-4</v>
      </c>
      <c r="AD11" s="29">
        <v>1.5972402866901712E-4</v>
      </c>
      <c r="AE11" s="29">
        <v>8.7592810178658339E-4</v>
      </c>
      <c r="AF11" s="29">
        <v>6.3014120049463562E-4</v>
      </c>
      <c r="AG11" s="29">
        <v>4.5889758317157206E-4</v>
      </c>
      <c r="AH11" s="29">
        <v>7.7084059179863816E-4</v>
      </c>
      <c r="AI11" s="29">
        <v>4.5793349901608827E-4</v>
      </c>
      <c r="AJ11" s="29">
        <v>1.1327225456100659E-3</v>
      </c>
      <c r="AK11" s="29">
        <v>1.5645377386692247E-3</v>
      </c>
      <c r="AL11" s="29">
        <v>6.550807772234689E-4</v>
      </c>
      <c r="AM11" s="29">
        <v>5.6303115896198042E-3</v>
      </c>
      <c r="AN11" s="29">
        <v>4.3488166082803116E-4</v>
      </c>
      <c r="AO11" s="29">
        <v>1.0937058098317309</v>
      </c>
      <c r="AP11" s="42">
        <v>0.84568950957389033</v>
      </c>
    </row>
    <row r="12" spans="2:42" ht="13.5" customHeight="1" x14ac:dyDescent="0.2">
      <c r="B12" s="269" t="s">
        <v>27</v>
      </c>
      <c r="C12" s="271" t="s">
        <v>297</v>
      </c>
      <c r="D12" s="29">
        <v>1.3798094004115137E-3</v>
      </c>
      <c r="E12" s="29">
        <v>2.6677487432101609E-4</v>
      </c>
      <c r="F12" s="29">
        <v>1.0790158929329795E-3</v>
      </c>
      <c r="G12" s="29">
        <v>3.2862089556022825E-4</v>
      </c>
      <c r="H12" s="29">
        <v>7.4812087624755565E-4</v>
      </c>
      <c r="I12" s="29">
        <v>4.7307588900647492E-3</v>
      </c>
      <c r="J12" s="29">
        <v>9.2869331210300166E-3</v>
      </c>
      <c r="K12" s="29">
        <v>1.2661390571632354E-3</v>
      </c>
      <c r="L12" s="29">
        <v>1.0315939404453933</v>
      </c>
      <c r="M12" s="29">
        <v>2.1791502341517357E-3</v>
      </c>
      <c r="N12" s="29">
        <v>7.9824710797962422E-3</v>
      </c>
      <c r="O12" s="29">
        <v>2.2999399808883662E-3</v>
      </c>
      <c r="P12" s="29">
        <v>3.2049850959264244E-3</v>
      </c>
      <c r="Q12" s="29">
        <v>1.6837957053782099E-3</v>
      </c>
      <c r="R12" s="29">
        <v>1.663373096952012E-2</v>
      </c>
      <c r="S12" s="29">
        <v>1.740686064249411E-2</v>
      </c>
      <c r="T12" s="29">
        <v>3.0592822330919992E-3</v>
      </c>
      <c r="U12" s="29">
        <v>1.3467791520175765E-3</v>
      </c>
      <c r="V12" s="29">
        <v>1.0546119783850323E-3</v>
      </c>
      <c r="W12" s="29">
        <v>2.2432818232242645E-3</v>
      </c>
      <c r="X12" s="29">
        <v>1.8657220601777859E-2</v>
      </c>
      <c r="Y12" s="29">
        <v>5.699962716860592E-4</v>
      </c>
      <c r="Z12" s="29">
        <v>3.1606490380403926E-3</v>
      </c>
      <c r="AA12" s="29">
        <v>3.7887547516752602E-4</v>
      </c>
      <c r="AB12" s="29">
        <v>2.6465561978797629E-4</v>
      </c>
      <c r="AC12" s="29">
        <v>2.0249928928194784E-4</v>
      </c>
      <c r="AD12" s="29">
        <v>3.2595120913660761E-4</v>
      </c>
      <c r="AE12" s="29">
        <v>4.5866018499001783E-4</v>
      </c>
      <c r="AF12" s="29">
        <v>2.5740115650967261E-4</v>
      </c>
      <c r="AG12" s="29">
        <v>3.6095324374413459E-4</v>
      </c>
      <c r="AH12" s="29">
        <v>9.0797620720044821E-4</v>
      </c>
      <c r="AI12" s="29">
        <v>5.0708136069765072E-4</v>
      </c>
      <c r="AJ12" s="29">
        <v>3.4338115644740069E-4</v>
      </c>
      <c r="AK12" s="29">
        <v>6.2350072928367959E-4</v>
      </c>
      <c r="AL12" s="29">
        <v>6.1530324654716277E-4</v>
      </c>
      <c r="AM12" s="29">
        <v>2.3058157687029248E-3</v>
      </c>
      <c r="AN12" s="29">
        <v>1.3446300270034107E-3</v>
      </c>
      <c r="AO12" s="29">
        <v>1.1410595529340037</v>
      </c>
      <c r="AP12" s="42">
        <v>0.88230499009950836</v>
      </c>
    </row>
    <row r="13" spans="2:42" ht="13.5" customHeight="1" x14ac:dyDescent="0.2">
      <c r="B13" s="273" t="s">
        <v>29</v>
      </c>
      <c r="C13" s="274" t="s">
        <v>298</v>
      </c>
      <c r="D13" s="33">
        <v>3.8517181085853375E-5</v>
      </c>
      <c r="E13" s="33">
        <v>1.8088110381330748E-4</v>
      </c>
      <c r="F13" s="33">
        <v>6.5977036923477048E-5</v>
      </c>
      <c r="G13" s="33">
        <v>3.2097220293970031E-5</v>
      </c>
      <c r="H13" s="33">
        <v>8.3149629138588551E-4</v>
      </c>
      <c r="I13" s="33">
        <v>8.0149568456428286E-5</v>
      </c>
      <c r="J13" s="33">
        <v>2.1973056544398579E-5</v>
      </c>
      <c r="K13" s="33">
        <v>1.2675553667612481E-4</v>
      </c>
      <c r="L13" s="33">
        <v>2.8822743427022704E-4</v>
      </c>
      <c r="M13" s="33">
        <v>1.02054547507621</v>
      </c>
      <c r="N13" s="33">
        <v>1.2781032403467335E-4</v>
      </c>
      <c r="O13" s="33">
        <v>1.2231877781275116E-2</v>
      </c>
      <c r="P13" s="33">
        <v>5.5287062118260667E-3</v>
      </c>
      <c r="Q13" s="33">
        <v>5.1147086009525585E-3</v>
      </c>
      <c r="R13" s="33">
        <v>1.1108373690234571E-3</v>
      </c>
      <c r="S13" s="33">
        <v>5.2911389598418225E-4</v>
      </c>
      <c r="T13" s="33">
        <v>2.5450784445853487E-3</v>
      </c>
      <c r="U13" s="33">
        <v>6.7303929547115639E-4</v>
      </c>
      <c r="V13" s="33">
        <v>3.1895416657106669E-3</v>
      </c>
      <c r="W13" s="33">
        <v>4.4288119909023427E-4</v>
      </c>
      <c r="X13" s="33">
        <v>1.4157082046170198E-3</v>
      </c>
      <c r="Y13" s="33">
        <v>4.6141667659575092E-5</v>
      </c>
      <c r="Z13" s="33">
        <v>1.0290348042957609E-4</v>
      </c>
      <c r="AA13" s="33">
        <v>1.7850429864104307E-5</v>
      </c>
      <c r="AB13" s="33">
        <v>2.6833947148944627E-5</v>
      </c>
      <c r="AC13" s="33">
        <v>1.9770930741049077E-5</v>
      </c>
      <c r="AD13" s="33">
        <v>2.4400172940484829E-5</v>
      </c>
      <c r="AE13" s="33">
        <v>4.5138824394122961E-5</v>
      </c>
      <c r="AF13" s="33">
        <v>2.7089764085009075E-5</v>
      </c>
      <c r="AG13" s="33">
        <v>3.4268654748182475E-5</v>
      </c>
      <c r="AH13" s="33">
        <v>2.4042666758012969E-5</v>
      </c>
      <c r="AI13" s="33">
        <v>1.8122194638044052E-5</v>
      </c>
      <c r="AJ13" s="33">
        <v>3.1884431793987191E-5</v>
      </c>
      <c r="AK13" s="33">
        <v>5.502446070797575E-5</v>
      </c>
      <c r="AL13" s="33">
        <v>2.8357602480695344E-5</v>
      </c>
      <c r="AM13" s="33">
        <v>1.4685032446641163E-4</v>
      </c>
      <c r="AN13" s="33">
        <v>1.8408465101323268E-4</v>
      </c>
      <c r="AO13" s="33">
        <v>1.0559536167020995</v>
      </c>
      <c r="AP13" s="44">
        <v>0.81649826508553125</v>
      </c>
    </row>
    <row r="14" spans="2:42" ht="13.5" customHeight="1" x14ac:dyDescent="0.2">
      <c r="B14" s="269" t="s">
        <v>31</v>
      </c>
      <c r="C14" s="271" t="s">
        <v>299</v>
      </c>
      <c r="D14" s="29">
        <v>1.6202551771686923E-5</v>
      </c>
      <c r="E14" s="29">
        <v>2.1620534387400643E-5</v>
      </c>
      <c r="F14" s="29">
        <v>1.1464651682281821E-4</v>
      </c>
      <c r="G14" s="29">
        <v>1.7624120566197016E-5</v>
      </c>
      <c r="H14" s="29">
        <v>2.2080210422537985E-4</v>
      </c>
      <c r="I14" s="29">
        <v>2.9158984167367577E-4</v>
      </c>
      <c r="J14" s="29">
        <v>1.8004520949804178E-5</v>
      </c>
      <c r="K14" s="29">
        <v>1.7428089888999832E-4</v>
      </c>
      <c r="L14" s="29">
        <v>8.1282943277688772E-4</v>
      </c>
      <c r="M14" s="29">
        <v>9.4138072297414975E-5</v>
      </c>
      <c r="N14" s="29">
        <v>1.0318140426720936</v>
      </c>
      <c r="O14" s="29">
        <v>2.4229097649557372E-3</v>
      </c>
      <c r="P14" s="29">
        <v>1.9505222255896014E-3</v>
      </c>
      <c r="Q14" s="29">
        <v>1.28280575186873E-3</v>
      </c>
      <c r="R14" s="29">
        <v>2.510050762937012E-3</v>
      </c>
      <c r="S14" s="29">
        <v>3.5814278900334418E-3</v>
      </c>
      <c r="T14" s="29">
        <v>3.5711809454178687E-3</v>
      </c>
      <c r="U14" s="29">
        <v>2.816256630247425E-3</v>
      </c>
      <c r="V14" s="29">
        <v>2.4094373137880805E-3</v>
      </c>
      <c r="W14" s="29">
        <v>1.037559928890569E-3</v>
      </c>
      <c r="X14" s="29">
        <v>5.9942661189260496E-4</v>
      </c>
      <c r="Y14" s="29">
        <v>8.5450586396336616E-5</v>
      </c>
      <c r="Z14" s="29">
        <v>6.595389935796974E-5</v>
      </c>
      <c r="AA14" s="29">
        <v>1.5316023321739709E-5</v>
      </c>
      <c r="AB14" s="29">
        <v>1.6316607614734939E-5</v>
      </c>
      <c r="AC14" s="29">
        <v>1.8079920584164425E-5</v>
      </c>
      <c r="AD14" s="29">
        <v>1.1530193201647141E-5</v>
      </c>
      <c r="AE14" s="29">
        <v>2.1343438090114436E-5</v>
      </c>
      <c r="AF14" s="29">
        <v>3.0653354688633295E-5</v>
      </c>
      <c r="AG14" s="29">
        <v>2.7505176156222E-5</v>
      </c>
      <c r="AH14" s="29">
        <v>2.6979261137413526E-5</v>
      </c>
      <c r="AI14" s="29">
        <v>1.0890691770887998E-4</v>
      </c>
      <c r="AJ14" s="29">
        <v>4.1258582685756332E-5</v>
      </c>
      <c r="AK14" s="29">
        <v>5.2867130478860647E-5</v>
      </c>
      <c r="AL14" s="29">
        <v>4.1904636632868246E-5</v>
      </c>
      <c r="AM14" s="29">
        <v>1.6889015157288938E-4</v>
      </c>
      <c r="AN14" s="29">
        <v>1.500972138823354E-4</v>
      </c>
      <c r="AO14" s="29">
        <v>1.0566604121855865</v>
      </c>
      <c r="AP14" s="42">
        <v>0.81704478273262238</v>
      </c>
    </row>
    <row r="15" spans="2:42" ht="13.5" customHeight="1" x14ac:dyDescent="0.2">
      <c r="B15" s="269" t="s">
        <v>33</v>
      </c>
      <c r="C15" s="271" t="s">
        <v>300</v>
      </c>
      <c r="D15" s="29">
        <v>1.0727070471092171E-3</v>
      </c>
      <c r="E15" s="29">
        <v>3.0127866361480348E-3</v>
      </c>
      <c r="F15" s="29">
        <v>4.37068494838433E-3</v>
      </c>
      <c r="G15" s="29">
        <v>6.549020322929801E-4</v>
      </c>
      <c r="H15" s="29">
        <v>4.7669028826002238E-3</v>
      </c>
      <c r="I15" s="29">
        <v>5.3573241808486686E-3</v>
      </c>
      <c r="J15" s="29">
        <v>3.6257185223890478E-4</v>
      </c>
      <c r="K15" s="29">
        <v>1.3101200577066395E-3</v>
      </c>
      <c r="L15" s="29">
        <v>2.8963395476502636E-3</v>
      </c>
      <c r="M15" s="29">
        <v>2.3167015362136191E-3</v>
      </c>
      <c r="N15" s="29">
        <v>1.7045415761003388E-3</v>
      </c>
      <c r="O15" s="29">
        <v>1.0194656983812094</v>
      </c>
      <c r="P15" s="29">
        <v>1.0896199350810628E-2</v>
      </c>
      <c r="Q15" s="29">
        <v>9.6610784090715024E-3</v>
      </c>
      <c r="R15" s="29">
        <v>1.1407190512317566E-2</v>
      </c>
      <c r="S15" s="29">
        <v>7.9730543299086735E-3</v>
      </c>
      <c r="T15" s="29">
        <v>8.6741020439889526E-3</v>
      </c>
      <c r="U15" s="29">
        <v>9.494197238790995E-3</v>
      </c>
      <c r="V15" s="29">
        <v>3.8109893226269875E-3</v>
      </c>
      <c r="W15" s="29">
        <v>3.9953658160684436E-3</v>
      </c>
      <c r="X15" s="29">
        <v>2.3728935671395026E-2</v>
      </c>
      <c r="Y15" s="29">
        <v>9.1868038291215788E-4</v>
      </c>
      <c r="Z15" s="29">
        <v>1.7071098767085038E-3</v>
      </c>
      <c r="AA15" s="29">
        <v>3.0530255890055228E-4</v>
      </c>
      <c r="AB15" s="29">
        <v>1.0180021870742719E-3</v>
      </c>
      <c r="AC15" s="29">
        <v>2.9016179970283665E-4</v>
      </c>
      <c r="AD15" s="29">
        <v>4.7222398752120773E-4</v>
      </c>
      <c r="AE15" s="29">
        <v>7.9543686549652325E-4</v>
      </c>
      <c r="AF15" s="29">
        <v>4.7886527551696897E-4</v>
      </c>
      <c r="AG15" s="29">
        <v>1.1516019696218903E-3</v>
      </c>
      <c r="AH15" s="29">
        <v>3.9656878902258834E-4</v>
      </c>
      <c r="AI15" s="29">
        <v>3.7377415618453959E-4</v>
      </c>
      <c r="AJ15" s="29">
        <v>9.4438064347326337E-4</v>
      </c>
      <c r="AK15" s="29">
        <v>5.8207431904033335E-4</v>
      </c>
      <c r="AL15" s="29">
        <v>1.0767711104066561E-3</v>
      </c>
      <c r="AM15" s="29">
        <v>1.2170823123314918E-3</v>
      </c>
      <c r="AN15" s="29">
        <v>1.4340042218293442E-3</v>
      </c>
      <c r="AO15" s="29">
        <v>1.1500944338292245</v>
      </c>
      <c r="AP15" s="42">
        <v>0.88929105886192383</v>
      </c>
    </row>
    <row r="16" spans="2:42" ht="13.5" customHeight="1" x14ac:dyDescent="0.2">
      <c r="B16" s="269" t="s">
        <v>35</v>
      </c>
      <c r="C16" s="271" t="s">
        <v>301</v>
      </c>
      <c r="D16" s="29">
        <v>4.0694985895906892E-5</v>
      </c>
      <c r="E16" s="29">
        <v>6.0240636882127787E-4</v>
      </c>
      <c r="F16" s="29">
        <v>5.3982822939784757E-5</v>
      </c>
      <c r="G16" s="29">
        <v>4.4198307360800981E-5</v>
      </c>
      <c r="H16" s="29">
        <v>5.4886823019848924E-5</v>
      </c>
      <c r="I16" s="29">
        <v>6.7055042949698798E-5</v>
      </c>
      <c r="J16" s="29">
        <v>4.7125945540820418E-5</v>
      </c>
      <c r="K16" s="29">
        <v>9.2895461625469496E-5</v>
      </c>
      <c r="L16" s="29">
        <v>2.5248222346665279E-4</v>
      </c>
      <c r="M16" s="29">
        <v>1.4287618967372649E-4</v>
      </c>
      <c r="N16" s="29">
        <v>4.5242674352504879E-5</v>
      </c>
      <c r="O16" s="29">
        <v>1.5359372225148536E-4</v>
      </c>
      <c r="P16" s="29">
        <v>1.01700216928249</v>
      </c>
      <c r="Q16" s="29">
        <v>4.6743564522544034E-3</v>
      </c>
      <c r="R16" s="29">
        <v>1.4933170299354255E-3</v>
      </c>
      <c r="S16" s="29">
        <v>2.8606497103092731E-4</v>
      </c>
      <c r="T16" s="29">
        <v>1.4202542075067964E-3</v>
      </c>
      <c r="U16" s="29">
        <v>1.9369733923720812E-4</v>
      </c>
      <c r="V16" s="29">
        <v>1.319622117960227E-3</v>
      </c>
      <c r="W16" s="29">
        <v>5.0308555761688399E-4</v>
      </c>
      <c r="X16" s="29">
        <v>8.414325029486385E-4</v>
      </c>
      <c r="Y16" s="29">
        <v>1.5269299214604103E-4</v>
      </c>
      <c r="Z16" s="29">
        <v>1.6412921823855888E-3</v>
      </c>
      <c r="AA16" s="29">
        <v>7.6826120973517214E-5</v>
      </c>
      <c r="AB16" s="29">
        <v>7.3869125874390047E-5</v>
      </c>
      <c r="AC16" s="29">
        <v>9.5170824467954816E-5</v>
      </c>
      <c r="AD16" s="29">
        <v>3.1941715924001212E-5</v>
      </c>
      <c r="AE16" s="29">
        <v>1.6856600123469733E-4</v>
      </c>
      <c r="AF16" s="29">
        <v>1.183289217240735E-4</v>
      </c>
      <c r="AG16" s="29">
        <v>1.0029699438378002E-4</v>
      </c>
      <c r="AH16" s="29">
        <v>9.0123398913451457E-5</v>
      </c>
      <c r="AI16" s="29">
        <v>5.4450663834692615E-5</v>
      </c>
      <c r="AJ16" s="29">
        <v>7.3778734716883955E-5</v>
      </c>
      <c r="AK16" s="29">
        <v>9.3225246559008293E-4</v>
      </c>
      <c r="AL16" s="29">
        <v>6.5411355827896906E-5</v>
      </c>
      <c r="AM16" s="29">
        <v>6.4349812278031109E-5</v>
      </c>
      <c r="AN16" s="29">
        <v>5.5562786093439109E-5</v>
      </c>
      <c r="AO16" s="29">
        <v>1.0331263541252473</v>
      </c>
      <c r="AP16" s="42">
        <v>0.79884747058485783</v>
      </c>
    </row>
    <row r="17" spans="2:42" ht="13.5" customHeight="1" x14ac:dyDescent="0.2">
      <c r="B17" s="269" t="s">
        <v>37</v>
      </c>
      <c r="C17" s="271" t="s">
        <v>302</v>
      </c>
      <c r="D17" s="29">
        <v>9.2553753293591099E-5</v>
      </c>
      <c r="E17" s="29">
        <v>3.36405091756329E-4</v>
      </c>
      <c r="F17" s="29">
        <v>1.2943764507984061E-4</v>
      </c>
      <c r="G17" s="29">
        <v>9.6986932150190962E-5</v>
      </c>
      <c r="H17" s="29">
        <v>1.0449005099029022E-4</v>
      </c>
      <c r="I17" s="29">
        <v>1.5823709528808489E-4</v>
      </c>
      <c r="J17" s="29">
        <v>1.1833451358610142E-4</v>
      </c>
      <c r="K17" s="29">
        <v>7.819344781517791E-4</v>
      </c>
      <c r="L17" s="29">
        <v>4.7785397547023641E-4</v>
      </c>
      <c r="M17" s="29">
        <v>3.2034075637807591E-4</v>
      </c>
      <c r="N17" s="29">
        <v>1.364715220087469E-4</v>
      </c>
      <c r="O17" s="29">
        <v>1.9628999641484158E-4</v>
      </c>
      <c r="P17" s="29">
        <v>1.0908778948160204E-3</v>
      </c>
      <c r="Q17" s="29">
        <v>1.0307699767851726</v>
      </c>
      <c r="R17" s="29">
        <v>3.9873045093298315E-4</v>
      </c>
      <c r="S17" s="29">
        <v>6.1532792124092538E-4</v>
      </c>
      <c r="T17" s="29">
        <v>6.8366284261180165E-4</v>
      </c>
      <c r="U17" s="29">
        <v>2.3288295545638245E-4</v>
      </c>
      <c r="V17" s="29">
        <v>2.801375721951513E-4</v>
      </c>
      <c r="W17" s="29">
        <v>2.5885631864553657E-4</v>
      </c>
      <c r="X17" s="29">
        <v>2.2774960454567919E-4</v>
      </c>
      <c r="Y17" s="29">
        <v>3.5540725653068533E-4</v>
      </c>
      <c r="Z17" s="29">
        <v>4.050876925651104E-4</v>
      </c>
      <c r="AA17" s="29">
        <v>1.5844344550815454E-4</v>
      </c>
      <c r="AB17" s="29">
        <v>1.7142420950593334E-4</v>
      </c>
      <c r="AC17" s="29">
        <v>2.3571284700334087E-4</v>
      </c>
      <c r="AD17" s="29">
        <v>5.3643241202468752E-5</v>
      </c>
      <c r="AE17" s="29">
        <v>3.7857287330812203E-4</v>
      </c>
      <c r="AF17" s="29">
        <v>2.8492810545095493E-4</v>
      </c>
      <c r="AG17" s="29">
        <v>1.6787665432331105E-4</v>
      </c>
      <c r="AH17" s="29">
        <v>1.8720617743910628E-4</v>
      </c>
      <c r="AI17" s="29">
        <v>1.0505504075893104E-4</v>
      </c>
      <c r="AJ17" s="29">
        <v>1.6575479449098461E-4</v>
      </c>
      <c r="AK17" s="29">
        <v>2.5743862613078002E-3</v>
      </c>
      <c r="AL17" s="29">
        <v>1.1730205681097283E-4</v>
      </c>
      <c r="AM17" s="29">
        <v>7.9910033867850282E-5</v>
      </c>
      <c r="AN17" s="29">
        <v>1.0045921097052339E-4</v>
      </c>
      <c r="AO17" s="29">
        <v>1.0430487080572295</v>
      </c>
      <c r="AP17" s="42">
        <v>0.80651976285497706</v>
      </c>
    </row>
    <row r="18" spans="2:42" ht="13.5" customHeight="1" x14ac:dyDescent="0.2">
      <c r="B18" s="269" t="s">
        <v>39</v>
      </c>
      <c r="C18" s="271" t="s">
        <v>303</v>
      </c>
      <c r="D18" s="29">
        <v>5.7059493678672876E-5</v>
      </c>
      <c r="E18" s="29">
        <v>9.6134776978511815E-5</v>
      </c>
      <c r="F18" s="29">
        <v>7.3953352770137227E-5</v>
      </c>
      <c r="G18" s="29">
        <v>6.5824242712986101E-5</v>
      </c>
      <c r="H18" s="29">
        <v>5.434835251642385E-5</v>
      </c>
      <c r="I18" s="29">
        <v>8.1171010770859871E-5</v>
      </c>
      <c r="J18" s="29">
        <v>4.6218434360983715E-5</v>
      </c>
      <c r="K18" s="29">
        <v>5.2596248253311519E-5</v>
      </c>
      <c r="L18" s="29">
        <v>8.0626925429931116E-5</v>
      </c>
      <c r="M18" s="29">
        <v>4.3027637717727109E-5</v>
      </c>
      <c r="N18" s="29">
        <v>4.2212904947760853E-5</v>
      </c>
      <c r="O18" s="29">
        <v>5.0351789232775514E-5</v>
      </c>
      <c r="P18" s="29">
        <v>6.1095161814210173E-4</v>
      </c>
      <c r="Q18" s="29">
        <v>1.2476914874545489E-3</v>
      </c>
      <c r="R18" s="29">
        <v>1.02270891752903</v>
      </c>
      <c r="S18" s="29">
        <v>7.7366807830679321E-5</v>
      </c>
      <c r="T18" s="29">
        <v>2.2312212134307119E-4</v>
      </c>
      <c r="U18" s="29">
        <v>2.2295305157822145E-4</v>
      </c>
      <c r="V18" s="29">
        <v>1.1560986500804306E-4</v>
      </c>
      <c r="W18" s="29">
        <v>9.9121160333611054E-5</v>
      </c>
      <c r="X18" s="29">
        <v>1.4747643595401687E-4</v>
      </c>
      <c r="Y18" s="29">
        <v>1.5608958802614998E-4</v>
      </c>
      <c r="Z18" s="29">
        <v>1.9022022296681456E-4</v>
      </c>
      <c r="AA18" s="29">
        <v>1.013361445427222E-4</v>
      </c>
      <c r="AB18" s="29">
        <v>3.3230796844089887E-4</v>
      </c>
      <c r="AC18" s="29">
        <v>1.3324442657157938E-4</v>
      </c>
      <c r="AD18" s="29">
        <v>2.8361571186566735E-5</v>
      </c>
      <c r="AE18" s="29">
        <v>1.8299380930001166E-4</v>
      </c>
      <c r="AF18" s="29">
        <v>1.8442732706138928E-4</v>
      </c>
      <c r="AG18" s="29">
        <v>7.2573930546945224E-4</v>
      </c>
      <c r="AH18" s="29">
        <v>1.1536716723654102E-4</v>
      </c>
      <c r="AI18" s="29">
        <v>3.1779411567296888E-3</v>
      </c>
      <c r="AJ18" s="29">
        <v>1.1227487337197731E-4</v>
      </c>
      <c r="AK18" s="29">
        <v>1.1038988091995553E-3</v>
      </c>
      <c r="AL18" s="29">
        <v>3.2328511638062468E-4</v>
      </c>
      <c r="AM18" s="29">
        <v>6.6848508557851814E-3</v>
      </c>
      <c r="AN18" s="29">
        <v>1.1720367946831855E-4</v>
      </c>
      <c r="AO18" s="29">
        <v>1.039866277267782</v>
      </c>
      <c r="AP18" s="42">
        <v>0.80405900210068004</v>
      </c>
    </row>
    <row r="19" spans="2:42" ht="13.5" customHeight="1" x14ac:dyDescent="0.2">
      <c r="B19" s="272" t="s">
        <v>41</v>
      </c>
      <c r="C19" s="270" t="s">
        <v>289</v>
      </c>
      <c r="D19" s="31">
        <v>3.0176446042714395E-5</v>
      </c>
      <c r="E19" s="31">
        <v>6.1802075836733624E-5</v>
      </c>
      <c r="F19" s="31">
        <v>4.4667522016480265E-5</v>
      </c>
      <c r="G19" s="31">
        <v>4.2693759743254073E-5</v>
      </c>
      <c r="H19" s="31">
        <v>3.430287257783701E-5</v>
      </c>
      <c r="I19" s="31">
        <v>5.1717679289649629E-5</v>
      </c>
      <c r="J19" s="31">
        <v>2.8519926897653709E-5</v>
      </c>
      <c r="K19" s="31">
        <v>3.2354894406593048E-5</v>
      </c>
      <c r="L19" s="31">
        <v>4.986040328254151E-5</v>
      </c>
      <c r="M19" s="31">
        <v>2.7211955870769951E-5</v>
      </c>
      <c r="N19" s="31">
        <v>6.354125878051299E-5</v>
      </c>
      <c r="O19" s="31">
        <v>6.3836939741125428E-5</v>
      </c>
      <c r="P19" s="31">
        <v>3.4371991829995071E-4</v>
      </c>
      <c r="Q19" s="31">
        <v>7.403949335427107E-4</v>
      </c>
      <c r="R19" s="31">
        <v>7.1267711958282812E-3</v>
      </c>
      <c r="S19" s="31">
        <v>1.0182061751849438</v>
      </c>
      <c r="T19" s="31">
        <v>1.1573880615662942E-2</v>
      </c>
      <c r="U19" s="31">
        <v>1.822790237928407E-2</v>
      </c>
      <c r="V19" s="31">
        <v>9.8481955639824373E-4</v>
      </c>
      <c r="W19" s="31">
        <v>1.3087243029786646E-3</v>
      </c>
      <c r="X19" s="31">
        <v>9.3660890291621303E-5</v>
      </c>
      <c r="Y19" s="31">
        <v>1.0927560077971713E-4</v>
      </c>
      <c r="Z19" s="31">
        <v>1.0731024051916563E-4</v>
      </c>
      <c r="AA19" s="31">
        <v>5.6966784234261958E-5</v>
      </c>
      <c r="AB19" s="31">
        <v>6.3750841773454277E-5</v>
      </c>
      <c r="AC19" s="31">
        <v>9.0898215682571842E-5</v>
      </c>
      <c r="AD19" s="31">
        <v>1.8554169001287983E-5</v>
      </c>
      <c r="AE19" s="31">
        <v>1.1671015665241227E-4</v>
      </c>
      <c r="AF19" s="31">
        <v>1.4813758328082645E-4</v>
      </c>
      <c r="AG19" s="31">
        <v>1.3341068277960438E-4</v>
      </c>
      <c r="AH19" s="31">
        <v>1.3938810221909774E-4</v>
      </c>
      <c r="AI19" s="31">
        <v>6.1002376652446953E-5</v>
      </c>
      <c r="AJ19" s="31">
        <v>8.1284994541151192E-5</v>
      </c>
      <c r="AK19" s="31">
        <v>7.664363890413651E-4</v>
      </c>
      <c r="AL19" s="31">
        <v>4.6034282015922971E-5</v>
      </c>
      <c r="AM19" s="31">
        <v>2.0340579134686828E-3</v>
      </c>
      <c r="AN19" s="31">
        <v>4.2317341168364869E-5</v>
      </c>
      <c r="AO19" s="31">
        <v>1.0631522703855263</v>
      </c>
      <c r="AP19" s="43">
        <v>0.82206450222938088</v>
      </c>
    </row>
    <row r="20" spans="2:42" ht="13.5" customHeight="1" x14ac:dyDescent="0.2">
      <c r="B20" s="269" t="s">
        <v>43</v>
      </c>
      <c r="C20" s="271" t="s">
        <v>304</v>
      </c>
      <c r="D20" s="29">
        <v>1.9875724855318999E-5</v>
      </c>
      <c r="E20" s="29">
        <v>3.9601466446602632E-5</v>
      </c>
      <c r="F20" s="29">
        <v>2.4715464842615785E-5</v>
      </c>
      <c r="G20" s="29">
        <v>2.1909819445110935E-5</v>
      </c>
      <c r="H20" s="29">
        <v>2.3135732409834585E-5</v>
      </c>
      <c r="I20" s="29">
        <v>2.9243239357945408E-5</v>
      </c>
      <c r="J20" s="29">
        <v>1.9808591365713411E-5</v>
      </c>
      <c r="K20" s="29">
        <v>2.2954229649508991E-5</v>
      </c>
      <c r="L20" s="29">
        <v>3.203912410246532E-5</v>
      </c>
      <c r="M20" s="29">
        <v>1.739508210727924E-5</v>
      </c>
      <c r="N20" s="29">
        <v>2.8140780039226162E-5</v>
      </c>
      <c r="O20" s="29">
        <v>3.2563163605377428E-5</v>
      </c>
      <c r="P20" s="29">
        <v>9.0332508502854103E-4</v>
      </c>
      <c r="Q20" s="29">
        <v>1.3943516898585772E-3</v>
      </c>
      <c r="R20" s="29">
        <v>9.6272272694036766E-4</v>
      </c>
      <c r="S20" s="29">
        <v>6.073664402270199E-4</v>
      </c>
      <c r="T20" s="29">
        <v>1.0043664778286403</v>
      </c>
      <c r="U20" s="29">
        <v>1.0649998000410532E-3</v>
      </c>
      <c r="V20" s="29">
        <v>3.1209989047900578E-3</v>
      </c>
      <c r="W20" s="29">
        <v>3.7279067324242862E-4</v>
      </c>
      <c r="X20" s="29">
        <v>4.8078010713782025E-4</v>
      </c>
      <c r="Y20" s="29">
        <v>7.0613224769279167E-5</v>
      </c>
      <c r="Z20" s="29">
        <v>9.7909485080282773E-5</v>
      </c>
      <c r="AA20" s="29">
        <v>3.0957935421435815E-5</v>
      </c>
      <c r="AB20" s="29">
        <v>4.470114327751956E-5</v>
      </c>
      <c r="AC20" s="29">
        <v>4.5267741983926467E-5</v>
      </c>
      <c r="AD20" s="29">
        <v>1.7018159187508673E-5</v>
      </c>
      <c r="AE20" s="29">
        <v>7.9070318552434295E-5</v>
      </c>
      <c r="AF20" s="29">
        <v>6.5374614904937706E-5</v>
      </c>
      <c r="AG20" s="29">
        <v>1.0645741601029979E-4</v>
      </c>
      <c r="AH20" s="29">
        <v>7.9189517875187494E-5</v>
      </c>
      <c r="AI20" s="29">
        <v>2.6939715853774147E-5</v>
      </c>
      <c r="AJ20" s="29">
        <v>3.5969683748158889E-5</v>
      </c>
      <c r="AK20" s="29">
        <v>4.3198308139817405E-4</v>
      </c>
      <c r="AL20" s="29">
        <v>3.1244474298321783E-5</v>
      </c>
      <c r="AM20" s="29">
        <v>4.1034641419310678E-5</v>
      </c>
      <c r="AN20" s="29">
        <v>4.6299692475705234E-5</v>
      </c>
      <c r="AO20" s="29">
        <v>1.0148352265203895</v>
      </c>
      <c r="AP20" s="42">
        <v>0.78470416569001999</v>
      </c>
    </row>
    <row r="21" spans="2:42" ht="13.5" customHeight="1" x14ac:dyDescent="0.2">
      <c r="B21" s="269" t="s">
        <v>45</v>
      </c>
      <c r="C21" s="271" t="s">
        <v>486</v>
      </c>
      <c r="D21" s="29">
        <v>7.4578173164730278E-6</v>
      </c>
      <c r="E21" s="29">
        <v>1.3868333453266816E-5</v>
      </c>
      <c r="F21" s="29">
        <v>9.2194120888388243E-6</v>
      </c>
      <c r="G21" s="29">
        <v>7.2036168775407561E-6</v>
      </c>
      <c r="H21" s="29">
        <v>6.7830037758467779E-6</v>
      </c>
      <c r="I21" s="29">
        <v>1.6598649796960193E-5</v>
      </c>
      <c r="J21" s="29">
        <v>1.8933520655248681E-5</v>
      </c>
      <c r="K21" s="29">
        <v>6.7545710320595731E-6</v>
      </c>
      <c r="L21" s="29">
        <v>1.1683308437895694E-5</v>
      </c>
      <c r="M21" s="29">
        <v>5.841073176112159E-6</v>
      </c>
      <c r="N21" s="29">
        <v>5.4496673551678531E-6</v>
      </c>
      <c r="O21" s="29">
        <v>1.0194151362079525E-5</v>
      </c>
      <c r="P21" s="29">
        <v>4.303357824693889E-5</v>
      </c>
      <c r="Q21" s="29">
        <v>3.0488398425935931E-5</v>
      </c>
      <c r="R21" s="29">
        <v>8.7258365971651452E-6</v>
      </c>
      <c r="S21" s="29">
        <v>1.0283012400781023E-5</v>
      </c>
      <c r="T21" s="29">
        <v>9.5187829700608374E-6</v>
      </c>
      <c r="U21" s="29">
        <v>1.0024170352630248</v>
      </c>
      <c r="V21" s="29">
        <v>1.2686503199611143E-5</v>
      </c>
      <c r="W21" s="29">
        <v>9.94215520552403E-6</v>
      </c>
      <c r="X21" s="29">
        <v>1.9227386433847489E-4</v>
      </c>
      <c r="Y21" s="29">
        <v>2.2592754116745164E-5</v>
      </c>
      <c r="Z21" s="29">
        <v>2.8005674405614799E-5</v>
      </c>
      <c r="AA21" s="29">
        <v>1.2849969278025399E-5</v>
      </c>
      <c r="AB21" s="29">
        <v>3.1785159246010226E-5</v>
      </c>
      <c r="AC21" s="29">
        <v>2.4422531625840349E-5</v>
      </c>
      <c r="AD21" s="29">
        <v>1.0568163331033566E-5</v>
      </c>
      <c r="AE21" s="29">
        <v>2.8256239969354177E-5</v>
      </c>
      <c r="AF21" s="29">
        <v>2.9332800898472199E-5</v>
      </c>
      <c r="AG21" s="29">
        <v>1.1887409152769508E-4</v>
      </c>
      <c r="AH21" s="29">
        <v>2.1121995447921917E-5</v>
      </c>
      <c r="AI21" s="29">
        <v>8.545347607046739E-6</v>
      </c>
      <c r="AJ21" s="29">
        <v>1.5704167787098831E-5</v>
      </c>
      <c r="AK21" s="29">
        <v>1.2345120024398801E-4</v>
      </c>
      <c r="AL21" s="29">
        <v>1.6512060089607237E-5</v>
      </c>
      <c r="AM21" s="29">
        <v>7.7685192041719884E-6</v>
      </c>
      <c r="AN21" s="29">
        <v>2.0222535594360533E-5</v>
      </c>
      <c r="AO21" s="29">
        <v>1.0033739877301098</v>
      </c>
      <c r="AP21" s="42">
        <v>0.7758419567444973</v>
      </c>
    </row>
    <row r="22" spans="2:42" ht="13.5" customHeight="1" x14ac:dyDescent="0.2">
      <c r="B22" s="269" t="s">
        <v>46</v>
      </c>
      <c r="C22" s="271" t="s">
        <v>306</v>
      </c>
      <c r="D22" s="29">
        <v>1.3209136099984848E-4</v>
      </c>
      <c r="E22" s="29">
        <v>3.3321522564692241E-4</v>
      </c>
      <c r="F22" s="29">
        <v>1.5788529640953328E-4</v>
      </c>
      <c r="G22" s="29">
        <v>1.1913209973061293E-4</v>
      </c>
      <c r="H22" s="29">
        <v>1.0435614970738694E-4</v>
      </c>
      <c r="I22" s="29">
        <v>1.8141650823278661E-4</v>
      </c>
      <c r="J22" s="29">
        <v>1.2075612040415431E-4</v>
      </c>
      <c r="K22" s="29">
        <v>1.1126243531735156E-4</v>
      </c>
      <c r="L22" s="29">
        <v>1.8920976411305351E-4</v>
      </c>
      <c r="M22" s="29">
        <v>9.5430613610924915E-5</v>
      </c>
      <c r="N22" s="29">
        <v>9.022804355727918E-5</v>
      </c>
      <c r="O22" s="29">
        <v>9.750811712378844E-5</v>
      </c>
      <c r="P22" s="29">
        <v>1.1068903934182462E-4</v>
      </c>
      <c r="Q22" s="29">
        <v>1.3429087759203725E-4</v>
      </c>
      <c r="R22" s="29">
        <v>1.1254681156879345E-4</v>
      </c>
      <c r="S22" s="29">
        <v>1.3097509989259663E-4</v>
      </c>
      <c r="T22" s="29">
        <v>1.1111406005507927E-4</v>
      </c>
      <c r="U22" s="29">
        <v>1.1117292748313592E-4</v>
      </c>
      <c r="V22" s="29">
        <v>1.0253804974535632</v>
      </c>
      <c r="W22" s="29">
        <v>1.5095351920328101E-4</v>
      </c>
      <c r="X22" s="29">
        <v>2.4925691505230129E-4</v>
      </c>
      <c r="Y22" s="29">
        <v>4.0931756584033582E-4</v>
      </c>
      <c r="Z22" s="29">
        <v>3.7994525083814975E-4</v>
      </c>
      <c r="AA22" s="29">
        <v>2.0182217782367762E-4</v>
      </c>
      <c r="AB22" s="29">
        <v>2.111703462886997E-4</v>
      </c>
      <c r="AC22" s="29">
        <v>2.7941179609581744E-4</v>
      </c>
      <c r="AD22" s="29">
        <v>6.2683255784432327E-5</v>
      </c>
      <c r="AE22" s="29">
        <v>7.5787412497892073E-4</v>
      </c>
      <c r="AF22" s="29">
        <v>3.3174452625992786E-4</v>
      </c>
      <c r="AG22" s="29">
        <v>5.585072860125978E-4</v>
      </c>
      <c r="AH22" s="29">
        <v>2.306548221167454E-4</v>
      </c>
      <c r="AI22" s="29">
        <v>1.2421519380201816E-4</v>
      </c>
      <c r="AJ22" s="29">
        <v>1.9901847194861867E-4</v>
      </c>
      <c r="AK22" s="29">
        <v>2.945734832724368E-3</v>
      </c>
      <c r="AL22" s="29">
        <v>1.5118877604012752E-4</v>
      </c>
      <c r="AM22" s="29">
        <v>9.2029385829696083E-5</v>
      </c>
      <c r="AN22" s="29">
        <v>1.6564123656036969E-4</v>
      </c>
      <c r="AO22" s="29">
        <v>1.0353249474875503</v>
      </c>
      <c r="AP22" s="42">
        <v>0.80054749569728223</v>
      </c>
    </row>
    <row r="23" spans="2:42" ht="13.5" customHeight="1" x14ac:dyDescent="0.2">
      <c r="B23" s="273" t="s">
        <v>48</v>
      </c>
      <c r="C23" s="274" t="s">
        <v>49</v>
      </c>
      <c r="D23" s="33">
        <v>1.7063267058141094E-3</v>
      </c>
      <c r="E23" s="33">
        <v>2.6951221310053688E-3</v>
      </c>
      <c r="F23" s="33">
        <v>4.0354731805070402E-3</v>
      </c>
      <c r="G23" s="33">
        <v>9.1352167024372852E-3</v>
      </c>
      <c r="H23" s="33">
        <v>6.6321010058323594E-3</v>
      </c>
      <c r="I23" s="33">
        <v>2.8429564030063607E-3</v>
      </c>
      <c r="J23" s="33">
        <v>8.3623779272513877E-4</v>
      </c>
      <c r="K23" s="33">
        <v>2.8228545395556789E-3</v>
      </c>
      <c r="L23" s="33">
        <v>2.6537854916435445E-3</v>
      </c>
      <c r="M23" s="33">
        <v>3.1926408915836113E-3</v>
      </c>
      <c r="N23" s="33">
        <v>2.2664383296329076E-2</v>
      </c>
      <c r="O23" s="33">
        <v>9.6340803600330289E-4</v>
      </c>
      <c r="P23" s="33">
        <v>1.0115556247986979E-3</v>
      </c>
      <c r="Q23" s="33">
        <v>1.4064663697755716E-3</v>
      </c>
      <c r="R23" s="33">
        <v>4.2064299623514236E-3</v>
      </c>
      <c r="S23" s="33">
        <v>1.7771128788456859E-3</v>
      </c>
      <c r="T23" s="33">
        <v>2.798569774082822E-3</v>
      </c>
      <c r="U23" s="33">
        <v>2.886427840057596E-3</v>
      </c>
      <c r="V23" s="33">
        <v>8.6172770013350365E-4</v>
      </c>
      <c r="W23" s="33">
        <v>1.0321350982484618</v>
      </c>
      <c r="X23" s="33">
        <v>2.1617961702143649E-3</v>
      </c>
      <c r="Y23" s="33">
        <v>2.3245834293433255E-3</v>
      </c>
      <c r="Z23" s="33">
        <v>3.1030469244624128E-3</v>
      </c>
      <c r="AA23" s="33">
        <v>3.30127761884297E-3</v>
      </c>
      <c r="AB23" s="33">
        <v>3.3137643571475293E-3</v>
      </c>
      <c r="AC23" s="33">
        <v>7.755695975523778E-3</v>
      </c>
      <c r="AD23" s="33">
        <v>6.9120001504646505E-4</v>
      </c>
      <c r="AE23" s="33">
        <v>1.8709125212931002E-3</v>
      </c>
      <c r="AF23" s="33">
        <v>1.126630600280152E-2</v>
      </c>
      <c r="AG23" s="33">
        <v>3.6648126658947676E-3</v>
      </c>
      <c r="AH23" s="33">
        <v>8.2547715070385372E-3</v>
      </c>
      <c r="AI23" s="33">
        <v>2.2679425417348907E-3</v>
      </c>
      <c r="AJ23" s="33">
        <v>1.7586135059630137E-2</v>
      </c>
      <c r="AK23" s="33">
        <v>3.9297884792207525E-3</v>
      </c>
      <c r="AL23" s="33">
        <v>3.2638202688196911E-3</v>
      </c>
      <c r="AM23" s="33">
        <v>5.6602356310641151E-2</v>
      </c>
      <c r="AN23" s="33">
        <v>1.4897363298702114E-3</v>
      </c>
      <c r="AO23" s="33">
        <v>1.2401118407524754</v>
      </c>
      <c r="AP23" s="44">
        <v>0.95889549547523001</v>
      </c>
    </row>
    <row r="24" spans="2:42" ht="13.5" customHeight="1" x14ac:dyDescent="0.2">
      <c r="B24" s="269" t="s">
        <v>50</v>
      </c>
      <c r="C24" s="271" t="s">
        <v>307</v>
      </c>
      <c r="D24" s="29">
        <v>5.930403326968885E-3</v>
      </c>
      <c r="E24" s="29">
        <v>9.2449149525001308E-3</v>
      </c>
      <c r="F24" s="29">
        <v>2.7510066920463619E-3</v>
      </c>
      <c r="G24" s="29">
        <v>4.3286073349401606E-3</v>
      </c>
      <c r="H24" s="29">
        <v>7.1226400273145477E-3</v>
      </c>
      <c r="I24" s="29">
        <v>3.6782609206307774E-3</v>
      </c>
      <c r="J24" s="29">
        <v>8.6567633612948374E-3</v>
      </c>
      <c r="K24" s="29">
        <v>6.4032523743324504E-3</v>
      </c>
      <c r="L24" s="29">
        <v>9.691086550161614E-3</v>
      </c>
      <c r="M24" s="29">
        <v>6.7731612991428847E-3</v>
      </c>
      <c r="N24" s="29">
        <v>5.7280306691031594E-3</v>
      </c>
      <c r="O24" s="29">
        <v>5.9934172970143359E-3</v>
      </c>
      <c r="P24" s="29">
        <v>3.6738628116668752E-3</v>
      </c>
      <c r="Q24" s="29">
        <v>2.8735632526968591E-3</v>
      </c>
      <c r="R24" s="29">
        <v>3.3879517053055658E-3</v>
      </c>
      <c r="S24" s="29">
        <v>6.2983671649380294E-3</v>
      </c>
      <c r="T24" s="29">
        <v>3.2366228050896952E-3</v>
      </c>
      <c r="U24" s="29">
        <v>3.9167948883154476E-3</v>
      </c>
      <c r="V24" s="29">
        <v>2.0529540766782007E-3</v>
      </c>
      <c r="W24" s="29">
        <v>4.5983226329765568E-3</v>
      </c>
      <c r="X24" s="29">
        <v>1.0027018151353171</v>
      </c>
      <c r="Y24" s="29">
        <v>2.3453251685878827E-2</v>
      </c>
      <c r="Z24" s="29">
        <v>5.5419293446928829E-2</v>
      </c>
      <c r="AA24" s="29">
        <v>6.1795908194985554E-3</v>
      </c>
      <c r="AB24" s="29">
        <v>6.341126186489761E-3</v>
      </c>
      <c r="AC24" s="29">
        <v>5.6487928599855391E-3</v>
      </c>
      <c r="AD24" s="29">
        <v>1.5064618534928007E-2</v>
      </c>
      <c r="AE24" s="29">
        <v>1.5906480078309866E-2</v>
      </c>
      <c r="AF24" s="29">
        <v>7.3986234242857975E-3</v>
      </c>
      <c r="AG24" s="29">
        <v>1.0579141699064111E-2</v>
      </c>
      <c r="AH24" s="29">
        <v>8.3386388637641615E-3</v>
      </c>
      <c r="AI24" s="29">
        <v>4.6347229865154006E-3</v>
      </c>
      <c r="AJ24" s="29">
        <v>3.6336330437447845E-3</v>
      </c>
      <c r="AK24" s="29">
        <v>2.922346935151587E-3</v>
      </c>
      <c r="AL24" s="29">
        <v>6.0584277683875306E-3</v>
      </c>
      <c r="AM24" s="29">
        <v>2.965768549679137E-3</v>
      </c>
      <c r="AN24" s="29">
        <v>1.7286220373059796E-2</v>
      </c>
      <c r="AO24" s="29">
        <v>1.300872476534106</v>
      </c>
      <c r="AP24" s="42">
        <v>1.0058776288914095</v>
      </c>
    </row>
    <row r="25" spans="2:42" ht="13.5" customHeight="1" x14ac:dyDescent="0.2">
      <c r="B25" s="269" t="s">
        <v>52</v>
      </c>
      <c r="C25" s="271" t="s">
        <v>487</v>
      </c>
      <c r="D25" s="29">
        <v>1.1562666437757156E-2</v>
      </c>
      <c r="E25" s="29">
        <v>1.6462141270406825E-2</v>
      </c>
      <c r="F25" s="29">
        <v>1.3380297431312752E-2</v>
      </c>
      <c r="G25" s="29">
        <v>1.7494693160833658E-2</v>
      </c>
      <c r="H25" s="29">
        <v>2.1039688029001542E-2</v>
      </c>
      <c r="I25" s="29">
        <v>1.5468709708243019E-2</v>
      </c>
      <c r="J25" s="29">
        <v>1.5425865519687771E-2</v>
      </c>
      <c r="K25" s="29">
        <v>2.0740681209553264E-2</v>
      </c>
      <c r="L25" s="29">
        <v>4.1299913841039898E-2</v>
      </c>
      <c r="M25" s="29">
        <v>5.0340513701945165E-2</v>
      </c>
      <c r="N25" s="29">
        <v>2.4058470013771691E-2</v>
      </c>
      <c r="O25" s="29">
        <v>1.5748213740526346E-2</v>
      </c>
      <c r="P25" s="29">
        <v>1.2224526607423628E-2</v>
      </c>
      <c r="Q25" s="29">
        <v>8.7766665755564573E-3</v>
      </c>
      <c r="R25" s="29">
        <v>1.2848641522973315E-2</v>
      </c>
      <c r="S25" s="29">
        <v>2.3840838186260375E-2</v>
      </c>
      <c r="T25" s="29">
        <v>8.2358027265445246E-3</v>
      </c>
      <c r="U25" s="29">
        <v>5.7400267883995007E-3</v>
      </c>
      <c r="V25" s="29">
        <v>1.2170020749902422E-2</v>
      </c>
      <c r="W25" s="29">
        <v>1.5798353729974561E-2</v>
      </c>
      <c r="X25" s="29">
        <v>5.093858457711254E-3</v>
      </c>
      <c r="Y25" s="29">
        <v>1.0981166322029332</v>
      </c>
      <c r="Z25" s="29">
        <v>4.5599030916444239E-2</v>
      </c>
      <c r="AA25" s="29">
        <v>5.1748068536123529E-2</v>
      </c>
      <c r="AB25" s="29">
        <v>2.0085374437158687E-2</v>
      </c>
      <c r="AC25" s="29">
        <v>5.4468775913552722E-3</v>
      </c>
      <c r="AD25" s="29">
        <v>3.1888895172194455E-3</v>
      </c>
      <c r="AE25" s="29">
        <v>8.8744479585248642E-3</v>
      </c>
      <c r="AF25" s="29">
        <v>7.7329913704974338E-3</v>
      </c>
      <c r="AG25" s="29">
        <v>1.002879200728315E-2</v>
      </c>
      <c r="AH25" s="29">
        <v>1.2981419474720174E-2</v>
      </c>
      <c r="AI25" s="29">
        <v>1.0963574376595654E-2</v>
      </c>
      <c r="AJ25" s="29">
        <v>4.7380492473875178E-3</v>
      </c>
      <c r="AK25" s="29">
        <v>5.0278078294409383E-3</v>
      </c>
      <c r="AL25" s="29">
        <v>2.642215562066192E-2</v>
      </c>
      <c r="AM25" s="29">
        <v>7.3053657488999849E-3</v>
      </c>
      <c r="AN25" s="29">
        <v>4.9266457590318447E-3</v>
      </c>
      <c r="AO25" s="29">
        <v>1.6909367120031029</v>
      </c>
      <c r="AP25" s="42">
        <v>1.3074881982334907</v>
      </c>
    </row>
    <row r="26" spans="2:42" ht="13.5" customHeight="1" x14ac:dyDescent="0.2">
      <c r="B26" s="269" t="s">
        <v>54</v>
      </c>
      <c r="C26" s="271" t="s">
        <v>55</v>
      </c>
      <c r="D26" s="29">
        <v>1.4007684665880375E-3</v>
      </c>
      <c r="E26" s="29">
        <v>3.2382805450501227E-3</v>
      </c>
      <c r="F26" s="29">
        <v>2.6414811378295106E-3</v>
      </c>
      <c r="G26" s="29">
        <v>1.6618260183090645E-3</v>
      </c>
      <c r="H26" s="29">
        <v>1.4826646501242948E-3</v>
      </c>
      <c r="I26" s="29">
        <v>3.1496966635304012E-3</v>
      </c>
      <c r="J26" s="29">
        <v>1.18820424655778E-3</v>
      </c>
      <c r="K26" s="29">
        <v>9.6608612652860075E-4</v>
      </c>
      <c r="L26" s="29">
        <v>1.6196252263043255E-3</v>
      </c>
      <c r="M26" s="29">
        <v>7.8193363041977374E-4</v>
      </c>
      <c r="N26" s="29">
        <v>8.1070190668505791E-4</v>
      </c>
      <c r="O26" s="29">
        <v>8.8797167650088177E-4</v>
      </c>
      <c r="P26" s="29">
        <v>1.1127303776537251E-3</v>
      </c>
      <c r="Q26" s="29">
        <v>8.4328753583080786E-4</v>
      </c>
      <c r="R26" s="29">
        <v>8.6498946492244769E-4</v>
      </c>
      <c r="S26" s="29">
        <v>1.8207255130544505E-3</v>
      </c>
      <c r="T26" s="29">
        <v>7.9974328456362191E-4</v>
      </c>
      <c r="U26" s="29">
        <v>7.4477986846068129E-4</v>
      </c>
      <c r="V26" s="29">
        <v>6.4359288005047912E-4</v>
      </c>
      <c r="W26" s="29">
        <v>1.6432952124479229E-3</v>
      </c>
      <c r="X26" s="29">
        <v>1.7139483474190359E-3</v>
      </c>
      <c r="Y26" s="29">
        <v>1.7344534753949931E-3</v>
      </c>
      <c r="Z26" s="29">
        <v>1.0917440770645959</v>
      </c>
      <c r="AA26" s="29">
        <v>1.0036769278264827E-2</v>
      </c>
      <c r="AB26" s="29">
        <v>3.741612969725798E-3</v>
      </c>
      <c r="AC26" s="29">
        <v>2.0199580350652602E-3</v>
      </c>
      <c r="AD26" s="29">
        <v>7.0363189560607403E-4</v>
      </c>
      <c r="AE26" s="29">
        <v>7.9044485819050533E-3</v>
      </c>
      <c r="AF26" s="29">
        <v>4.0120274945127108E-3</v>
      </c>
      <c r="AG26" s="29">
        <v>5.2035384109433711E-3</v>
      </c>
      <c r="AH26" s="29">
        <v>9.6198151693614297E-3</v>
      </c>
      <c r="AI26" s="29">
        <v>5.9310432012972154E-3</v>
      </c>
      <c r="AJ26" s="29">
        <v>3.0751138370047485E-3</v>
      </c>
      <c r="AK26" s="29">
        <v>1.4218300266415778E-3</v>
      </c>
      <c r="AL26" s="29">
        <v>1.1486628479620911E-2</v>
      </c>
      <c r="AM26" s="29">
        <v>1.2473154674679085E-3</v>
      </c>
      <c r="AN26" s="29">
        <v>2.1408591099135394E-3</v>
      </c>
      <c r="AO26" s="29">
        <v>1.1920394552761524</v>
      </c>
      <c r="AP26" s="42">
        <v>0.92172433689486788</v>
      </c>
    </row>
    <row r="27" spans="2:42" ht="13.5" customHeight="1" x14ac:dyDescent="0.2">
      <c r="B27" s="269" t="s">
        <v>56</v>
      </c>
      <c r="C27" s="271" t="s">
        <v>57</v>
      </c>
      <c r="D27" s="29">
        <v>1.2067160508621082E-3</v>
      </c>
      <c r="E27" s="29">
        <v>3.9252458738470754E-3</v>
      </c>
      <c r="F27" s="29">
        <v>2.2469348972126938E-3</v>
      </c>
      <c r="G27" s="29">
        <v>1.021633740670945E-3</v>
      </c>
      <c r="H27" s="29">
        <v>1.5737922211422461E-3</v>
      </c>
      <c r="I27" s="29">
        <v>3.9709813227667735E-3</v>
      </c>
      <c r="J27" s="29">
        <v>8.6020155812094974E-4</v>
      </c>
      <c r="K27" s="29">
        <v>4.8879329107555901E-4</v>
      </c>
      <c r="L27" s="29">
        <v>3.8592826702924699E-3</v>
      </c>
      <c r="M27" s="29">
        <v>7.0889606906726665E-4</v>
      </c>
      <c r="N27" s="29">
        <v>7.9338823897372841E-4</v>
      </c>
      <c r="O27" s="29">
        <v>6.3776947993087201E-4</v>
      </c>
      <c r="P27" s="29">
        <v>8.6191621503038359E-4</v>
      </c>
      <c r="Q27" s="29">
        <v>4.6930255092739816E-4</v>
      </c>
      <c r="R27" s="29">
        <v>7.9012587932151288E-4</v>
      </c>
      <c r="S27" s="29">
        <v>1.3227881040096883E-3</v>
      </c>
      <c r="T27" s="29">
        <v>6.3405528019147572E-4</v>
      </c>
      <c r="U27" s="29">
        <v>7.9230943286462635E-4</v>
      </c>
      <c r="V27" s="29">
        <v>4.6908044333643947E-4</v>
      </c>
      <c r="W27" s="29">
        <v>1.3302622463727382E-3</v>
      </c>
      <c r="X27" s="29">
        <v>3.5961900434626115E-3</v>
      </c>
      <c r="Y27" s="29">
        <v>2.1116114802572617E-3</v>
      </c>
      <c r="Z27" s="29">
        <v>4.0378553030250989E-3</v>
      </c>
      <c r="AA27" s="29">
        <v>1.0010632033452551</v>
      </c>
      <c r="AB27" s="29">
        <v>2.4375242905659514E-3</v>
      </c>
      <c r="AC27" s="29">
        <v>5.4699318206487641E-3</v>
      </c>
      <c r="AD27" s="29">
        <v>5.6022097859081477E-4</v>
      </c>
      <c r="AE27" s="29">
        <v>7.4612330136175006E-3</v>
      </c>
      <c r="AF27" s="29">
        <v>9.3671743572852906E-3</v>
      </c>
      <c r="AG27" s="29">
        <v>3.44856434350619E-2</v>
      </c>
      <c r="AH27" s="29">
        <v>8.3039560006143293E-3</v>
      </c>
      <c r="AI27" s="29">
        <v>5.8173912705986909E-3</v>
      </c>
      <c r="AJ27" s="29">
        <v>1.1739658367179999E-3</v>
      </c>
      <c r="AK27" s="29">
        <v>2.5771471389244502E-3</v>
      </c>
      <c r="AL27" s="29">
        <v>2.54738249530823E-2</v>
      </c>
      <c r="AM27" s="29">
        <v>1.0243789445731973E-3</v>
      </c>
      <c r="AN27" s="29">
        <v>1.611391886380055E-2</v>
      </c>
      <c r="AO27" s="29">
        <v>1.1590386466420992</v>
      </c>
      <c r="AP27" s="42">
        <v>0.89620702006396613</v>
      </c>
    </row>
    <row r="28" spans="2:42" ht="13.5" customHeight="1" x14ac:dyDescent="0.2">
      <c r="B28" s="269" t="s">
        <v>58</v>
      </c>
      <c r="C28" s="271" t="s">
        <v>308</v>
      </c>
      <c r="D28" s="29">
        <v>4.5862660612731282E-2</v>
      </c>
      <c r="E28" s="29">
        <v>1.9171011010475754E-2</v>
      </c>
      <c r="F28" s="29">
        <v>5.2338500722502623E-2</v>
      </c>
      <c r="G28" s="29">
        <v>6.120137197605368E-2</v>
      </c>
      <c r="H28" s="29">
        <v>5.6239741600273861E-2</v>
      </c>
      <c r="I28" s="29">
        <v>3.7100689285909254E-2</v>
      </c>
      <c r="J28" s="29">
        <v>1.7960637960532096E-2</v>
      </c>
      <c r="K28" s="29">
        <v>4.0510952670187977E-2</v>
      </c>
      <c r="L28" s="29">
        <v>3.0812986224608249E-2</v>
      </c>
      <c r="M28" s="29">
        <v>2.7663049544416306E-2</v>
      </c>
      <c r="N28" s="29">
        <v>2.6189138576358129E-2</v>
      </c>
      <c r="O28" s="29">
        <v>2.1394324288433453E-2</v>
      </c>
      <c r="P28" s="29">
        <v>2.5734718281497919E-2</v>
      </c>
      <c r="Q28" s="29">
        <v>2.6855638467667607E-2</v>
      </c>
      <c r="R28" s="29">
        <v>3.6859663350017419E-2</v>
      </c>
      <c r="S28" s="29">
        <v>3.0907690325463429E-2</v>
      </c>
      <c r="T28" s="29">
        <v>3.5400465162975632E-2</v>
      </c>
      <c r="U28" s="29">
        <v>3.4828690149469044E-2</v>
      </c>
      <c r="V28" s="29">
        <v>3.385647682462143E-2</v>
      </c>
      <c r="W28" s="29">
        <v>5.6339960351413573E-2</v>
      </c>
      <c r="X28" s="29">
        <v>3.6380084671714406E-2</v>
      </c>
      <c r="Y28" s="29">
        <v>5.619185081324753E-3</v>
      </c>
      <c r="Z28" s="29">
        <v>2.011343517212091E-2</v>
      </c>
      <c r="AA28" s="29">
        <v>1.6097079279792443E-2</v>
      </c>
      <c r="AB28" s="29">
        <v>1.0101660037655082</v>
      </c>
      <c r="AC28" s="29">
        <v>7.9700860820466259E-3</v>
      </c>
      <c r="AD28" s="29">
        <v>2.2909025277675706E-3</v>
      </c>
      <c r="AE28" s="29">
        <v>3.0998980341412477E-2</v>
      </c>
      <c r="AF28" s="29">
        <v>1.1097737618000742E-2</v>
      </c>
      <c r="AG28" s="29">
        <v>9.605781422533901E-3</v>
      </c>
      <c r="AH28" s="29">
        <v>1.6609789224736955E-2</v>
      </c>
      <c r="AI28" s="29">
        <v>3.0521011188398034E-2</v>
      </c>
      <c r="AJ28" s="29">
        <v>2.8320256474174611E-2</v>
      </c>
      <c r="AK28" s="29">
        <v>1.6865467624495086E-2</v>
      </c>
      <c r="AL28" s="29">
        <v>4.6813542431227914E-2</v>
      </c>
      <c r="AM28" s="29">
        <v>0.16744827593809408</v>
      </c>
      <c r="AN28" s="29">
        <v>6.8538437121915315E-3</v>
      </c>
      <c r="AO28" s="29">
        <v>2.180999829941149</v>
      </c>
      <c r="AP28" s="42">
        <v>1.6864212112464148</v>
      </c>
    </row>
    <row r="29" spans="2:42" ht="13.5" customHeight="1" x14ac:dyDescent="0.2">
      <c r="B29" s="272" t="s">
        <v>60</v>
      </c>
      <c r="C29" s="270" t="s">
        <v>309</v>
      </c>
      <c r="D29" s="31">
        <v>1.1760150999306645E-2</v>
      </c>
      <c r="E29" s="31">
        <v>7.0214067482919224E-2</v>
      </c>
      <c r="F29" s="31">
        <v>1.1102432093331577E-2</v>
      </c>
      <c r="G29" s="31">
        <v>2.1221126399713627E-2</v>
      </c>
      <c r="H29" s="31">
        <v>1.464015997447083E-2</v>
      </c>
      <c r="I29" s="31">
        <v>1.3700027202452367E-2</v>
      </c>
      <c r="J29" s="31">
        <v>6.1220252229434785E-3</v>
      </c>
      <c r="K29" s="31">
        <v>7.4650921469063608E-3</v>
      </c>
      <c r="L29" s="31">
        <v>1.7590115147413671E-2</v>
      </c>
      <c r="M29" s="31">
        <v>1.2070732052502744E-2</v>
      </c>
      <c r="N29" s="31">
        <v>1.5699331490535328E-2</v>
      </c>
      <c r="O29" s="31">
        <v>1.3844117298458072E-2</v>
      </c>
      <c r="P29" s="31">
        <v>9.0580787921431417E-3</v>
      </c>
      <c r="Q29" s="31">
        <v>9.6954326174262112E-3</v>
      </c>
      <c r="R29" s="31">
        <v>1.64066918797874E-2</v>
      </c>
      <c r="S29" s="31">
        <v>1.0026628525356298E-2</v>
      </c>
      <c r="T29" s="31">
        <v>9.8203152084949188E-3</v>
      </c>
      <c r="U29" s="31">
        <v>8.254249070838755E-3</v>
      </c>
      <c r="V29" s="31">
        <v>8.2982799614654164E-3</v>
      </c>
      <c r="W29" s="31">
        <v>2.6660038940399061E-2</v>
      </c>
      <c r="X29" s="31">
        <v>1.5865908902116827E-2</v>
      </c>
      <c r="Y29" s="31">
        <v>3.2486224661221801E-2</v>
      </c>
      <c r="Z29" s="31">
        <v>2.535897197057637E-2</v>
      </c>
      <c r="AA29" s="31">
        <v>3.2008128766807947E-2</v>
      </c>
      <c r="AB29" s="31">
        <v>2.4218591324693842E-2</v>
      </c>
      <c r="AC29" s="31">
        <v>1.0791153285848329</v>
      </c>
      <c r="AD29" s="31">
        <v>7.5891849106458423E-2</v>
      </c>
      <c r="AE29" s="31">
        <v>3.4429087173195413E-2</v>
      </c>
      <c r="AF29" s="31">
        <v>1.2813168112596352E-2</v>
      </c>
      <c r="AG29" s="31">
        <v>1.7910184564125641E-2</v>
      </c>
      <c r="AH29" s="31">
        <v>1.3455542446758343E-2</v>
      </c>
      <c r="AI29" s="31">
        <v>1.2345819209912706E-2</v>
      </c>
      <c r="AJ29" s="31">
        <v>2.8760912280068791E-2</v>
      </c>
      <c r="AK29" s="31">
        <v>1.4744613462826722E-2</v>
      </c>
      <c r="AL29" s="31">
        <v>2.1975077704748106E-2</v>
      </c>
      <c r="AM29" s="31">
        <v>8.8543462605207447E-3</v>
      </c>
      <c r="AN29" s="31">
        <v>3.8902821779255421E-2</v>
      </c>
      <c r="AO29" s="31">
        <v>1.8027856688175814</v>
      </c>
      <c r="AP29" s="43">
        <v>1.393973511362933</v>
      </c>
    </row>
    <row r="30" spans="2:42" ht="13.5" customHeight="1" x14ac:dyDescent="0.2">
      <c r="B30" s="269" t="s">
        <v>62</v>
      </c>
      <c r="C30" s="271" t="s">
        <v>310</v>
      </c>
      <c r="D30" s="29">
        <v>6.0949504937306701E-3</v>
      </c>
      <c r="E30" s="29">
        <v>1.8075039937967153E-2</v>
      </c>
      <c r="F30" s="29">
        <v>8.3202798313608117E-3</v>
      </c>
      <c r="G30" s="29">
        <v>1.0328377947058582E-2</v>
      </c>
      <c r="H30" s="29">
        <v>7.2648571412499297E-3</v>
      </c>
      <c r="I30" s="29">
        <v>9.1451246302440923E-3</v>
      </c>
      <c r="J30" s="29">
        <v>5.5499141880423581E-3</v>
      </c>
      <c r="K30" s="29">
        <v>7.7275307960474483E-3</v>
      </c>
      <c r="L30" s="29">
        <v>9.887468807726495E-3</v>
      </c>
      <c r="M30" s="29">
        <v>5.8900367589205648E-3</v>
      </c>
      <c r="N30" s="29">
        <v>5.3105892416859292E-3</v>
      </c>
      <c r="O30" s="29">
        <v>8.4090203155617292E-3</v>
      </c>
      <c r="P30" s="29">
        <v>7.0127291374704435E-3</v>
      </c>
      <c r="Q30" s="29">
        <v>5.5319444799461787E-3</v>
      </c>
      <c r="R30" s="29">
        <v>6.8564069030283307E-3</v>
      </c>
      <c r="S30" s="29">
        <v>5.0251774324716857E-3</v>
      </c>
      <c r="T30" s="29">
        <v>6.0112583413824685E-3</v>
      </c>
      <c r="U30" s="29">
        <v>5.5470482486396876E-3</v>
      </c>
      <c r="V30" s="29">
        <v>3.5621269042959928E-3</v>
      </c>
      <c r="W30" s="29">
        <v>9.7742062516352757E-3</v>
      </c>
      <c r="X30" s="29">
        <v>1.0037364485774825E-2</v>
      </c>
      <c r="Y30" s="29">
        <v>1.7810749030335884E-2</v>
      </c>
      <c r="Z30" s="29">
        <v>7.0933646956071947E-3</v>
      </c>
      <c r="AA30" s="29">
        <v>6.6465519993149898E-3</v>
      </c>
      <c r="AB30" s="29">
        <v>4.1424835516348298E-2</v>
      </c>
      <c r="AC30" s="29">
        <v>2.4015527622206774E-2</v>
      </c>
      <c r="AD30" s="29">
        <v>1.040865817434989</v>
      </c>
      <c r="AE30" s="29">
        <v>2.8886445987208721E-2</v>
      </c>
      <c r="AF30" s="29">
        <v>2.7426648299790368E-2</v>
      </c>
      <c r="AG30" s="29">
        <v>6.5543775357096877E-3</v>
      </c>
      <c r="AH30" s="29">
        <v>1.3365614957460159E-2</v>
      </c>
      <c r="AI30" s="29">
        <v>2.089761479315114E-2</v>
      </c>
      <c r="AJ30" s="29">
        <v>2.2786876714758049E-2</v>
      </c>
      <c r="AK30" s="29">
        <v>1.5651445914538036E-2</v>
      </c>
      <c r="AL30" s="29">
        <v>4.0578516752565602E-2</v>
      </c>
      <c r="AM30" s="29">
        <v>9.3133763879094372E-3</v>
      </c>
      <c r="AN30" s="29">
        <v>2.3753872471692083E-2</v>
      </c>
      <c r="AO30" s="29">
        <v>1.5084330883878263</v>
      </c>
      <c r="AP30" s="42">
        <v>1.1663703596307984</v>
      </c>
    </row>
    <row r="31" spans="2:42" ht="13.5" customHeight="1" x14ac:dyDescent="0.2">
      <c r="B31" s="269" t="s">
        <v>64</v>
      </c>
      <c r="C31" s="271" t="s">
        <v>311</v>
      </c>
      <c r="D31" s="29">
        <v>9.8214861860459052E-2</v>
      </c>
      <c r="E31" s="29">
        <v>0.34033307605382351</v>
      </c>
      <c r="F31" s="29">
        <v>4.8902845314294882E-2</v>
      </c>
      <c r="G31" s="29">
        <v>3.702119233722196E-2</v>
      </c>
      <c r="H31" s="29">
        <v>5.3683079724371328E-2</v>
      </c>
      <c r="I31" s="29">
        <v>2.8264627381203191E-2</v>
      </c>
      <c r="J31" s="29">
        <v>6.6167360766216501E-2</v>
      </c>
      <c r="K31" s="29">
        <v>2.0247406275517309E-2</v>
      </c>
      <c r="L31" s="29">
        <v>7.8443943081884487E-2</v>
      </c>
      <c r="M31" s="29">
        <v>4.3454885921234358E-2</v>
      </c>
      <c r="N31" s="29">
        <v>3.5080824239368674E-2</v>
      </c>
      <c r="O31" s="29">
        <v>3.2190959942087267E-2</v>
      </c>
      <c r="P31" s="29">
        <v>2.409258905149772E-2</v>
      </c>
      <c r="Q31" s="29">
        <v>2.2314678009167806E-2</v>
      </c>
      <c r="R31" s="29">
        <v>3.3556125082566952E-2</v>
      </c>
      <c r="S31" s="29">
        <v>1.8997178230378997E-2</v>
      </c>
      <c r="T31" s="29">
        <v>2.1254947278426643E-2</v>
      </c>
      <c r="U31" s="29">
        <v>2.2380773734759739E-2</v>
      </c>
      <c r="V31" s="29">
        <v>1.7656703719943052E-2</v>
      </c>
      <c r="W31" s="29">
        <v>8.8054464489303971E-2</v>
      </c>
      <c r="X31" s="29">
        <v>5.1888266899169526E-2</v>
      </c>
      <c r="Y31" s="29">
        <v>2.2309438446446346E-2</v>
      </c>
      <c r="Z31" s="29">
        <v>3.579061576891119E-2</v>
      </c>
      <c r="AA31" s="29">
        <v>7.9281100001263718E-2</v>
      </c>
      <c r="AB31" s="29">
        <v>5.9016336961537193E-2</v>
      </c>
      <c r="AC31" s="29">
        <v>3.9084988911197827E-2</v>
      </c>
      <c r="AD31" s="29">
        <v>6.6233032287549469E-3</v>
      </c>
      <c r="AE31" s="29">
        <v>1.0702784155620193</v>
      </c>
      <c r="AF31" s="29">
        <v>3.1443756148282133E-2</v>
      </c>
      <c r="AG31" s="29">
        <v>3.7874009899594045E-2</v>
      </c>
      <c r="AH31" s="29">
        <v>3.5097025114024925E-2</v>
      </c>
      <c r="AI31" s="29">
        <v>2.1967470024644435E-2</v>
      </c>
      <c r="AJ31" s="29">
        <v>4.5128548721758636E-2</v>
      </c>
      <c r="AK31" s="29">
        <v>2.1092850155580205E-2</v>
      </c>
      <c r="AL31" s="29">
        <v>5.7514406259932115E-2</v>
      </c>
      <c r="AM31" s="29">
        <v>7.2483969939518875E-2</v>
      </c>
      <c r="AN31" s="29">
        <v>5.3556432833790552E-2</v>
      </c>
      <c r="AO31" s="29">
        <v>2.8707434573701542</v>
      </c>
      <c r="AP31" s="42">
        <v>2.2197537991951748</v>
      </c>
    </row>
    <row r="32" spans="2:42" ht="13.5" customHeight="1" x14ac:dyDescent="0.2">
      <c r="B32" s="269" t="s">
        <v>66</v>
      </c>
      <c r="C32" s="271" t="s">
        <v>312</v>
      </c>
      <c r="D32" s="29">
        <v>6.2237362242069279E-3</v>
      </c>
      <c r="E32" s="29">
        <v>9.2507497859134532E-3</v>
      </c>
      <c r="F32" s="29">
        <v>7.3203090273389971E-3</v>
      </c>
      <c r="G32" s="29">
        <v>6.8835465746717277E-3</v>
      </c>
      <c r="H32" s="29">
        <v>5.7224225837908416E-3</v>
      </c>
      <c r="I32" s="29">
        <v>1.3549345279980756E-2</v>
      </c>
      <c r="J32" s="29">
        <v>4.955699170757011E-3</v>
      </c>
      <c r="K32" s="29">
        <v>5.1540689276095095E-3</v>
      </c>
      <c r="L32" s="29">
        <v>8.0845481205610668E-3</v>
      </c>
      <c r="M32" s="29">
        <v>5.8347462052753506E-3</v>
      </c>
      <c r="N32" s="29">
        <v>4.1722536788166287E-3</v>
      </c>
      <c r="O32" s="29">
        <v>7.6220031093626479E-3</v>
      </c>
      <c r="P32" s="29">
        <v>7.2645609431948345E-3</v>
      </c>
      <c r="Q32" s="29">
        <v>7.66474120802759E-3</v>
      </c>
      <c r="R32" s="29">
        <v>6.5729297972850513E-3</v>
      </c>
      <c r="S32" s="29">
        <v>6.6476779062782116E-3</v>
      </c>
      <c r="T32" s="29">
        <v>9.4590236786618303E-3</v>
      </c>
      <c r="U32" s="29">
        <v>1.5513227676115043E-2</v>
      </c>
      <c r="V32" s="29">
        <v>3.8534702732496658E-3</v>
      </c>
      <c r="W32" s="29">
        <v>7.4846482544903741E-3</v>
      </c>
      <c r="X32" s="29">
        <v>1.0052571511795208E-2</v>
      </c>
      <c r="Y32" s="29">
        <v>1.5759180466247639E-2</v>
      </c>
      <c r="Z32" s="29">
        <v>3.0993488167108226E-2</v>
      </c>
      <c r="AA32" s="29">
        <v>1.062889753572257E-2</v>
      </c>
      <c r="AB32" s="29">
        <v>2.8174718458080922E-2</v>
      </c>
      <c r="AC32" s="29">
        <v>3.9544650472044099E-2</v>
      </c>
      <c r="AD32" s="29">
        <v>4.8222951173086514E-3</v>
      </c>
      <c r="AE32" s="29">
        <v>1.2418436353719062E-2</v>
      </c>
      <c r="AF32" s="29">
        <v>1.1191150880536063</v>
      </c>
      <c r="AG32" s="29">
        <v>1.9412726949771923E-2</v>
      </c>
      <c r="AH32" s="29">
        <v>2.3047971925899496E-2</v>
      </c>
      <c r="AI32" s="29">
        <v>1.0775590176003677E-2</v>
      </c>
      <c r="AJ32" s="29">
        <v>4.1628523480762077E-2</v>
      </c>
      <c r="AK32" s="29">
        <v>3.8149416850802566E-2</v>
      </c>
      <c r="AL32" s="29">
        <v>1.8462908978115884E-2</v>
      </c>
      <c r="AM32" s="29">
        <v>6.155098340625065E-3</v>
      </c>
      <c r="AN32" s="29">
        <v>2.9956324354037098E-2</v>
      </c>
      <c r="AO32" s="29">
        <v>1.6083315956172379</v>
      </c>
      <c r="AP32" s="42">
        <v>1.2436151898461585</v>
      </c>
    </row>
    <row r="33" spans="2:42" ht="13.5" customHeight="1" x14ac:dyDescent="0.2">
      <c r="B33" s="273" t="s">
        <v>68</v>
      </c>
      <c r="C33" s="274" t="s">
        <v>313</v>
      </c>
      <c r="D33" s="33">
        <v>5.7575626325143039E-4</v>
      </c>
      <c r="E33" s="33">
        <v>4.3594128904636819E-4</v>
      </c>
      <c r="F33" s="33">
        <v>2.8942607121679658E-4</v>
      </c>
      <c r="G33" s="33">
        <v>2.4938940786160206E-4</v>
      </c>
      <c r="H33" s="33">
        <v>2.5837547360457502E-4</v>
      </c>
      <c r="I33" s="33">
        <v>1.2307973395970384E-4</v>
      </c>
      <c r="J33" s="33">
        <v>1.3245518058063687E-3</v>
      </c>
      <c r="K33" s="33">
        <v>1.5341404548014213E-4</v>
      </c>
      <c r="L33" s="33">
        <v>8.4878181468040729E-4</v>
      </c>
      <c r="M33" s="33">
        <v>8.0266481278963803E-4</v>
      </c>
      <c r="N33" s="33">
        <v>3.3162103342363277E-4</v>
      </c>
      <c r="O33" s="33">
        <v>3.4014065034633435E-4</v>
      </c>
      <c r="P33" s="33">
        <v>5.5086973012843628E-4</v>
      </c>
      <c r="Q33" s="33">
        <v>4.2799180223918184E-4</v>
      </c>
      <c r="R33" s="33">
        <v>2.4015029737967954E-4</v>
      </c>
      <c r="S33" s="33">
        <v>1.1112821448202585E-4</v>
      </c>
      <c r="T33" s="33">
        <v>1.5079445451462648E-4</v>
      </c>
      <c r="U33" s="33">
        <v>1.2855185341394774E-4</v>
      </c>
      <c r="V33" s="33">
        <v>1.0768618264125287E-4</v>
      </c>
      <c r="W33" s="33">
        <v>1.982003903546887E-4</v>
      </c>
      <c r="X33" s="33">
        <v>9.9098245254726535E-4</v>
      </c>
      <c r="Y33" s="33">
        <v>3.0323816463089447E-4</v>
      </c>
      <c r="Z33" s="33">
        <v>6.5371197658419813E-4</v>
      </c>
      <c r="AA33" s="33">
        <v>5.7143974187307011E-4</v>
      </c>
      <c r="AB33" s="33">
        <v>3.4646063273185317E-4</v>
      </c>
      <c r="AC33" s="33">
        <v>7.7815880681125467E-4</v>
      </c>
      <c r="AD33" s="33">
        <v>2.4992924269990653E-4</v>
      </c>
      <c r="AE33" s="33">
        <v>2.0037914124618455E-4</v>
      </c>
      <c r="AF33" s="33">
        <v>3.9058899623838685E-4</v>
      </c>
      <c r="AG33" s="33">
        <v>1.0000937543037116</v>
      </c>
      <c r="AH33" s="33">
        <v>4.9709294545139673E-4</v>
      </c>
      <c r="AI33" s="33">
        <v>2.7463685525597404E-4</v>
      </c>
      <c r="AJ33" s="33">
        <v>9.0854621976599022E-4</v>
      </c>
      <c r="AK33" s="33">
        <v>3.5514957014765665E-4</v>
      </c>
      <c r="AL33" s="33">
        <v>5.5092008227191941E-4</v>
      </c>
      <c r="AM33" s="33">
        <v>1.40590139222268E-4</v>
      </c>
      <c r="AN33" s="33">
        <v>0.10159040138281565</v>
      </c>
      <c r="AO33" s="33">
        <v>1.1165444959806263</v>
      </c>
      <c r="AP33" s="44">
        <v>0.86334913715833461</v>
      </c>
    </row>
    <row r="34" spans="2:42" ht="13.5" customHeight="1" x14ac:dyDescent="0.2">
      <c r="B34" s="269" t="s">
        <v>70</v>
      </c>
      <c r="C34" s="271" t="s">
        <v>314</v>
      </c>
      <c r="D34" s="29">
        <v>1.3766201486780559E-4</v>
      </c>
      <c r="E34" s="29">
        <v>2.6735718908468624E-4</v>
      </c>
      <c r="F34" s="29">
        <v>3.5715552076746008E-4</v>
      </c>
      <c r="G34" s="29">
        <v>9.3707466107758187E-5</v>
      </c>
      <c r="H34" s="29">
        <v>1.5013332082449294E-4</v>
      </c>
      <c r="I34" s="29">
        <v>3.5503409884354197E-4</v>
      </c>
      <c r="J34" s="29">
        <v>1.0890403885975789E-4</v>
      </c>
      <c r="K34" s="29">
        <v>2.1332018302418755E-4</v>
      </c>
      <c r="L34" s="29">
        <v>4.7514466297810361E-4</v>
      </c>
      <c r="M34" s="29">
        <v>3.7057177065212858E-4</v>
      </c>
      <c r="N34" s="29">
        <v>1.2923077499745543E-4</v>
      </c>
      <c r="O34" s="29">
        <v>5.5420806547256979E-4</v>
      </c>
      <c r="P34" s="29">
        <v>6.3232008996634526E-4</v>
      </c>
      <c r="Q34" s="29">
        <v>3.6396455079792711E-4</v>
      </c>
      <c r="R34" s="29">
        <v>3.3621019121973095E-4</v>
      </c>
      <c r="S34" s="29">
        <v>1.278189263289146E-3</v>
      </c>
      <c r="T34" s="29">
        <v>1.149397714268168E-3</v>
      </c>
      <c r="U34" s="29">
        <v>1.748494933879122E-3</v>
      </c>
      <c r="V34" s="29">
        <v>3.3914165648017127E-4</v>
      </c>
      <c r="W34" s="29">
        <v>2.6346675720593154E-4</v>
      </c>
      <c r="X34" s="29">
        <v>2.7276718292860666E-4</v>
      </c>
      <c r="Y34" s="29">
        <v>9.6788018637114547E-4</v>
      </c>
      <c r="Z34" s="29">
        <v>3.4504106536531069E-4</v>
      </c>
      <c r="AA34" s="29">
        <v>3.4245756675068361E-4</v>
      </c>
      <c r="AB34" s="29">
        <v>3.62755722626722E-4</v>
      </c>
      <c r="AC34" s="29">
        <v>3.8946331960628685E-4</v>
      </c>
      <c r="AD34" s="29">
        <v>5.1811540021266564E-5</v>
      </c>
      <c r="AE34" s="29">
        <v>6.4976681608662653E-4</v>
      </c>
      <c r="AF34" s="29">
        <v>4.3407791796738777E-3</v>
      </c>
      <c r="AG34" s="29">
        <v>2.0133022964515719E-4</v>
      </c>
      <c r="AH34" s="29">
        <v>1.0001673859735156</v>
      </c>
      <c r="AI34" s="29">
        <v>1.6543374131515999E-4</v>
      </c>
      <c r="AJ34" s="29">
        <v>2.3982331069663222E-4</v>
      </c>
      <c r="AK34" s="29">
        <v>5.7034017123349138E-4</v>
      </c>
      <c r="AL34" s="29">
        <v>5.6205988053964332E-4</v>
      </c>
      <c r="AM34" s="29">
        <v>1.2707535955546191E-4</v>
      </c>
      <c r="AN34" s="29">
        <v>2.0137573638080212E-3</v>
      </c>
      <c r="AO34" s="29">
        <v>1.0210935428733261</v>
      </c>
      <c r="AP34" s="42">
        <v>0.78954330290561869</v>
      </c>
    </row>
    <row r="35" spans="2:42" ht="13.5" customHeight="1" x14ac:dyDescent="0.2">
      <c r="B35" s="269" t="s">
        <v>72</v>
      </c>
      <c r="C35" s="271" t="s">
        <v>315</v>
      </c>
      <c r="D35" s="29">
        <v>1.9993624267792895E-5</v>
      </c>
      <c r="E35" s="29">
        <v>6.5312566713765068E-5</v>
      </c>
      <c r="F35" s="29">
        <v>1.1780141250453832E-5</v>
      </c>
      <c r="G35" s="29">
        <v>9.9908311256668066E-6</v>
      </c>
      <c r="H35" s="29">
        <v>1.2177339408482853E-5</v>
      </c>
      <c r="I35" s="29">
        <v>1.6910014388393833E-5</v>
      </c>
      <c r="J35" s="29">
        <v>1.4038764446575494E-5</v>
      </c>
      <c r="K35" s="29">
        <v>5.8190190302215282E-6</v>
      </c>
      <c r="L35" s="29">
        <v>1.7489771385888845E-5</v>
      </c>
      <c r="M35" s="29">
        <v>1.02792228916988E-5</v>
      </c>
      <c r="N35" s="29">
        <v>8.4127653748930922E-6</v>
      </c>
      <c r="O35" s="29">
        <v>8.476665176908727E-6</v>
      </c>
      <c r="P35" s="29">
        <v>7.0200572588370198E-6</v>
      </c>
      <c r="Q35" s="29">
        <v>6.6827744593932871E-6</v>
      </c>
      <c r="R35" s="29">
        <v>8.786050267753095E-6</v>
      </c>
      <c r="S35" s="29">
        <v>6.009761813902732E-6</v>
      </c>
      <c r="T35" s="29">
        <v>6.8252146094376529E-6</v>
      </c>
      <c r="U35" s="29">
        <v>8.0509701566053696E-6</v>
      </c>
      <c r="V35" s="29">
        <v>4.9209639139861647E-6</v>
      </c>
      <c r="W35" s="29">
        <v>1.9156464536638154E-5</v>
      </c>
      <c r="X35" s="29">
        <v>1.3584771648482896E-5</v>
      </c>
      <c r="Y35" s="29">
        <v>1.0363223380394479E-5</v>
      </c>
      <c r="Z35" s="29">
        <v>7.2728857544674525E-5</v>
      </c>
      <c r="AA35" s="29">
        <v>1.8944256655769283E-5</v>
      </c>
      <c r="AB35" s="29">
        <v>2.7504454181894049E-5</v>
      </c>
      <c r="AC35" s="29">
        <v>6.8543077243671404E-5</v>
      </c>
      <c r="AD35" s="29">
        <v>1.0369239885339991E-5</v>
      </c>
      <c r="AE35" s="29">
        <v>1.9101506965131531E-4</v>
      </c>
      <c r="AF35" s="29">
        <v>2.1516561928460875E-4</v>
      </c>
      <c r="AG35" s="29">
        <v>2.0123976540580605E-5</v>
      </c>
      <c r="AH35" s="29">
        <v>2.2918381402638472E-5</v>
      </c>
      <c r="AI35" s="29">
        <v>1.0113723488631134</v>
      </c>
      <c r="AJ35" s="29">
        <v>1.8884653123235088E-5</v>
      </c>
      <c r="AK35" s="29">
        <v>2.3611131791653835E-5</v>
      </c>
      <c r="AL35" s="29">
        <v>1.2944691925992918E-4</v>
      </c>
      <c r="AM35" s="29">
        <v>1.6118851135064884E-5</v>
      </c>
      <c r="AN35" s="29">
        <v>7.5897691898595094E-5</v>
      </c>
      <c r="AO35" s="29">
        <v>1.0125757020202188</v>
      </c>
      <c r="AP35" s="42">
        <v>0.7829570266063266</v>
      </c>
    </row>
    <row r="36" spans="2:42" ht="13.5" customHeight="1" x14ac:dyDescent="0.2">
      <c r="B36" s="269" t="s">
        <v>74</v>
      </c>
      <c r="C36" s="271" t="s">
        <v>287</v>
      </c>
      <c r="D36" s="29">
        <v>4.9979381379876339E-3</v>
      </c>
      <c r="E36" s="29">
        <v>5.4288904850103136E-3</v>
      </c>
      <c r="F36" s="29">
        <v>3.9292853118391233E-3</v>
      </c>
      <c r="G36" s="29">
        <v>3.0767980744396272E-3</v>
      </c>
      <c r="H36" s="29">
        <v>1.6315140970305621E-3</v>
      </c>
      <c r="I36" s="29">
        <v>3.7580505538866438E-3</v>
      </c>
      <c r="J36" s="29">
        <v>1.3784480731698487E-3</v>
      </c>
      <c r="K36" s="29">
        <v>1.3249712252199855E-3</v>
      </c>
      <c r="L36" s="29">
        <v>2.5910253915132518E-3</v>
      </c>
      <c r="M36" s="29">
        <v>1.4237389807435965E-3</v>
      </c>
      <c r="N36" s="29">
        <v>2.8693538913929623E-3</v>
      </c>
      <c r="O36" s="29">
        <v>1.005928675447982E-3</v>
      </c>
      <c r="P36" s="29">
        <v>5.3479613045661761E-3</v>
      </c>
      <c r="Q36" s="29">
        <v>1.2107594367010979E-3</v>
      </c>
      <c r="R36" s="29">
        <v>1.4465484150542125E-3</v>
      </c>
      <c r="S36" s="29">
        <v>1.3941969905178994E-3</v>
      </c>
      <c r="T36" s="29">
        <v>1.2371872567388776E-3</v>
      </c>
      <c r="U36" s="29">
        <v>9.5260737384951684E-4</v>
      </c>
      <c r="V36" s="29">
        <v>5.3032654935627273E-4</v>
      </c>
      <c r="W36" s="29">
        <v>2.107046351450649E-3</v>
      </c>
      <c r="X36" s="29">
        <v>2.443613639550808E-3</v>
      </c>
      <c r="Y36" s="29">
        <v>5.867846448490587E-3</v>
      </c>
      <c r="Z36" s="29">
        <v>1.8639179472995333E-2</v>
      </c>
      <c r="AA36" s="29">
        <v>4.7649078224682269E-3</v>
      </c>
      <c r="AB36" s="29">
        <v>2.0603274396264796E-3</v>
      </c>
      <c r="AC36" s="29">
        <v>7.4658321517838393E-3</v>
      </c>
      <c r="AD36" s="29">
        <v>9.6545631220895179E-4</v>
      </c>
      <c r="AE36" s="29">
        <v>3.5439126023832155E-3</v>
      </c>
      <c r="AF36" s="29">
        <v>3.4977974273761418E-3</v>
      </c>
      <c r="AG36" s="29">
        <v>8.1053450748701543E-4</v>
      </c>
      <c r="AH36" s="29">
        <v>4.8259963368284834E-3</v>
      </c>
      <c r="AI36" s="29">
        <v>2.4361324249192163E-3</v>
      </c>
      <c r="AJ36" s="29">
        <v>1.000821168565998</v>
      </c>
      <c r="AK36" s="29">
        <v>4.5084370602222652E-3</v>
      </c>
      <c r="AL36" s="29">
        <v>5.500453461522465E-3</v>
      </c>
      <c r="AM36" s="29">
        <v>8.2994102912006427E-4</v>
      </c>
      <c r="AN36" s="29">
        <v>1.2514237678247833E-3</v>
      </c>
      <c r="AO36" s="29">
        <v>1.1178755370467219</v>
      </c>
      <c r="AP36" s="42">
        <v>0.86437834213858633</v>
      </c>
    </row>
    <row r="37" spans="2:42" ht="13.5" customHeight="1" x14ac:dyDescent="0.2">
      <c r="B37" s="269" t="s">
        <v>75</v>
      </c>
      <c r="C37" s="271" t="s">
        <v>76</v>
      </c>
      <c r="D37" s="29">
        <v>3.794837053982715E-2</v>
      </c>
      <c r="E37" s="29">
        <v>7.8812349685479038E-2</v>
      </c>
      <c r="F37" s="29">
        <v>5.3860857922935573E-2</v>
      </c>
      <c r="G37" s="29">
        <v>4.0635845835403882E-2</v>
      </c>
      <c r="H37" s="29">
        <v>3.3052339459519797E-2</v>
      </c>
      <c r="I37" s="29">
        <v>6.52643125513091E-2</v>
      </c>
      <c r="J37" s="29">
        <v>3.7570921275396345E-2</v>
      </c>
      <c r="K37" s="29">
        <v>3.9661776538850474E-2</v>
      </c>
      <c r="L37" s="29">
        <v>6.2098655807866193E-2</v>
      </c>
      <c r="M37" s="29">
        <v>3.0818426213933547E-2</v>
      </c>
      <c r="N37" s="29">
        <v>2.9886470732526985E-2</v>
      </c>
      <c r="O37" s="29">
        <v>3.3013485389238789E-2</v>
      </c>
      <c r="P37" s="29">
        <v>3.8926737817078248E-2</v>
      </c>
      <c r="Q37" s="29">
        <v>3.4414507431842267E-2</v>
      </c>
      <c r="R37" s="29">
        <v>3.855380984188321E-2</v>
      </c>
      <c r="S37" s="29">
        <v>4.7274615494519175E-2</v>
      </c>
      <c r="T37" s="29">
        <v>3.9484375532873144E-2</v>
      </c>
      <c r="U37" s="29">
        <v>3.9379417047895313E-2</v>
      </c>
      <c r="V37" s="29">
        <v>2.9786769855917144E-2</v>
      </c>
      <c r="W37" s="29">
        <v>4.6598811588955208E-2</v>
      </c>
      <c r="X37" s="29">
        <v>8.8005830868647883E-2</v>
      </c>
      <c r="Y37" s="29">
        <v>0.15214730627630407</v>
      </c>
      <c r="Z37" s="29">
        <v>0.13943073199037762</v>
      </c>
      <c r="AA37" s="29">
        <v>6.6846828280448134E-2</v>
      </c>
      <c r="AB37" s="29">
        <v>7.2832045262387887E-2</v>
      </c>
      <c r="AC37" s="29">
        <v>0.10097675721955209</v>
      </c>
      <c r="AD37" s="29">
        <v>2.2897762338920904E-2</v>
      </c>
      <c r="AE37" s="29">
        <v>0.15919362239610291</v>
      </c>
      <c r="AF37" s="29">
        <v>0.12171975631419159</v>
      </c>
      <c r="AG37" s="29">
        <v>7.0293134769068358E-2</v>
      </c>
      <c r="AH37" s="29">
        <v>7.9526338200813493E-2</v>
      </c>
      <c r="AI37" s="29">
        <v>4.4320774484976726E-2</v>
      </c>
      <c r="AJ37" s="29">
        <v>6.9810614144495617E-2</v>
      </c>
      <c r="AK37" s="29">
        <v>1.1122683438850536</v>
      </c>
      <c r="AL37" s="29">
        <v>4.8756888585160668E-2</v>
      </c>
      <c r="AM37" s="29">
        <v>2.6166383275171335E-2</v>
      </c>
      <c r="AN37" s="29">
        <v>4.2418841397632155E-2</v>
      </c>
      <c r="AO37" s="29">
        <v>3.2746548162525553</v>
      </c>
      <c r="AP37" s="42">
        <v>2.5320714223932583</v>
      </c>
    </row>
    <row r="38" spans="2:42" ht="13.5" customHeight="1" x14ac:dyDescent="0.2">
      <c r="B38" s="269" t="s">
        <v>77</v>
      </c>
      <c r="C38" s="271" t="s">
        <v>316</v>
      </c>
      <c r="D38" s="29">
        <v>8.2306365977461977E-4</v>
      </c>
      <c r="E38" s="29">
        <v>5.8373508314977477E-4</v>
      </c>
      <c r="F38" s="29">
        <v>6.3869414788648277E-4</v>
      </c>
      <c r="G38" s="29">
        <v>2.0277025053164568E-4</v>
      </c>
      <c r="H38" s="29">
        <v>2.4835490902196241E-4</v>
      </c>
      <c r="I38" s="29">
        <v>4.4563795989720011E-4</v>
      </c>
      <c r="J38" s="29">
        <v>1.9015148930844267E-4</v>
      </c>
      <c r="K38" s="29">
        <v>2.3436574313732918E-4</v>
      </c>
      <c r="L38" s="29">
        <v>6.3301426354701591E-4</v>
      </c>
      <c r="M38" s="29">
        <v>1.9751624149750717E-4</v>
      </c>
      <c r="N38" s="29">
        <v>1.9670317812675399E-4</v>
      </c>
      <c r="O38" s="29">
        <v>2.4359756956311208E-4</v>
      </c>
      <c r="P38" s="29">
        <v>3.2459598221529234E-4</v>
      </c>
      <c r="Q38" s="29">
        <v>2.6283914175346537E-4</v>
      </c>
      <c r="R38" s="29">
        <v>2.9433243735072265E-4</v>
      </c>
      <c r="S38" s="29">
        <v>4.5002032111982087E-4</v>
      </c>
      <c r="T38" s="29">
        <v>3.1820403064934221E-4</v>
      </c>
      <c r="U38" s="29">
        <v>4.1992962002588522E-4</v>
      </c>
      <c r="V38" s="29">
        <v>1.9884697000016122E-4</v>
      </c>
      <c r="W38" s="29">
        <v>4.3102182846649226E-4</v>
      </c>
      <c r="X38" s="29">
        <v>6.0304806063041618E-4</v>
      </c>
      <c r="Y38" s="29">
        <v>5.7676677530590524E-4</v>
      </c>
      <c r="Z38" s="29">
        <v>9.5482949892258969E-4</v>
      </c>
      <c r="AA38" s="29">
        <v>3.3399473604802754E-4</v>
      </c>
      <c r="AB38" s="29">
        <v>9.5267927813679366E-4</v>
      </c>
      <c r="AC38" s="29">
        <v>8.0628107963423329E-4</v>
      </c>
      <c r="AD38" s="29">
        <v>6.968468006439423E-4</v>
      </c>
      <c r="AE38" s="29">
        <v>7.9946399474972848E-4</v>
      </c>
      <c r="AF38" s="29">
        <v>9.1996438726205422E-3</v>
      </c>
      <c r="AG38" s="29">
        <v>6.4122290338994596E-4</v>
      </c>
      <c r="AH38" s="29">
        <v>9.4947346910420512E-3</v>
      </c>
      <c r="AI38" s="29">
        <v>2.0830111539940827E-2</v>
      </c>
      <c r="AJ38" s="29">
        <v>2.4646922962657373E-3</v>
      </c>
      <c r="AK38" s="29">
        <v>2.2482519761663424E-3</v>
      </c>
      <c r="AL38" s="29">
        <v>1.0105185426005374</v>
      </c>
      <c r="AM38" s="29">
        <v>2.4518345121637015E-4</v>
      </c>
      <c r="AN38" s="29">
        <v>3.2065306715517374E-3</v>
      </c>
      <c r="AO38" s="29">
        <v>1.0719102190538254</v>
      </c>
      <c r="AP38" s="42">
        <v>0.82883643783362415</v>
      </c>
    </row>
    <row r="39" spans="2:42" ht="13.5" customHeight="1" x14ac:dyDescent="0.2">
      <c r="B39" s="272" t="s">
        <v>78</v>
      </c>
      <c r="C39" s="270" t="s">
        <v>317</v>
      </c>
      <c r="D39" s="31">
        <v>7.5562477085263171E-4</v>
      </c>
      <c r="E39" s="31">
        <v>1.7419029071593058E-3</v>
      </c>
      <c r="F39" s="31">
        <v>1.1388380314486498E-3</v>
      </c>
      <c r="G39" s="31">
        <v>1.5676810884906098E-3</v>
      </c>
      <c r="H39" s="31">
        <v>1.1088417187185011E-3</v>
      </c>
      <c r="I39" s="31">
        <v>1.1174285879100745E-3</v>
      </c>
      <c r="J39" s="31">
        <v>5.2977064311219299E-4</v>
      </c>
      <c r="K39" s="31">
        <v>3.8607985678908678E-4</v>
      </c>
      <c r="L39" s="31">
        <v>1.5610494426498383E-3</v>
      </c>
      <c r="M39" s="31">
        <v>7.0017014175428253E-4</v>
      </c>
      <c r="N39" s="31">
        <v>8.0334007648667522E-4</v>
      </c>
      <c r="O39" s="31">
        <v>9.6691790161018037E-4</v>
      </c>
      <c r="P39" s="31">
        <v>1.0296317605063155E-3</v>
      </c>
      <c r="Q39" s="31">
        <v>1.2851022461486243E-3</v>
      </c>
      <c r="R39" s="31">
        <v>1.1040172234163545E-3</v>
      </c>
      <c r="S39" s="31">
        <v>2.928071813707884E-3</v>
      </c>
      <c r="T39" s="31">
        <v>9.9979108428776349E-4</v>
      </c>
      <c r="U39" s="31">
        <v>1.238385786906357E-3</v>
      </c>
      <c r="V39" s="31">
        <v>6.3900300265107041E-4</v>
      </c>
      <c r="W39" s="31">
        <v>2.2372882310939682E-3</v>
      </c>
      <c r="X39" s="31">
        <v>1.3920214028100768E-3</v>
      </c>
      <c r="Y39" s="31">
        <v>6.3791807464781539E-4</v>
      </c>
      <c r="Z39" s="31">
        <v>1.7267549556576501E-3</v>
      </c>
      <c r="AA39" s="31">
        <v>3.3183813367017056E-3</v>
      </c>
      <c r="AB39" s="31">
        <v>2.4388273227236726E-3</v>
      </c>
      <c r="AC39" s="31">
        <v>3.9627839311292684E-3</v>
      </c>
      <c r="AD39" s="31">
        <v>6.0480136975791566E-4</v>
      </c>
      <c r="AE39" s="31">
        <v>2.2598698514678718E-3</v>
      </c>
      <c r="AF39" s="31">
        <v>2.7270691824010105E-3</v>
      </c>
      <c r="AG39" s="31">
        <v>3.2819512307951781E-3</v>
      </c>
      <c r="AH39" s="31">
        <v>4.4248290735563779E-3</v>
      </c>
      <c r="AI39" s="31">
        <v>2.8592872973331302E-3</v>
      </c>
      <c r="AJ39" s="31">
        <v>5.106853685418202E-3</v>
      </c>
      <c r="AK39" s="31">
        <v>1.9928795279651134E-3</v>
      </c>
      <c r="AL39" s="31">
        <v>2.3786499362222439E-3</v>
      </c>
      <c r="AM39" s="31">
        <v>1.0007605864650078</v>
      </c>
      <c r="AN39" s="31">
        <v>1.0183955533829771E-3</v>
      </c>
      <c r="AO39" s="31">
        <v>1.0647307965126782</v>
      </c>
      <c r="AP39" s="43">
        <v>0.82328507084510949</v>
      </c>
    </row>
    <row r="40" spans="2:42" ht="13.5" customHeight="1" thickBot="1" x14ac:dyDescent="0.25">
      <c r="B40" s="269" t="s">
        <v>80</v>
      </c>
      <c r="C40" s="274" t="s">
        <v>318</v>
      </c>
      <c r="D40" s="29">
        <v>5.672410409984981E-3</v>
      </c>
      <c r="E40" s="29">
        <v>4.2949387856663444E-3</v>
      </c>
      <c r="F40" s="29">
        <v>2.851455666361147E-3</v>
      </c>
      <c r="G40" s="29">
        <v>2.4570103072875729E-3</v>
      </c>
      <c r="H40" s="29">
        <v>2.5455419588190642E-3</v>
      </c>
      <c r="I40" s="29">
        <v>1.2125943020203376E-3</v>
      </c>
      <c r="J40" s="29">
        <v>1.3049621743392793E-2</v>
      </c>
      <c r="K40" s="29">
        <v>1.5114510847091607E-3</v>
      </c>
      <c r="L40" s="29">
        <v>8.3622864547051434E-3</v>
      </c>
      <c r="M40" s="29">
        <v>7.907936969863744E-3</v>
      </c>
      <c r="N40" s="29">
        <v>3.2671648095310901E-3</v>
      </c>
      <c r="O40" s="29">
        <v>3.3511009589157347E-3</v>
      </c>
      <c r="P40" s="29">
        <v>5.4272257049882752E-3</v>
      </c>
      <c r="Q40" s="29">
        <v>4.2166196173007708E-3</v>
      </c>
      <c r="R40" s="29">
        <v>2.3659856327478673E-3</v>
      </c>
      <c r="S40" s="29">
        <v>1.0948466927846678E-3</v>
      </c>
      <c r="T40" s="29">
        <v>1.4856426028721085E-3</v>
      </c>
      <c r="U40" s="29">
        <v>1.2665061903281499E-3</v>
      </c>
      <c r="V40" s="29">
        <v>1.0609354381595937E-3</v>
      </c>
      <c r="W40" s="29">
        <v>1.9526907986410513E-3</v>
      </c>
      <c r="X40" s="29">
        <v>9.7632618848069296E-3</v>
      </c>
      <c r="Y40" s="29">
        <v>2.9875338429551195E-3</v>
      </c>
      <c r="Z40" s="29">
        <v>6.4404381815447859E-3</v>
      </c>
      <c r="AA40" s="29">
        <v>5.6298835937532987E-3</v>
      </c>
      <c r="AB40" s="29">
        <v>3.413366080743655E-3</v>
      </c>
      <c r="AC40" s="29">
        <v>7.6665012577554212E-3</v>
      </c>
      <c r="AD40" s="29">
        <v>2.462328816094022E-3</v>
      </c>
      <c r="AE40" s="29">
        <v>1.9741560783548876E-3</v>
      </c>
      <c r="AF40" s="29">
        <v>3.848123294006921E-3</v>
      </c>
      <c r="AG40" s="29">
        <v>9.2367712224479775E-4</v>
      </c>
      <c r="AH40" s="29">
        <v>4.8974112458369228E-3</v>
      </c>
      <c r="AI40" s="29">
        <v>2.705750777111768E-3</v>
      </c>
      <c r="AJ40" s="29">
        <v>8.9510915710221788E-3</v>
      </c>
      <c r="AK40" s="29">
        <v>3.4989703931844356E-3</v>
      </c>
      <c r="AL40" s="29">
        <v>5.4277217795272569E-3</v>
      </c>
      <c r="AM40" s="29">
        <v>1.385108630450751E-3</v>
      </c>
      <c r="AN40" s="29">
        <v>1.0008791690847567</v>
      </c>
      <c r="AO40" s="29">
        <v>1.1482084597632294</v>
      </c>
      <c r="AP40" s="42">
        <v>0.88783276133017186</v>
      </c>
    </row>
    <row r="41" spans="2:42" ht="13.5" customHeight="1" x14ac:dyDescent="0.2">
      <c r="B41" s="275"/>
      <c r="C41" s="280" t="s">
        <v>155</v>
      </c>
      <c r="D41" s="35">
        <v>1.3328236722987623</v>
      </c>
      <c r="E41" s="35">
        <v>1.5939544186575956</v>
      </c>
      <c r="F41" s="35">
        <v>1.361377181153292</v>
      </c>
      <c r="G41" s="35">
        <v>1.2406658999923248</v>
      </c>
      <c r="H41" s="35">
        <v>1.3334922057426071</v>
      </c>
      <c r="I41" s="35">
        <v>1.239364300655037</v>
      </c>
      <c r="J41" s="35">
        <v>1.2110805348176201</v>
      </c>
      <c r="K41" s="35">
        <v>1.1900716216512242</v>
      </c>
      <c r="L41" s="35">
        <v>1.3314433174519076</v>
      </c>
      <c r="M41" s="35">
        <v>1.2269619804800662</v>
      </c>
      <c r="N41" s="35">
        <v>1.2287398913985865</v>
      </c>
      <c r="O41" s="35">
        <v>1.1867902595633784</v>
      </c>
      <c r="P41" s="35">
        <v>1.1890772854546607</v>
      </c>
      <c r="Q41" s="35">
        <v>1.1888586340728178</v>
      </c>
      <c r="R41" s="35">
        <v>1.2387362898157295</v>
      </c>
      <c r="S41" s="35">
        <v>1.2158085265709961</v>
      </c>
      <c r="T41" s="35">
        <v>1.1849892950195116</v>
      </c>
      <c r="U41" s="35">
        <v>1.1908161572946132</v>
      </c>
      <c r="V41" s="35">
        <v>1.1645332810681923</v>
      </c>
      <c r="W41" s="35">
        <v>1.3372511410191443</v>
      </c>
      <c r="X41" s="35">
        <v>1.3083134982090687</v>
      </c>
      <c r="Y41" s="35">
        <v>1.3986117864033558</v>
      </c>
      <c r="Z41" s="35">
        <v>1.5048134586498341</v>
      </c>
      <c r="AA41" s="35">
        <v>1.3067881489211246</v>
      </c>
      <c r="AB41" s="35">
        <v>1.288569272904313</v>
      </c>
      <c r="AC41" s="35">
        <v>1.3433890085569988</v>
      </c>
      <c r="AD41" s="35">
        <v>1.180638336428212</v>
      </c>
      <c r="AE41" s="35">
        <v>1.3990391549171277</v>
      </c>
      <c r="AF41" s="35">
        <v>1.3959984395264105</v>
      </c>
      <c r="AG41" s="35">
        <v>1.2379150785190385</v>
      </c>
      <c r="AH41" s="35">
        <v>1.2629504690912234</v>
      </c>
      <c r="AI41" s="35">
        <v>1.2263668489868083</v>
      </c>
      <c r="AJ41" s="35">
        <v>1.2988345257670961</v>
      </c>
      <c r="AK41" s="35">
        <v>1.2624738331975538</v>
      </c>
      <c r="AL41" s="35">
        <v>1.3718330577208138</v>
      </c>
      <c r="AM41" s="35">
        <v>1.5232940330181788</v>
      </c>
      <c r="AN41" s="39">
        <v>1.354366184305142</v>
      </c>
      <c r="AO41" s="46"/>
      <c r="AP41" s="45"/>
    </row>
    <row r="42" spans="2:42" ht="15.75" customHeight="1" thickBot="1" x14ac:dyDescent="0.25">
      <c r="B42" s="281"/>
      <c r="C42" s="282" t="s">
        <v>156</v>
      </c>
      <c r="D42" s="40">
        <v>1.0305833503327801</v>
      </c>
      <c r="E42" s="40">
        <v>1.232498281055185</v>
      </c>
      <c r="F42" s="40">
        <v>1.0526618678671398</v>
      </c>
      <c r="G42" s="40">
        <v>0.95932391240655746</v>
      </c>
      <c r="H42" s="40">
        <v>1.0311002825051949</v>
      </c>
      <c r="I42" s="40">
        <v>0.95831747274488832</v>
      </c>
      <c r="J42" s="40">
        <v>0.93644752943387322</v>
      </c>
      <c r="K42" s="40">
        <v>0.92020274284441239</v>
      </c>
      <c r="L42" s="40">
        <v>1.0295160143060527</v>
      </c>
      <c r="M42" s="40">
        <v>0.94872758854379491</v>
      </c>
      <c r="N42" s="40">
        <v>0.95010232807542527</v>
      </c>
      <c r="O42" s="40">
        <v>0.91766548513776125</v>
      </c>
      <c r="P42" s="40">
        <v>0.91943388920674851</v>
      </c>
      <c r="Q42" s="40">
        <v>0.91926482072579485</v>
      </c>
      <c r="R42" s="40">
        <v>0.95783187399070158</v>
      </c>
      <c r="S42" s="40">
        <v>0.94010336904927871</v>
      </c>
      <c r="T42" s="40">
        <v>0.91627291978044911</v>
      </c>
      <c r="U42" s="40">
        <v>0.92077844243150231</v>
      </c>
      <c r="V42" s="40">
        <v>0.90045565315279052</v>
      </c>
      <c r="W42" s="40">
        <v>1.0340068155984257</v>
      </c>
      <c r="X42" s="40">
        <v>1.0116312729833212</v>
      </c>
      <c r="Y42" s="40">
        <v>1.0814528962863348</v>
      </c>
      <c r="Z42" s="40">
        <v>1.1635715421878952</v>
      </c>
      <c r="AA42" s="40">
        <v>1.0104518224586423</v>
      </c>
      <c r="AB42" s="40">
        <v>0.9963643848816075</v>
      </c>
      <c r="AC42" s="40">
        <v>1.0387528178060177</v>
      </c>
      <c r="AD42" s="40">
        <v>0.91290861467739914</v>
      </c>
      <c r="AE42" s="40">
        <v>1.081783351757605</v>
      </c>
      <c r="AF42" s="40">
        <v>1.0794321700372436</v>
      </c>
      <c r="AG42" s="40">
        <v>0.95719688625221455</v>
      </c>
      <c r="AH42" s="40">
        <v>0.97655507835895605</v>
      </c>
      <c r="AI42" s="40">
        <v>0.94826741318755103</v>
      </c>
      <c r="AJ42" s="40">
        <v>1.0043018179473737</v>
      </c>
      <c r="AK42" s="40">
        <v>0.9761865277198909</v>
      </c>
      <c r="AL42" s="40">
        <v>1.060746697486828</v>
      </c>
      <c r="AM42" s="40">
        <v>1.1778613335867483</v>
      </c>
      <c r="AN42" s="41">
        <v>1.0472407331956066</v>
      </c>
      <c r="AO42" s="47"/>
      <c r="AP42" s="27"/>
    </row>
  </sheetData>
  <sheetProtection formatCells="0" formatColumns="0" formatRows="0"/>
  <mergeCells count="1">
    <mergeCell ref="B2:C3"/>
  </mergeCells>
  <phoneticPr fontId="5"/>
  <pageMargins left="0.11811023622047245" right="0.11811023622047245" top="0.35433070866141736" bottom="0.35433070866141736" header="0.31496062992125984" footer="0.31496062992125984"/>
  <pageSetup paperSize="9" scale="90" fitToWidth="0" orientation="landscape" r:id="rId1"/>
  <ignoredErrors>
    <ignoredError sqref="B4:B40 D2:AO2"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34998626667073579"/>
  </sheetPr>
  <dimension ref="B1:R45"/>
  <sheetViews>
    <sheetView showGridLines="0" topLeftCell="A9" workbookViewId="0">
      <selection activeCell="E38" sqref="E38"/>
    </sheetView>
  </sheetViews>
  <sheetFormatPr defaultColWidth="9" defaultRowHeight="12" x14ac:dyDescent="0.2"/>
  <cols>
    <col min="1" max="1" width="3.6640625" style="5" customWidth="1"/>
    <col min="2" max="2" width="3.44140625" style="5" customWidth="1"/>
    <col min="3" max="3" width="23.88671875" style="5" customWidth="1"/>
    <col min="4" max="7" width="11.77734375" style="5" customWidth="1"/>
    <col min="8" max="8" width="11.6640625" style="6" customWidth="1"/>
    <col min="9" max="10" width="11.44140625" style="5" customWidth="1"/>
    <col min="11" max="14" width="12.77734375" style="5" customWidth="1"/>
    <col min="15" max="15" width="10.21875" style="5" bestFit="1" customWidth="1"/>
    <col min="16" max="16384" width="9" style="5"/>
  </cols>
  <sheetData>
    <row r="1" spans="2:18" ht="21" customHeight="1" x14ac:dyDescent="0.2">
      <c r="B1"/>
      <c r="C1"/>
      <c r="E1" s="6"/>
      <c r="F1" s="6"/>
      <c r="G1" s="6"/>
    </row>
    <row r="2" spans="2:18" ht="16.5" customHeight="1" thickBot="1" x14ac:dyDescent="0.25">
      <c r="I2" s="174" t="s">
        <v>324</v>
      </c>
      <c r="J2" s="174" t="s">
        <v>324</v>
      </c>
    </row>
    <row r="3" spans="2:18" ht="29.25" customHeight="1" x14ac:dyDescent="0.2">
      <c r="B3" s="700" t="s">
        <v>493</v>
      </c>
      <c r="C3" s="701"/>
      <c r="D3" s="283" t="s">
        <v>84</v>
      </c>
      <c r="E3" s="283" t="s">
        <v>85</v>
      </c>
      <c r="F3" s="283" t="s">
        <v>86</v>
      </c>
      <c r="G3" s="283" t="s">
        <v>87</v>
      </c>
      <c r="H3" s="284" t="s">
        <v>164</v>
      </c>
      <c r="I3" s="285" t="s">
        <v>194</v>
      </c>
      <c r="J3" s="286" t="s">
        <v>195</v>
      </c>
      <c r="L3" s="341" t="s">
        <v>498</v>
      </c>
      <c r="M3" s="341" t="s">
        <v>496</v>
      </c>
      <c r="N3" s="341" t="s">
        <v>382</v>
      </c>
      <c r="O3" s="341" t="s">
        <v>494</v>
      </c>
      <c r="P3" s="338" t="s">
        <v>495</v>
      </c>
      <c r="Q3" s="338" t="s">
        <v>497</v>
      </c>
      <c r="R3" s="338" t="s">
        <v>164</v>
      </c>
    </row>
    <row r="4" spans="2:18" ht="13.5" customHeight="1" x14ac:dyDescent="0.2">
      <c r="B4" s="287" t="s">
        <v>13</v>
      </c>
      <c r="C4" s="245" t="s">
        <v>484</v>
      </c>
      <c r="D4" s="7">
        <v>0.23807400000000001</v>
      </c>
      <c r="E4" s="7">
        <v>5.1045E-2</v>
      </c>
      <c r="F4" s="7">
        <v>0.48175903696321798</v>
      </c>
      <c r="G4" s="7">
        <v>0.20088274596847255</v>
      </c>
      <c r="H4" s="49">
        <v>1.2194616938692138E-2</v>
      </c>
      <c r="I4" s="7">
        <v>0.27243103370175759</v>
      </c>
      <c r="J4" s="53">
        <v>8.1601626200398625E-2</v>
      </c>
      <c r="L4" s="341">
        <v>52417</v>
      </c>
      <c r="M4" s="339">
        <v>70955</v>
      </c>
      <c r="N4" s="339">
        <v>170165</v>
      </c>
      <c r="O4" s="339">
        <v>353216</v>
      </c>
      <c r="P4" s="340">
        <f>N4/O4</f>
        <v>0.48175903696321798</v>
      </c>
      <c r="Q4" s="340">
        <f>M4/O4</f>
        <v>0.20088274596847255</v>
      </c>
      <c r="R4" s="340">
        <f>L4/$L$41</f>
        <v>1.2194616938692138E-2</v>
      </c>
    </row>
    <row r="5" spans="2:18" ht="13.5" customHeight="1" x14ac:dyDescent="0.2">
      <c r="B5" s="288" t="s">
        <v>14</v>
      </c>
      <c r="C5" s="247" t="s">
        <v>291</v>
      </c>
      <c r="D5" s="8">
        <v>1.2770999999999999E-2</v>
      </c>
      <c r="E5" s="8">
        <v>7.5259000000000006E-2</v>
      </c>
      <c r="F5" s="8">
        <v>0.40293908509125387</v>
      </c>
      <c r="G5" s="8">
        <v>0.26736193410760845</v>
      </c>
      <c r="H5" s="176">
        <v>0</v>
      </c>
      <c r="I5" s="8">
        <v>7.8691633088409582E-2</v>
      </c>
      <c r="J5" s="54">
        <v>6.1151931737378526E-2</v>
      </c>
      <c r="L5" s="341">
        <v>-74</v>
      </c>
      <c r="M5" s="339">
        <v>1128</v>
      </c>
      <c r="N5" s="339">
        <v>1700</v>
      </c>
      <c r="O5" s="339">
        <v>4219</v>
      </c>
      <c r="P5" s="340">
        <f t="shared" ref="P5:P41" si="0">N5/O5</f>
        <v>0.40293908509125387</v>
      </c>
      <c r="Q5" s="340">
        <f t="shared" ref="Q5:Q41" si="1">M5/O5</f>
        <v>0.26736193410760845</v>
      </c>
      <c r="R5" s="340">
        <f t="shared" ref="R5:R41" si="2">L5/$L$41</f>
        <v>-1.7215820315226323E-5</v>
      </c>
    </row>
    <row r="6" spans="2:18" ht="13.5" customHeight="1" x14ac:dyDescent="0.2">
      <c r="B6" s="288" t="s">
        <v>16</v>
      </c>
      <c r="C6" s="247" t="s">
        <v>292</v>
      </c>
      <c r="D6" s="8">
        <v>0.31897300000000001</v>
      </c>
      <c r="E6" s="8">
        <v>3.4974999999999999E-2</v>
      </c>
      <c r="F6" s="8">
        <v>0.32973898772325339</v>
      </c>
      <c r="G6" s="8">
        <v>0.13906686212898176</v>
      </c>
      <c r="H6" s="50">
        <v>9.74327024278029E-2</v>
      </c>
      <c r="I6" s="8">
        <v>4.0887932343562007E-2</v>
      </c>
      <c r="J6" s="54">
        <v>3.6497330888107561E-2</v>
      </c>
      <c r="L6" s="341">
        <v>418802</v>
      </c>
      <c r="M6" s="339">
        <v>95243</v>
      </c>
      <c r="N6" s="339">
        <v>225829</v>
      </c>
      <c r="O6" s="339">
        <v>684872</v>
      </c>
      <c r="P6" s="340">
        <f t="shared" si="0"/>
        <v>0.32973898772325339</v>
      </c>
      <c r="Q6" s="340">
        <f t="shared" si="1"/>
        <v>0.13906686212898176</v>
      </c>
      <c r="R6" s="340">
        <f t="shared" si="2"/>
        <v>9.74327024278029E-2</v>
      </c>
    </row>
    <row r="7" spans="2:18" ht="13.5" customHeight="1" x14ac:dyDescent="0.2">
      <c r="B7" s="288" t="s">
        <v>18</v>
      </c>
      <c r="C7" s="247" t="s">
        <v>293</v>
      </c>
      <c r="D7" s="8">
        <v>0.43289100000000003</v>
      </c>
      <c r="E7" s="8">
        <v>3.1829999999999997E-2</v>
      </c>
      <c r="F7" s="8">
        <v>0.41505911636589921</v>
      </c>
      <c r="G7" s="8">
        <v>0.28984304777708636</v>
      </c>
      <c r="H7" s="50">
        <v>1.2654558516573251E-2</v>
      </c>
      <c r="I7" s="8">
        <v>0.19746940468782409</v>
      </c>
      <c r="J7" s="54">
        <v>0.1237640876719906</v>
      </c>
      <c r="L7" s="341">
        <v>54394</v>
      </c>
      <c r="M7" s="339">
        <v>4192</v>
      </c>
      <c r="N7" s="339">
        <v>6003</v>
      </c>
      <c r="O7" s="339">
        <v>14463</v>
      </c>
      <c r="P7" s="340">
        <f t="shared" si="0"/>
        <v>0.41505911636589921</v>
      </c>
      <c r="Q7" s="340">
        <f t="shared" si="1"/>
        <v>0.28984304777708636</v>
      </c>
      <c r="R7" s="340">
        <f t="shared" si="2"/>
        <v>1.2654558516573251E-2</v>
      </c>
    </row>
    <row r="8" spans="2:18" ht="13.5" customHeight="1" x14ac:dyDescent="0.2">
      <c r="B8" s="288" t="s">
        <v>20</v>
      </c>
      <c r="C8" s="247" t="s">
        <v>504</v>
      </c>
      <c r="D8" s="8">
        <v>0.227772</v>
      </c>
      <c r="E8" s="8">
        <v>6.8733000000000002E-2</v>
      </c>
      <c r="F8" s="8">
        <v>0.39025233599768411</v>
      </c>
      <c r="G8" s="8">
        <v>0.18140368934849385</v>
      </c>
      <c r="H8" s="50">
        <v>1.6778445420731385E-3</v>
      </c>
      <c r="I8" s="8">
        <v>6.2183373807877258E-2</v>
      </c>
      <c r="J8" s="54">
        <v>4.0544235191945832E-2</v>
      </c>
      <c r="L8" s="341">
        <v>7212</v>
      </c>
      <c r="M8" s="339">
        <v>22559</v>
      </c>
      <c r="N8" s="339">
        <v>48531</v>
      </c>
      <c r="O8" s="339">
        <v>124358</v>
      </c>
      <c r="P8" s="340">
        <f t="shared" si="0"/>
        <v>0.39025233599768411</v>
      </c>
      <c r="Q8" s="340">
        <f t="shared" si="1"/>
        <v>0.18140368934849385</v>
      </c>
      <c r="R8" s="340">
        <f t="shared" si="2"/>
        <v>1.6778445420731385E-3</v>
      </c>
    </row>
    <row r="9" spans="2:18" ht="13.5" customHeight="1" x14ac:dyDescent="0.2">
      <c r="B9" s="288" t="s">
        <v>22</v>
      </c>
      <c r="C9" s="247" t="s">
        <v>294</v>
      </c>
      <c r="D9" s="8">
        <v>0.210204</v>
      </c>
      <c r="E9" s="8">
        <v>2.9857999999999999E-2</v>
      </c>
      <c r="F9" s="8">
        <v>0.40448906288745784</v>
      </c>
      <c r="G9" s="8">
        <v>0.10767288603010242</v>
      </c>
      <c r="H9" s="50">
        <v>9.113217748487102E-3</v>
      </c>
      <c r="I9" s="8">
        <v>1.9154036324288581E-2</v>
      </c>
      <c r="J9" s="54">
        <v>1.8184687291007598E-2</v>
      </c>
      <c r="L9" s="341">
        <v>39172</v>
      </c>
      <c r="M9" s="339">
        <v>14329</v>
      </c>
      <c r="N9" s="339">
        <v>53829</v>
      </c>
      <c r="O9" s="339">
        <v>133079</v>
      </c>
      <c r="P9" s="340">
        <f t="shared" si="0"/>
        <v>0.40448906288745784</v>
      </c>
      <c r="Q9" s="340">
        <f t="shared" si="1"/>
        <v>0.10767288603010242</v>
      </c>
      <c r="R9" s="340">
        <f t="shared" si="2"/>
        <v>9.113217748487102E-3</v>
      </c>
    </row>
    <row r="10" spans="2:18" ht="13.5" customHeight="1" x14ac:dyDescent="0.2">
      <c r="B10" s="288" t="s">
        <v>24</v>
      </c>
      <c r="C10" s="247" t="s">
        <v>295</v>
      </c>
      <c r="D10" s="8">
        <v>0.182502</v>
      </c>
      <c r="E10" s="8">
        <v>2.3247E-2</v>
      </c>
      <c r="F10" s="8">
        <v>0.46876924972280398</v>
      </c>
      <c r="G10" s="8">
        <v>8.6854749291610203E-2</v>
      </c>
      <c r="H10" s="50">
        <v>2.4076324710844012E-2</v>
      </c>
      <c r="I10" s="8">
        <v>2.8705186645312308E-2</v>
      </c>
      <c r="J10" s="54">
        <v>2.3038068251817173E-2</v>
      </c>
      <c r="L10" s="341">
        <v>103489</v>
      </c>
      <c r="M10" s="339">
        <v>705</v>
      </c>
      <c r="N10" s="339">
        <v>3805</v>
      </c>
      <c r="O10" s="339">
        <v>8117</v>
      </c>
      <c r="P10" s="340">
        <f t="shared" si="0"/>
        <v>0.46876924972280398</v>
      </c>
      <c r="Q10" s="340">
        <f t="shared" si="1"/>
        <v>8.6854749291610203E-2</v>
      </c>
      <c r="R10" s="340">
        <f t="shared" si="2"/>
        <v>2.4076324710844012E-2</v>
      </c>
    </row>
    <row r="11" spans="2:18" ht="13.5" customHeight="1" x14ac:dyDescent="0.2">
      <c r="B11" s="288" t="s">
        <v>26</v>
      </c>
      <c r="C11" s="247" t="s">
        <v>485</v>
      </c>
      <c r="D11" s="8">
        <v>0.18507599999999999</v>
      </c>
      <c r="E11" s="8">
        <v>3.2263E-2</v>
      </c>
      <c r="F11" s="8">
        <v>0.42230800136297292</v>
      </c>
      <c r="G11" s="8">
        <v>0.23211733772739523</v>
      </c>
      <c r="H11" s="50">
        <v>2.8378185973666308E-3</v>
      </c>
      <c r="I11" s="8">
        <v>6.4420812799739616E-2</v>
      </c>
      <c r="J11" s="54">
        <v>5.8312863311108735E-2</v>
      </c>
      <c r="L11" s="341">
        <v>12198</v>
      </c>
      <c r="M11" s="339">
        <v>45641</v>
      </c>
      <c r="N11" s="339">
        <v>83038</v>
      </c>
      <c r="O11" s="339">
        <v>196629</v>
      </c>
      <c r="P11" s="340">
        <f t="shared" si="0"/>
        <v>0.42230800136297292</v>
      </c>
      <c r="Q11" s="340">
        <f t="shared" si="1"/>
        <v>0.23211733772739523</v>
      </c>
      <c r="R11" s="340">
        <f t="shared" si="2"/>
        <v>2.8378185973666308E-3</v>
      </c>
    </row>
    <row r="12" spans="2:18" ht="13.5" customHeight="1" x14ac:dyDescent="0.2">
      <c r="B12" s="288" t="s">
        <v>27</v>
      </c>
      <c r="C12" s="247" t="s">
        <v>297</v>
      </c>
      <c r="D12" s="8">
        <v>0.17883099999999999</v>
      </c>
      <c r="E12" s="8">
        <v>6.6266000000000005E-2</v>
      </c>
      <c r="F12" s="8">
        <v>0.45523160088006875</v>
      </c>
      <c r="G12" s="8">
        <v>0.22848275560606723</v>
      </c>
      <c r="H12" s="50">
        <v>2.9080777559503923E-4</v>
      </c>
      <c r="I12" s="8">
        <v>4.6604304177412542E-2</v>
      </c>
      <c r="J12" s="54">
        <v>4.1067447654849848E-2</v>
      </c>
      <c r="L12" s="341">
        <v>1250</v>
      </c>
      <c r="M12" s="339">
        <v>31362</v>
      </c>
      <c r="N12" s="339">
        <v>62486</v>
      </c>
      <c r="O12" s="339">
        <v>137262</v>
      </c>
      <c r="P12" s="340">
        <f t="shared" si="0"/>
        <v>0.45523160088006875</v>
      </c>
      <c r="Q12" s="340">
        <f t="shared" si="1"/>
        <v>0.22848275560606723</v>
      </c>
      <c r="R12" s="340">
        <f t="shared" si="2"/>
        <v>2.9080777559503923E-4</v>
      </c>
    </row>
    <row r="13" spans="2:18" ht="13.5" customHeight="1" x14ac:dyDescent="0.2">
      <c r="B13" s="288" t="s">
        <v>29</v>
      </c>
      <c r="C13" s="247" t="s">
        <v>298</v>
      </c>
      <c r="D13" s="8">
        <v>4.4136000000000002E-2</v>
      </c>
      <c r="E13" s="8">
        <v>3.2261999999999999E-2</v>
      </c>
      <c r="F13" s="8">
        <v>0.40038837308089081</v>
      </c>
      <c r="G13" s="8">
        <v>0.16542265914193821</v>
      </c>
      <c r="H13" s="176">
        <v>0</v>
      </c>
      <c r="I13" s="8">
        <v>5.6799563080283999E-2</v>
      </c>
      <c r="J13" s="54">
        <v>5.0124400752472847E-2</v>
      </c>
      <c r="L13" s="341">
        <v>-480</v>
      </c>
      <c r="M13" s="339">
        <v>5452</v>
      </c>
      <c r="N13" s="339">
        <v>13196</v>
      </c>
      <c r="O13" s="339">
        <v>32958</v>
      </c>
      <c r="P13" s="340">
        <f t="shared" si="0"/>
        <v>0.40038837308089081</v>
      </c>
      <c r="Q13" s="340">
        <f t="shared" si="1"/>
        <v>0.16542265914193821</v>
      </c>
      <c r="R13" s="340">
        <f t="shared" si="2"/>
        <v>-1.1167018582849507E-4</v>
      </c>
    </row>
    <row r="14" spans="2:18" ht="13.5" customHeight="1" x14ac:dyDescent="0.2">
      <c r="B14" s="288" t="s">
        <v>31</v>
      </c>
      <c r="C14" s="247" t="s">
        <v>299</v>
      </c>
      <c r="D14" s="8">
        <v>8.3708000000000005E-2</v>
      </c>
      <c r="E14" s="8">
        <v>3.2851999999999999E-2</v>
      </c>
      <c r="F14" s="8">
        <v>0.18832807570977919</v>
      </c>
      <c r="G14" s="8">
        <v>0.14846850513890303</v>
      </c>
      <c r="H14" s="50">
        <v>6.3535682812004173E-4</v>
      </c>
      <c r="I14" s="8">
        <v>4.3655235575455378E-2</v>
      </c>
      <c r="J14" s="54">
        <v>4.0266612394423529E-2</v>
      </c>
      <c r="L14" s="341">
        <v>2731</v>
      </c>
      <c r="M14" s="339">
        <v>14590</v>
      </c>
      <c r="N14" s="339">
        <v>18507</v>
      </c>
      <c r="O14" s="339">
        <v>98270</v>
      </c>
      <c r="P14" s="340">
        <f t="shared" si="0"/>
        <v>0.18832807570977919</v>
      </c>
      <c r="Q14" s="340">
        <f t="shared" si="1"/>
        <v>0.14846850513890303</v>
      </c>
      <c r="R14" s="340">
        <f t="shared" si="2"/>
        <v>6.3535682812004173E-4</v>
      </c>
    </row>
    <row r="15" spans="2:18" ht="13.5" customHeight="1" x14ac:dyDescent="0.2">
      <c r="B15" s="288" t="s">
        <v>33</v>
      </c>
      <c r="C15" s="247" t="s">
        <v>300</v>
      </c>
      <c r="D15" s="8">
        <v>0.100455</v>
      </c>
      <c r="E15" s="8">
        <v>4.5405000000000001E-2</v>
      </c>
      <c r="F15" s="8">
        <v>0.50402377772343343</v>
      </c>
      <c r="G15" s="8">
        <v>0.29799657630880944</v>
      </c>
      <c r="H15" s="50">
        <v>1.104371608599721E-3</v>
      </c>
      <c r="I15" s="8">
        <v>7.2345228465546751E-2</v>
      </c>
      <c r="J15" s="54">
        <v>5.9703907146485075E-2</v>
      </c>
      <c r="L15" s="341">
        <v>4747</v>
      </c>
      <c r="M15" s="339">
        <v>79206</v>
      </c>
      <c r="N15" s="339">
        <v>133967</v>
      </c>
      <c r="O15" s="339">
        <v>265795</v>
      </c>
      <c r="P15" s="340">
        <f t="shared" si="0"/>
        <v>0.50402377772343343</v>
      </c>
      <c r="Q15" s="340">
        <f t="shared" si="1"/>
        <v>0.29799657630880944</v>
      </c>
      <c r="R15" s="340">
        <f t="shared" si="2"/>
        <v>1.104371608599721E-3</v>
      </c>
    </row>
    <row r="16" spans="2:18" ht="13.5" customHeight="1" x14ac:dyDescent="0.2">
      <c r="B16" s="288" t="s">
        <v>35</v>
      </c>
      <c r="C16" s="247" t="s">
        <v>301</v>
      </c>
      <c r="D16" s="8">
        <v>0.12361900000000001</v>
      </c>
      <c r="E16" s="8">
        <v>1.5238E-2</v>
      </c>
      <c r="F16" s="8">
        <v>0.48368987702915561</v>
      </c>
      <c r="G16" s="8">
        <v>0.26946981422826316</v>
      </c>
      <c r="H16" s="50">
        <v>4.6529244095206275E-5</v>
      </c>
      <c r="I16" s="8">
        <v>5.0503808030177233E-2</v>
      </c>
      <c r="J16" s="54">
        <v>4.7131420605389669E-2</v>
      </c>
      <c r="L16" s="341">
        <v>200</v>
      </c>
      <c r="M16" s="339">
        <v>78866</v>
      </c>
      <c r="N16" s="339">
        <v>141562</v>
      </c>
      <c r="O16" s="339">
        <v>292671</v>
      </c>
      <c r="P16" s="340">
        <f t="shared" si="0"/>
        <v>0.48368987702915561</v>
      </c>
      <c r="Q16" s="340">
        <f t="shared" si="1"/>
        <v>0.26946981422826316</v>
      </c>
      <c r="R16" s="340">
        <f t="shared" si="2"/>
        <v>4.6529244095206275E-5</v>
      </c>
    </row>
    <row r="17" spans="2:18" ht="13.5" customHeight="1" x14ac:dyDescent="0.2">
      <c r="B17" s="288" t="s">
        <v>37</v>
      </c>
      <c r="C17" s="247" t="s">
        <v>302</v>
      </c>
      <c r="D17" s="8">
        <v>0.133076</v>
      </c>
      <c r="E17" s="8">
        <v>1.3002E-2</v>
      </c>
      <c r="F17" s="8">
        <v>0.47368903022785358</v>
      </c>
      <c r="G17" s="8">
        <v>0.27201072252145753</v>
      </c>
      <c r="H17" s="50">
        <v>3.001136244140805E-5</v>
      </c>
      <c r="I17" s="8">
        <v>4.7856744449346907E-2</v>
      </c>
      <c r="J17" s="54">
        <v>4.2425554232815244E-2</v>
      </c>
      <c r="L17" s="341">
        <v>129</v>
      </c>
      <c r="M17" s="339">
        <v>163371</v>
      </c>
      <c r="N17" s="339">
        <v>284500</v>
      </c>
      <c r="O17" s="339">
        <v>600605</v>
      </c>
      <c r="P17" s="340">
        <f t="shared" si="0"/>
        <v>0.47368903022785358</v>
      </c>
      <c r="Q17" s="340">
        <f t="shared" si="1"/>
        <v>0.27201072252145753</v>
      </c>
      <c r="R17" s="340">
        <f t="shared" si="2"/>
        <v>3.001136244140805E-5</v>
      </c>
    </row>
    <row r="18" spans="2:18" ht="13.5" customHeight="1" x14ac:dyDescent="0.2">
      <c r="B18" s="288" t="s">
        <v>39</v>
      </c>
      <c r="C18" s="247" t="s">
        <v>303</v>
      </c>
      <c r="D18" s="8">
        <v>0.20693600000000001</v>
      </c>
      <c r="E18" s="8">
        <v>1.5492000000000001E-2</v>
      </c>
      <c r="F18" s="8">
        <v>0.40530005162074673</v>
      </c>
      <c r="G18" s="8">
        <v>0.28117868979790717</v>
      </c>
      <c r="H18" s="50">
        <v>2.5730671984649074E-4</v>
      </c>
      <c r="I18" s="8">
        <v>5.998620230508344E-2</v>
      </c>
      <c r="J18" s="54">
        <v>5.5678040920296601E-2</v>
      </c>
      <c r="L18" s="341">
        <v>1106</v>
      </c>
      <c r="M18" s="339">
        <v>58283</v>
      </c>
      <c r="N18" s="339">
        <v>84011</v>
      </c>
      <c r="O18" s="339">
        <v>207281</v>
      </c>
      <c r="P18" s="340">
        <f t="shared" si="0"/>
        <v>0.40530005162074673</v>
      </c>
      <c r="Q18" s="340">
        <f t="shared" si="1"/>
        <v>0.28117868979790717</v>
      </c>
      <c r="R18" s="340">
        <f t="shared" si="2"/>
        <v>2.5730671984649074E-4</v>
      </c>
    </row>
    <row r="19" spans="2:18" ht="13.5" customHeight="1" x14ac:dyDescent="0.2">
      <c r="B19" s="288" t="s">
        <v>41</v>
      </c>
      <c r="C19" s="247" t="s">
        <v>289</v>
      </c>
      <c r="D19" s="8">
        <v>6.7975999999999995E-2</v>
      </c>
      <c r="E19" s="8">
        <v>1.0992E-2</v>
      </c>
      <c r="F19" s="8">
        <v>0.33363193594735258</v>
      </c>
      <c r="G19" s="8">
        <v>0.26468655476759118</v>
      </c>
      <c r="H19" s="50">
        <v>1.3423686921467011E-4</v>
      </c>
      <c r="I19" s="8">
        <v>4.0713909524999085E-2</v>
      </c>
      <c r="J19" s="54">
        <v>3.9146643584631567E-2</v>
      </c>
      <c r="L19" s="341">
        <v>577</v>
      </c>
      <c r="M19" s="339">
        <v>166351</v>
      </c>
      <c r="N19" s="339">
        <v>209682</v>
      </c>
      <c r="O19" s="339">
        <v>628483</v>
      </c>
      <c r="P19" s="340">
        <f t="shared" si="0"/>
        <v>0.33363193594735258</v>
      </c>
      <c r="Q19" s="340">
        <f t="shared" si="1"/>
        <v>0.26468655476759118</v>
      </c>
      <c r="R19" s="340">
        <f t="shared" si="2"/>
        <v>1.3423686921467011E-4</v>
      </c>
    </row>
    <row r="20" spans="2:18" ht="13.5" customHeight="1" x14ac:dyDescent="0.2">
      <c r="B20" s="288" t="s">
        <v>43</v>
      </c>
      <c r="C20" s="247" t="s">
        <v>304</v>
      </c>
      <c r="D20" s="8">
        <v>0.18806400000000001</v>
      </c>
      <c r="E20" s="8">
        <v>1.1048000000000001E-2</v>
      </c>
      <c r="F20" s="8">
        <v>0.37541265217716036</v>
      </c>
      <c r="G20" s="8">
        <v>0.22026290238255283</v>
      </c>
      <c r="H20" s="50">
        <v>1.8534226446663991E-2</v>
      </c>
      <c r="I20" s="8">
        <v>5.771528866980357E-2</v>
      </c>
      <c r="J20" s="54">
        <v>5.3529016356710736E-2</v>
      </c>
      <c r="L20" s="341">
        <v>79667</v>
      </c>
      <c r="M20" s="339">
        <v>58982</v>
      </c>
      <c r="N20" s="339">
        <v>100528</v>
      </c>
      <c r="O20" s="339">
        <v>267780</v>
      </c>
      <c r="P20" s="340">
        <f t="shared" si="0"/>
        <v>0.37541265217716036</v>
      </c>
      <c r="Q20" s="340">
        <f t="shared" si="1"/>
        <v>0.22026290238255283</v>
      </c>
      <c r="R20" s="340">
        <f t="shared" si="2"/>
        <v>1.8534226446663991E-2</v>
      </c>
    </row>
    <row r="21" spans="2:18" ht="13.5" customHeight="1" x14ac:dyDescent="0.2">
      <c r="B21" s="288" t="s">
        <v>45</v>
      </c>
      <c r="C21" s="247" t="s">
        <v>486</v>
      </c>
      <c r="D21" s="8">
        <v>0.19345999999999999</v>
      </c>
      <c r="E21" s="8">
        <v>8.7419999999999998E-3</v>
      </c>
      <c r="F21" s="8">
        <v>0.33221905617631681</v>
      </c>
      <c r="G21" s="8">
        <v>0.17244212284509586</v>
      </c>
      <c r="H21" s="50">
        <v>1.7853736251771602E-2</v>
      </c>
      <c r="I21" s="8">
        <v>2.9189233230958646E-2</v>
      </c>
      <c r="J21" s="54">
        <v>2.8646051407633061E-2</v>
      </c>
      <c r="L21" s="341">
        <v>76742</v>
      </c>
      <c r="M21" s="339">
        <v>76192</v>
      </c>
      <c r="N21" s="339">
        <v>146788</v>
      </c>
      <c r="O21" s="339">
        <v>441841</v>
      </c>
      <c r="P21" s="340">
        <f t="shared" si="0"/>
        <v>0.33221905617631681</v>
      </c>
      <c r="Q21" s="340">
        <f t="shared" si="1"/>
        <v>0.17244212284509586</v>
      </c>
      <c r="R21" s="340">
        <f t="shared" si="2"/>
        <v>1.7853736251771602E-2</v>
      </c>
    </row>
    <row r="22" spans="2:18" ht="13.5" customHeight="1" x14ac:dyDescent="0.2">
      <c r="B22" s="288" t="s">
        <v>46</v>
      </c>
      <c r="C22" s="247" t="s">
        <v>306</v>
      </c>
      <c r="D22" s="8">
        <v>9.5805000000000001E-2</v>
      </c>
      <c r="E22" s="8">
        <v>1.8394000000000001E-2</v>
      </c>
      <c r="F22" s="8">
        <v>0.28254124166437189</v>
      </c>
      <c r="G22" s="8">
        <v>0.18345053129426861</v>
      </c>
      <c r="H22" s="50">
        <v>1.9677682620303689E-2</v>
      </c>
      <c r="I22" s="8">
        <v>4.8286316936974279E-2</v>
      </c>
      <c r="J22" s="54">
        <v>4.5708624199084183E-2</v>
      </c>
      <c r="L22" s="341">
        <v>84582</v>
      </c>
      <c r="M22" s="339">
        <v>64621</v>
      </c>
      <c r="N22" s="339">
        <v>99526</v>
      </c>
      <c r="O22" s="339">
        <v>352253</v>
      </c>
      <c r="P22" s="340">
        <f t="shared" si="0"/>
        <v>0.28254124166437189</v>
      </c>
      <c r="Q22" s="340">
        <f t="shared" si="1"/>
        <v>0.18345053129426861</v>
      </c>
      <c r="R22" s="340">
        <f t="shared" si="2"/>
        <v>1.9677682620303689E-2</v>
      </c>
    </row>
    <row r="23" spans="2:18" ht="13.5" customHeight="1" x14ac:dyDescent="0.2">
      <c r="B23" s="288" t="s">
        <v>48</v>
      </c>
      <c r="C23" s="247" t="s">
        <v>49</v>
      </c>
      <c r="D23" s="8">
        <v>0.310226</v>
      </c>
      <c r="E23" s="8">
        <v>4.8668000000000003E-2</v>
      </c>
      <c r="F23" s="8">
        <v>0.4449160919673904</v>
      </c>
      <c r="G23" s="8">
        <v>0.28237989463523555</v>
      </c>
      <c r="H23" s="50">
        <v>9.114846272030434E-3</v>
      </c>
      <c r="I23" s="8">
        <v>7.9634130740693365E-2</v>
      </c>
      <c r="J23" s="54">
        <v>6.066614720829893E-2</v>
      </c>
      <c r="L23" s="341">
        <v>39179</v>
      </c>
      <c r="M23" s="339">
        <v>48562</v>
      </c>
      <c r="N23" s="339">
        <v>76514</v>
      </c>
      <c r="O23" s="339">
        <v>171974</v>
      </c>
      <c r="P23" s="340">
        <f t="shared" si="0"/>
        <v>0.4449160919673904</v>
      </c>
      <c r="Q23" s="340">
        <f t="shared" si="1"/>
        <v>0.28237989463523555</v>
      </c>
      <c r="R23" s="340">
        <f t="shared" si="2"/>
        <v>9.114846272030434E-3</v>
      </c>
    </row>
    <row r="24" spans="2:18" ht="13.5" customHeight="1" x14ac:dyDescent="0.2">
      <c r="B24" s="288" t="s">
        <v>50</v>
      </c>
      <c r="C24" s="247" t="s">
        <v>307</v>
      </c>
      <c r="D24" s="8">
        <v>0</v>
      </c>
      <c r="E24" s="8">
        <v>0</v>
      </c>
      <c r="F24" s="8">
        <v>0.47806071486717799</v>
      </c>
      <c r="G24" s="8">
        <v>0.34473530201224156</v>
      </c>
      <c r="H24" s="50">
        <v>0</v>
      </c>
      <c r="I24" s="8">
        <v>8.6532986592390185E-2</v>
      </c>
      <c r="J24" s="54">
        <v>5.2651820169938267E-2</v>
      </c>
      <c r="L24" s="341">
        <v>0</v>
      </c>
      <c r="M24" s="339">
        <v>391721</v>
      </c>
      <c r="N24" s="339">
        <v>543218</v>
      </c>
      <c r="O24" s="339">
        <v>1136295</v>
      </c>
      <c r="P24" s="340">
        <f t="shared" si="0"/>
        <v>0.47806071486717799</v>
      </c>
      <c r="Q24" s="340">
        <f t="shared" si="1"/>
        <v>0.34473530201224156</v>
      </c>
      <c r="R24" s="340">
        <f t="shared" si="2"/>
        <v>0</v>
      </c>
    </row>
    <row r="25" spans="2:18" ht="13.5" customHeight="1" x14ac:dyDescent="0.2">
      <c r="B25" s="288" t="s">
        <v>52</v>
      </c>
      <c r="C25" s="247" t="s">
        <v>487</v>
      </c>
      <c r="D25" s="8">
        <v>0</v>
      </c>
      <c r="E25" s="8">
        <v>0</v>
      </c>
      <c r="F25" s="8">
        <v>0.52135542980328753</v>
      </c>
      <c r="G25" s="8">
        <v>0.1260831950531138</v>
      </c>
      <c r="H25" s="50">
        <v>2.0121106316531003E-2</v>
      </c>
      <c r="I25" s="8">
        <v>1.5349104369654937E-2</v>
      </c>
      <c r="J25" s="54">
        <v>1.4909444184430357E-2</v>
      </c>
      <c r="L25" s="341">
        <v>86488</v>
      </c>
      <c r="M25" s="339">
        <v>35560</v>
      </c>
      <c r="N25" s="339">
        <v>147041</v>
      </c>
      <c r="O25" s="339">
        <v>282036</v>
      </c>
      <c r="P25" s="340">
        <f t="shared" si="0"/>
        <v>0.52135542980328753</v>
      </c>
      <c r="Q25" s="340">
        <f t="shared" si="1"/>
        <v>0.1260831950531138</v>
      </c>
      <c r="R25" s="340">
        <f t="shared" si="2"/>
        <v>2.0121106316531003E-2</v>
      </c>
    </row>
    <row r="26" spans="2:18" ht="13.5" customHeight="1" x14ac:dyDescent="0.2">
      <c r="B26" s="288" t="s">
        <v>54</v>
      </c>
      <c r="C26" s="247" t="s">
        <v>55</v>
      </c>
      <c r="D26" s="8">
        <v>0</v>
      </c>
      <c r="E26" s="8">
        <v>0</v>
      </c>
      <c r="F26" s="8">
        <v>0.43542712240477577</v>
      </c>
      <c r="G26" s="8">
        <v>0.11851656188916478</v>
      </c>
      <c r="H26" s="50">
        <v>1.1861932843411412E-2</v>
      </c>
      <c r="I26" s="8">
        <v>5.0187542923556452E-3</v>
      </c>
      <c r="J26" s="54">
        <v>4.8708331132125311E-3</v>
      </c>
      <c r="L26" s="341">
        <v>50987</v>
      </c>
      <c r="M26" s="339">
        <v>11217</v>
      </c>
      <c r="N26" s="339">
        <v>41211</v>
      </c>
      <c r="O26" s="339">
        <v>94645</v>
      </c>
      <c r="P26" s="340">
        <f t="shared" si="0"/>
        <v>0.43542712240477577</v>
      </c>
      <c r="Q26" s="340">
        <f t="shared" si="1"/>
        <v>0.11851656188916478</v>
      </c>
      <c r="R26" s="340">
        <f t="shared" si="2"/>
        <v>1.1861932843411412E-2</v>
      </c>
    </row>
    <row r="27" spans="2:18" ht="13.5" customHeight="1" x14ac:dyDescent="0.2">
      <c r="B27" s="288" t="s">
        <v>56</v>
      </c>
      <c r="C27" s="247" t="s">
        <v>57</v>
      </c>
      <c r="D27" s="8">
        <v>0</v>
      </c>
      <c r="E27" s="8">
        <v>0</v>
      </c>
      <c r="F27" s="8">
        <v>0.63545778715283008</v>
      </c>
      <c r="G27" s="8">
        <v>0.4540003013409673</v>
      </c>
      <c r="H27" s="50">
        <v>1.7992858691616269E-3</v>
      </c>
      <c r="I27" s="8">
        <v>8.2266084074129872E-2</v>
      </c>
      <c r="J27" s="54">
        <v>7.2793933001858269E-2</v>
      </c>
      <c r="L27" s="341">
        <v>7734</v>
      </c>
      <c r="M27" s="339">
        <v>45198</v>
      </c>
      <c r="N27" s="339">
        <v>63263</v>
      </c>
      <c r="O27" s="339">
        <v>99555</v>
      </c>
      <c r="P27" s="340">
        <f t="shared" si="0"/>
        <v>0.63545778715283008</v>
      </c>
      <c r="Q27" s="340">
        <f t="shared" si="1"/>
        <v>0.4540003013409673</v>
      </c>
      <c r="R27" s="340">
        <f t="shared" si="2"/>
        <v>1.7992858691616269E-3</v>
      </c>
    </row>
    <row r="28" spans="2:18" ht="13.5" customHeight="1" x14ac:dyDescent="0.2">
      <c r="B28" s="288" t="s">
        <v>58</v>
      </c>
      <c r="C28" s="247" t="s">
        <v>308</v>
      </c>
      <c r="D28" s="176">
        <v>0</v>
      </c>
      <c r="E28" s="8">
        <v>0</v>
      </c>
      <c r="F28" s="8">
        <v>0.67608624252282912</v>
      </c>
      <c r="G28" s="8">
        <v>0.43822018549504282</v>
      </c>
      <c r="H28" s="50">
        <v>0.14597270780658353</v>
      </c>
      <c r="I28" s="8">
        <v>0.15503120175236695</v>
      </c>
      <c r="J28" s="54">
        <v>0.12455443001092212</v>
      </c>
      <c r="L28" s="341">
        <v>627445</v>
      </c>
      <c r="M28" s="339">
        <v>508349</v>
      </c>
      <c r="N28" s="339">
        <v>784281</v>
      </c>
      <c r="O28" s="339">
        <v>1160031</v>
      </c>
      <c r="P28" s="340">
        <f t="shared" si="0"/>
        <v>0.67608624252282912</v>
      </c>
      <c r="Q28" s="340">
        <f t="shared" si="1"/>
        <v>0.43822018549504282</v>
      </c>
      <c r="R28" s="340">
        <f t="shared" si="2"/>
        <v>0.14597270780658353</v>
      </c>
    </row>
    <row r="29" spans="2:18" ht="13.5" customHeight="1" x14ac:dyDescent="0.2">
      <c r="B29" s="288" t="s">
        <v>60</v>
      </c>
      <c r="C29" s="247" t="s">
        <v>309</v>
      </c>
      <c r="D29" s="8">
        <v>0</v>
      </c>
      <c r="E29" s="8">
        <v>0</v>
      </c>
      <c r="F29" s="8">
        <v>0.62322454776986869</v>
      </c>
      <c r="G29" s="8">
        <v>0.30032284660092734</v>
      </c>
      <c r="H29" s="50">
        <v>5.1544166023787613E-2</v>
      </c>
      <c r="I29" s="8">
        <v>4.7782113237118791E-2</v>
      </c>
      <c r="J29" s="54">
        <v>4.5155668386338409E-2</v>
      </c>
      <c r="L29" s="341">
        <v>221556</v>
      </c>
      <c r="M29" s="339">
        <v>147163</v>
      </c>
      <c r="N29" s="339">
        <v>305390</v>
      </c>
      <c r="O29" s="339">
        <v>490016</v>
      </c>
      <c r="P29" s="340">
        <f t="shared" si="0"/>
        <v>0.62322454776986869</v>
      </c>
      <c r="Q29" s="340">
        <f t="shared" si="1"/>
        <v>0.30032284660092734</v>
      </c>
      <c r="R29" s="340">
        <f t="shared" si="2"/>
        <v>5.1544166023787613E-2</v>
      </c>
    </row>
    <row r="30" spans="2:18" ht="13.5" customHeight="1" x14ac:dyDescent="0.2">
      <c r="B30" s="288" t="s">
        <v>62</v>
      </c>
      <c r="C30" s="247" t="s">
        <v>310</v>
      </c>
      <c r="D30" s="8">
        <v>0</v>
      </c>
      <c r="E30" s="8">
        <v>0</v>
      </c>
      <c r="F30" s="8">
        <v>0.83717802785083417</v>
      </c>
      <c r="G30" s="8">
        <v>4.2218693627320537E-2</v>
      </c>
      <c r="H30" s="50">
        <v>0.24057550160851596</v>
      </c>
      <c r="I30" s="8">
        <v>1.2272414234094118E-2</v>
      </c>
      <c r="J30" s="54">
        <v>6.3085769480372474E-3</v>
      </c>
      <c r="L30" s="341">
        <v>1034083</v>
      </c>
      <c r="M30" s="339">
        <v>53150</v>
      </c>
      <c r="N30" s="339">
        <v>1053941</v>
      </c>
      <c r="O30" s="339">
        <v>1258921</v>
      </c>
      <c r="P30" s="340">
        <f t="shared" si="0"/>
        <v>0.83717802785083417</v>
      </c>
      <c r="Q30" s="340">
        <f t="shared" si="1"/>
        <v>4.2218693627320537E-2</v>
      </c>
      <c r="R30" s="340">
        <f t="shared" si="2"/>
        <v>0.24057550160851596</v>
      </c>
    </row>
    <row r="31" spans="2:18" ht="13.5" customHeight="1" x14ac:dyDescent="0.2">
      <c r="B31" s="288" t="s">
        <v>64</v>
      </c>
      <c r="C31" s="247" t="s">
        <v>311</v>
      </c>
      <c r="D31" s="8">
        <v>0</v>
      </c>
      <c r="E31" s="176">
        <v>0</v>
      </c>
      <c r="F31" s="8">
        <v>0.43115052973443652</v>
      </c>
      <c r="G31" s="8">
        <v>0.26558911047191902</v>
      </c>
      <c r="H31" s="50">
        <v>2.6847839135374973E-2</v>
      </c>
      <c r="I31" s="8">
        <v>7.0849479869451157E-2</v>
      </c>
      <c r="J31" s="54">
        <v>6.4192385077479361E-2</v>
      </c>
      <c r="L31" s="341">
        <v>115402</v>
      </c>
      <c r="M31" s="339">
        <v>165926</v>
      </c>
      <c r="N31" s="339">
        <v>269360</v>
      </c>
      <c r="O31" s="339">
        <v>624747</v>
      </c>
      <c r="P31" s="340">
        <f t="shared" si="0"/>
        <v>0.43115052973443652</v>
      </c>
      <c r="Q31" s="340">
        <f t="shared" si="1"/>
        <v>0.26558911047191902</v>
      </c>
      <c r="R31" s="340">
        <f t="shared" si="2"/>
        <v>2.6847839135374973E-2</v>
      </c>
    </row>
    <row r="32" spans="2:18" ht="13.5" customHeight="1" x14ac:dyDescent="0.2">
      <c r="B32" s="288" t="s">
        <v>66</v>
      </c>
      <c r="C32" s="247" t="s">
        <v>312</v>
      </c>
      <c r="D32" s="8">
        <v>3.4860000000000002E-2</v>
      </c>
      <c r="E32" s="8">
        <v>4.816E-3</v>
      </c>
      <c r="F32" s="8">
        <v>0.50312122289370775</v>
      </c>
      <c r="G32" s="8">
        <v>0.17241785587324157</v>
      </c>
      <c r="H32" s="50">
        <v>5.6041682758030252E-2</v>
      </c>
      <c r="I32" s="8">
        <v>3.2408714641206642E-2</v>
      </c>
      <c r="J32" s="54">
        <v>2.4201919658727339E-2</v>
      </c>
      <c r="L32" s="341">
        <v>240888</v>
      </c>
      <c r="M32" s="339">
        <v>84877</v>
      </c>
      <c r="N32" s="339">
        <v>247674</v>
      </c>
      <c r="O32" s="339">
        <v>492275</v>
      </c>
      <c r="P32" s="340">
        <f t="shared" si="0"/>
        <v>0.50312122289370775</v>
      </c>
      <c r="Q32" s="340">
        <f t="shared" si="1"/>
        <v>0.17241785587324157</v>
      </c>
      <c r="R32" s="340">
        <f t="shared" si="2"/>
        <v>5.6041682758030252E-2</v>
      </c>
    </row>
    <row r="33" spans="2:18" ht="13.5" customHeight="1" x14ac:dyDescent="0.2">
      <c r="B33" s="288" t="s">
        <v>68</v>
      </c>
      <c r="C33" s="247" t="s">
        <v>313</v>
      </c>
      <c r="D33" s="8">
        <v>0</v>
      </c>
      <c r="E33" s="8">
        <v>0</v>
      </c>
      <c r="F33" s="8">
        <v>0.7247260811958014</v>
      </c>
      <c r="G33" s="8">
        <v>0.34749644956799769</v>
      </c>
      <c r="H33" s="50">
        <v>4.8457881262952574E-3</v>
      </c>
      <c r="I33" s="8">
        <v>5.3958632508469467E-2</v>
      </c>
      <c r="J33" s="54">
        <v>5.3958632508469467E-2</v>
      </c>
      <c r="L33" s="341">
        <v>20829</v>
      </c>
      <c r="M33" s="339">
        <v>218994</v>
      </c>
      <c r="N33" s="339">
        <v>456726</v>
      </c>
      <c r="O33" s="339">
        <v>630205</v>
      </c>
      <c r="P33" s="340">
        <f t="shared" si="0"/>
        <v>0.7247260811958014</v>
      </c>
      <c r="Q33" s="340">
        <f t="shared" si="1"/>
        <v>0.34749644956799769</v>
      </c>
      <c r="R33" s="340">
        <f t="shared" si="2"/>
        <v>4.8457881262952574E-3</v>
      </c>
    </row>
    <row r="34" spans="2:18" ht="13.5" customHeight="1" x14ac:dyDescent="0.2">
      <c r="B34" s="288" t="s">
        <v>70</v>
      </c>
      <c r="C34" s="247" t="s">
        <v>314</v>
      </c>
      <c r="D34" s="8">
        <v>0</v>
      </c>
      <c r="E34" s="8">
        <v>1.5E-5</v>
      </c>
      <c r="F34" s="8">
        <v>0.68105906499291291</v>
      </c>
      <c r="G34" s="8">
        <v>0.49119699319853977</v>
      </c>
      <c r="H34" s="50">
        <v>1.5988611502215259E-2</v>
      </c>
      <c r="I34" s="8">
        <v>8.3572733998641832E-2</v>
      </c>
      <c r="J34" s="54">
        <v>7.7918270056104078E-2</v>
      </c>
      <c r="L34" s="341">
        <v>68725</v>
      </c>
      <c r="M34" s="339">
        <v>323326</v>
      </c>
      <c r="N34" s="339">
        <v>448301</v>
      </c>
      <c r="O34" s="339">
        <v>658241</v>
      </c>
      <c r="P34" s="340">
        <f t="shared" si="0"/>
        <v>0.68105906499291291</v>
      </c>
      <c r="Q34" s="340">
        <f t="shared" si="1"/>
        <v>0.49119699319853977</v>
      </c>
      <c r="R34" s="340">
        <f t="shared" si="2"/>
        <v>1.5988611502215259E-2</v>
      </c>
    </row>
    <row r="35" spans="2:18" ht="13.5" customHeight="1" x14ac:dyDescent="0.2">
      <c r="B35" s="288" t="s">
        <v>72</v>
      </c>
      <c r="C35" s="247" t="s">
        <v>315</v>
      </c>
      <c r="D35" s="8">
        <v>0</v>
      </c>
      <c r="E35" s="8">
        <v>0</v>
      </c>
      <c r="F35" s="8">
        <v>0.59917170990432322</v>
      </c>
      <c r="G35" s="8">
        <v>0.52882823136326895</v>
      </c>
      <c r="H35" s="50">
        <v>5.4720019579505917E-2</v>
      </c>
      <c r="I35" s="8">
        <v>0.12156629542890564</v>
      </c>
      <c r="J35" s="54">
        <v>0.1141015695420259</v>
      </c>
      <c r="L35" s="341">
        <v>235207</v>
      </c>
      <c r="M35" s="339">
        <v>648290</v>
      </c>
      <c r="N35" s="339">
        <v>734524</v>
      </c>
      <c r="O35" s="339">
        <v>1225899</v>
      </c>
      <c r="P35" s="340">
        <f t="shared" si="0"/>
        <v>0.59917170990432322</v>
      </c>
      <c r="Q35" s="340">
        <f t="shared" si="1"/>
        <v>0.52882823136326895</v>
      </c>
      <c r="R35" s="340">
        <f t="shared" si="2"/>
        <v>5.4720019579505917E-2</v>
      </c>
    </row>
    <row r="36" spans="2:18" ht="13.5" customHeight="1" x14ac:dyDescent="0.2">
      <c r="B36" s="288" t="s">
        <v>74</v>
      </c>
      <c r="C36" s="247" t="s">
        <v>287</v>
      </c>
      <c r="D36" s="8">
        <v>0</v>
      </c>
      <c r="E36" s="8">
        <v>0</v>
      </c>
      <c r="F36" s="8">
        <v>0.60569368334569706</v>
      </c>
      <c r="G36" s="8">
        <v>0.53009962749367856</v>
      </c>
      <c r="H36" s="50">
        <v>2.2248190710343358E-2</v>
      </c>
      <c r="I36" s="8">
        <v>0.12698716568155893</v>
      </c>
      <c r="J36" s="54">
        <v>9.5726945687461609E-2</v>
      </c>
      <c r="L36" s="341">
        <v>95631</v>
      </c>
      <c r="M36" s="339">
        <v>66457</v>
      </c>
      <c r="N36" s="339">
        <v>75934</v>
      </c>
      <c r="O36" s="339">
        <v>125367</v>
      </c>
      <c r="P36" s="340">
        <f t="shared" si="0"/>
        <v>0.60569368334569706</v>
      </c>
      <c r="Q36" s="340">
        <f t="shared" si="1"/>
        <v>0.53009962749367856</v>
      </c>
      <c r="R36" s="340">
        <f t="shared" si="2"/>
        <v>2.2248190710343358E-2</v>
      </c>
    </row>
    <row r="37" spans="2:18" ht="13.5" customHeight="1" x14ac:dyDescent="0.2">
      <c r="B37" s="288" t="s">
        <v>75</v>
      </c>
      <c r="C37" s="247" t="s">
        <v>76</v>
      </c>
      <c r="D37" s="8">
        <v>0</v>
      </c>
      <c r="E37" s="8">
        <v>0</v>
      </c>
      <c r="F37" s="8">
        <v>0.59829038201864659</v>
      </c>
      <c r="G37" s="8">
        <v>0.36968878603781313</v>
      </c>
      <c r="H37" s="50">
        <v>1.6270811367652682E-2</v>
      </c>
      <c r="I37" s="8">
        <v>9.7815360337874982E-2</v>
      </c>
      <c r="J37" s="54">
        <v>7.0581550756009082E-2</v>
      </c>
      <c r="L37" s="341">
        <v>69938</v>
      </c>
      <c r="M37" s="339">
        <v>321420</v>
      </c>
      <c r="N37" s="339">
        <v>520174</v>
      </c>
      <c r="O37" s="339">
        <v>869434</v>
      </c>
      <c r="P37" s="340">
        <f t="shared" si="0"/>
        <v>0.59829038201864659</v>
      </c>
      <c r="Q37" s="340">
        <f t="shared" si="1"/>
        <v>0.36968878603781313</v>
      </c>
      <c r="R37" s="340">
        <f t="shared" si="2"/>
        <v>1.6270811367652682E-2</v>
      </c>
    </row>
    <row r="38" spans="2:18" ht="13.5" customHeight="1" x14ac:dyDescent="0.2">
      <c r="B38" s="288" t="s">
        <v>77</v>
      </c>
      <c r="C38" s="247" t="s">
        <v>316</v>
      </c>
      <c r="D38" s="8">
        <v>2.5000000000000001E-5</v>
      </c>
      <c r="E38" s="8">
        <v>1.0000000000000001E-5</v>
      </c>
      <c r="F38" s="8">
        <v>0.51412549780056738</v>
      </c>
      <c r="G38" s="8">
        <v>0.31666623285353601</v>
      </c>
      <c r="H38" s="50">
        <v>0.10361899807648105</v>
      </c>
      <c r="I38" s="8">
        <v>0.18102371222572164</v>
      </c>
      <c r="J38" s="54">
        <v>0.13307217782867853</v>
      </c>
      <c r="L38" s="341">
        <v>445393</v>
      </c>
      <c r="M38" s="339">
        <v>194656</v>
      </c>
      <c r="N38" s="339">
        <v>316035</v>
      </c>
      <c r="O38" s="339">
        <v>614704</v>
      </c>
      <c r="P38" s="340">
        <f t="shared" si="0"/>
        <v>0.51412549780056738</v>
      </c>
      <c r="Q38" s="340">
        <f t="shared" si="1"/>
        <v>0.31666623285353601</v>
      </c>
      <c r="R38" s="340">
        <f t="shared" si="2"/>
        <v>0.10361899807648105</v>
      </c>
    </row>
    <row r="39" spans="2:18" ht="13.5" customHeight="1" x14ac:dyDescent="0.2">
      <c r="B39" s="288" t="s">
        <v>78</v>
      </c>
      <c r="C39" s="247" t="s">
        <v>317</v>
      </c>
      <c r="D39" s="8">
        <v>0</v>
      </c>
      <c r="E39" s="8">
        <v>0</v>
      </c>
      <c r="F39" s="8">
        <v>0</v>
      </c>
      <c r="G39" s="8">
        <v>0</v>
      </c>
      <c r="H39" s="50">
        <v>0</v>
      </c>
      <c r="I39" s="8">
        <v>0</v>
      </c>
      <c r="J39" s="54">
        <v>0</v>
      </c>
      <c r="L39" s="341">
        <v>0</v>
      </c>
      <c r="M39" s="339">
        <v>0</v>
      </c>
      <c r="N39" s="339">
        <v>0</v>
      </c>
      <c r="O39" s="339">
        <v>23247</v>
      </c>
      <c r="P39" s="340">
        <f t="shared" si="0"/>
        <v>0</v>
      </c>
      <c r="Q39" s="340">
        <f t="shared" si="1"/>
        <v>0</v>
      </c>
      <c r="R39" s="340">
        <f t="shared" si="2"/>
        <v>0</v>
      </c>
    </row>
    <row r="40" spans="2:18" ht="13.5" customHeight="1" x14ac:dyDescent="0.2">
      <c r="B40" s="289" t="s">
        <v>80</v>
      </c>
      <c r="C40" s="249" t="s">
        <v>318</v>
      </c>
      <c r="D40" s="11">
        <v>1.5758000000000001E-2</v>
      </c>
      <c r="E40" s="11">
        <v>3.6042999999999999E-2</v>
      </c>
      <c r="F40" s="11">
        <v>0.64627728409973173</v>
      </c>
      <c r="G40" s="11">
        <v>7.4195496505909762E-3</v>
      </c>
      <c r="H40" s="51">
        <v>6.0488017323768165E-6</v>
      </c>
      <c r="I40" s="59">
        <v>1.7254766629281339E-3</v>
      </c>
      <c r="J40" s="60">
        <v>1.5673079688263882E-3</v>
      </c>
      <c r="L40" s="341">
        <v>26</v>
      </c>
      <c r="M40" s="339">
        <v>516</v>
      </c>
      <c r="N40" s="339">
        <v>44945.999999999942</v>
      </c>
      <c r="O40" s="339">
        <v>69546</v>
      </c>
      <c r="P40" s="340">
        <f t="shared" si="0"/>
        <v>0.64627728409973173</v>
      </c>
      <c r="Q40" s="340">
        <f t="shared" si="1"/>
        <v>7.4195496505909762E-3</v>
      </c>
      <c r="R40" s="340">
        <f t="shared" si="2"/>
        <v>6.0488017323768165E-6</v>
      </c>
    </row>
    <row r="41" spans="2:18" ht="13.5" customHeight="1" thickBot="1" x14ac:dyDescent="0.25">
      <c r="B41" s="702" t="s">
        <v>88</v>
      </c>
      <c r="C41" s="703"/>
      <c r="D41" s="9"/>
      <c r="E41" s="9"/>
      <c r="F41" s="10">
        <v>0.53903770284891228</v>
      </c>
      <c r="G41" s="10">
        <v>0.29031845925941863</v>
      </c>
      <c r="H41" s="58"/>
      <c r="I41" s="61"/>
      <c r="J41" s="55"/>
      <c r="L41" s="341">
        <v>4298372</v>
      </c>
      <c r="M41" s="339">
        <v>4317410</v>
      </c>
      <c r="N41" s="339">
        <v>8016186</v>
      </c>
      <c r="O41" s="339">
        <v>14871290</v>
      </c>
      <c r="P41" s="340">
        <f t="shared" si="0"/>
        <v>0.53903770284891228</v>
      </c>
      <c r="Q41" s="340">
        <f t="shared" si="1"/>
        <v>0.29031845925941863</v>
      </c>
      <c r="R41" s="340">
        <f t="shared" si="2"/>
        <v>1</v>
      </c>
    </row>
    <row r="42" spans="2:18" x14ac:dyDescent="0.2">
      <c r="F42" s="172"/>
      <c r="G42" s="172"/>
    </row>
    <row r="43" spans="2:18" ht="11.4" customHeight="1" x14ac:dyDescent="0.2">
      <c r="B43" s="22" t="s">
        <v>491</v>
      </c>
    </row>
    <row r="44" spans="2:18" s="6" customFormat="1" ht="11.4" customHeight="1" x14ac:dyDescent="0.2">
      <c r="B44" s="22" t="s">
        <v>492</v>
      </c>
    </row>
    <row r="45" spans="2:18" ht="11.4" customHeight="1" x14ac:dyDescent="0.2">
      <c r="B45" s="177" t="s">
        <v>490</v>
      </c>
    </row>
  </sheetData>
  <sheetProtection formatCells="0" formatColumns="0" formatRows="0"/>
  <mergeCells count="2">
    <mergeCell ref="B3:C3"/>
    <mergeCell ref="B41:C41"/>
  </mergeCells>
  <phoneticPr fontId="1"/>
  <pageMargins left="0.70866141732283472" right="0.70866141732283472" top="0.74803149606299213" bottom="0.74803149606299213" header="0.31496062992125984" footer="0.31496062992125984"/>
  <pageSetup paperSize="9" orientation="portrait" r:id="rId1"/>
  <ignoredErrors>
    <ignoredError sqref="B4:B40"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39997558519241921"/>
    <pageSetUpPr fitToPage="1"/>
  </sheetPr>
  <dimension ref="B1:AL336"/>
  <sheetViews>
    <sheetView showGridLines="0" zoomScale="93" zoomScaleNormal="93" workbookViewId="0">
      <selection activeCell="K2" sqref="K1:K2"/>
    </sheetView>
  </sheetViews>
  <sheetFormatPr defaultColWidth="9" defaultRowHeight="13.2" x14ac:dyDescent="0.2"/>
  <cols>
    <col min="1" max="34" width="2.6640625" style="123" customWidth="1"/>
    <col min="35" max="35" width="2.77734375" style="163" customWidth="1"/>
    <col min="36" max="36" width="4.77734375" style="163" customWidth="1"/>
    <col min="37" max="37" width="3" style="123" customWidth="1"/>
    <col min="38" max="38" width="5.21875" style="123" customWidth="1"/>
    <col min="39" max="39" width="3.44140625" style="123" customWidth="1"/>
    <col min="40" max="16384" width="9" style="123"/>
  </cols>
  <sheetData>
    <row r="1" spans="2:37" ht="13.5" customHeight="1" x14ac:dyDescent="0.2"/>
    <row r="2" spans="2:37" ht="13.5" customHeight="1" x14ac:dyDescent="0.2"/>
    <row r="3" spans="2:37" ht="13.5" customHeight="1" x14ac:dyDescent="0.2"/>
    <row r="4" spans="2:37" ht="13.5" customHeight="1" x14ac:dyDescent="0.2"/>
    <row r="5" spans="2:37" ht="13.5" customHeight="1" x14ac:dyDescent="0.2">
      <c r="B5" s="290" t="s">
        <v>397</v>
      </c>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2"/>
    </row>
    <row r="6" spans="2:37" ht="13.5" customHeight="1" x14ac:dyDescent="0.2">
      <c r="B6" s="123" t="s">
        <v>512</v>
      </c>
    </row>
    <row r="7" spans="2:37" ht="13.5" customHeight="1" x14ac:dyDescent="0.2"/>
    <row r="8" spans="2:37" ht="13.5" customHeight="1" x14ac:dyDescent="0.2">
      <c r="C8" s="181" t="s">
        <v>509</v>
      </c>
    </row>
    <row r="9" spans="2:37" ht="13.5" customHeight="1" x14ac:dyDescent="0.2"/>
    <row r="10" spans="2:37" ht="13.5" customHeight="1" x14ac:dyDescent="0.2"/>
    <row r="11" spans="2:37" ht="13.5" customHeight="1" x14ac:dyDescent="0.2">
      <c r="D11" s="181" t="s">
        <v>398</v>
      </c>
      <c r="E11" s="181"/>
      <c r="F11" s="181"/>
      <c r="G11" s="181"/>
      <c r="H11" s="181"/>
      <c r="I11" s="181"/>
      <c r="J11" s="181"/>
      <c r="K11" s="181"/>
      <c r="L11" s="181"/>
      <c r="M11" s="181"/>
      <c r="N11" s="181"/>
      <c r="O11" s="181"/>
      <c r="P11" s="181"/>
      <c r="Q11" s="181"/>
      <c r="R11" s="181"/>
      <c r="S11" s="181"/>
      <c r="T11" s="181"/>
    </row>
    <row r="12" spans="2:37" ht="13.5" customHeight="1" x14ac:dyDescent="0.2">
      <c r="D12" s="181"/>
      <c r="E12" s="181"/>
      <c r="F12" s="181"/>
      <c r="G12" s="181"/>
      <c r="H12" s="181"/>
      <c r="I12" s="181"/>
      <c r="J12" s="181"/>
      <c r="K12" s="181"/>
      <c r="L12" s="181"/>
      <c r="M12" s="181"/>
      <c r="N12" s="181"/>
      <c r="O12" s="181"/>
      <c r="P12" s="181"/>
      <c r="Q12" s="181"/>
      <c r="R12" s="181"/>
      <c r="S12" s="181"/>
      <c r="T12" s="181"/>
    </row>
    <row r="13" spans="2:37" ht="13.5" customHeight="1" x14ac:dyDescent="0.2"/>
    <row r="14" spans="2:37" ht="13.5" customHeight="1" x14ac:dyDescent="0.2"/>
    <row r="15" spans="2:37" ht="13.5" customHeight="1" x14ac:dyDescent="0.2"/>
    <row r="16" spans="2:37" ht="13.5" customHeight="1" x14ac:dyDescent="0.2"/>
    <row r="17" spans="2:38" ht="13.5" customHeight="1" x14ac:dyDescent="0.2"/>
    <row r="18" spans="2:38" ht="13.5" customHeight="1" x14ac:dyDescent="0.2"/>
    <row r="19" spans="2:38" ht="13.5" customHeight="1" x14ac:dyDescent="0.2"/>
    <row r="20" spans="2:38" ht="13.5" customHeight="1" x14ac:dyDescent="0.2"/>
    <row r="21" spans="2:38" ht="13.5" customHeight="1" x14ac:dyDescent="0.2"/>
    <row r="22" spans="2:38" ht="13.5" customHeight="1" x14ac:dyDescent="0.2"/>
    <row r="23" spans="2:38" ht="13.5" customHeight="1" x14ac:dyDescent="0.2"/>
    <row r="24" spans="2:38" ht="13.5" customHeight="1" x14ac:dyDescent="0.2">
      <c r="B24" s="182" t="s">
        <v>429</v>
      </c>
      <c r="C24" s="293"/>
      <c r="D24" s="294"/>
      <c r="E24" s="294"/>
      <c r="F24" s="294"/>
      <c r="G24" s="294"/>
      <c r="H24" s="294"/>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163"/>
    </row>
    <row r="25" spans="2:38" ht="13.5" customHeight="1" x14ac:dyDescent="0.2">
      <c r="B25" s="123" t="s">
        <v>430</v>
      </c>
    </row>
    <row r="26" spans="2:38" ht="13.5" customHeight="1" x14ac:dyDescent="0.2"/>
    <row r="27" spans="2:38" ht="13.5" customHeight="1" x14ac:dyDescent="0.2">
      <c r="D27" s="181" t="s">
        <v>510</v>
      </c>
    </row>
    <row r="28" spans="2:38" ht="13.5" customHeight="1" x14ac:dyDescent="0.2"/>
    <row r="29" spans="2:38" ht="13.5" customHeight="1" x14ac:dyDescent="0.2">
      <c r="D29" s="181" t="s">
        <v>433</v>
      </c>
    </row>
    <row r="30" spans="2:38" ht="13.5" customHeight="1" x14ac:dyDescent="0.2">
      <c r="D30" s="181"/>
      <c r="E30" s="123" t="s">
        <v>477</v>
      </c>
    </row>
    <row r="31" spans="2:38" ht="13.5" customHeight="1" x14ac:dyDescent="0.2"/>
    <row r="32" spans="2:38" ht="13.5" customHeight="1" x14ac:dyDescent="0.2"/>
    <row r="33" spans="4:4" ht="13.5" customHeight="1" x14ac:dyDescent="0.2"/>
    <row r="34" spans="4:4" ht="13.5" customHeight="1" x14ac:dyDescent="0.2"/>
    <row r="35" spans="4:4" ht="13.5" customHeight="1" x14ac:dyDescent="0.2"/>
    <row r="36" spans="4:4" ht="13.5" customHeight="1" x14ac:dyDescent="0.2"/>
    <row r="37" spans="4:4" ht="13.5" customHeight="1" x14ac:dyDescent="0.2"/>
    <row r="38" spans="4:4" ht="13.5" customHeight="1" x14ac:dyDescent="0.2"/>
    <row r="39" spans="4:4" ht="13.5" customHeight="1" x14ac:dyDescent="0.2"/>
    <row r="40" spans="4:4" ht="13.5" customHeight="1" x14ac:dyDescent="0.2"/>
    <row r="41" spans="4:4" ht="13.5" customHeight="1" x14ac:dyDescent="0.2"/>
    <row r="42" spans="4:4" ht="13.5" customHeight="1" x14ac:dyDescent="0.2"/>
    <row r="43" spans="4:4" ht="13.5" customHeight="1" x14ac:dyDescent="0.2"/>
    <row r="44" spans="4:4" ht="13.5" customHeight="1" x14ac:dyDescent="0.2"/>
    <row r="45" spans="4:4" ht="13.5" customHeight="1" x14ac:dyDescent="0.2"/>
    <row r="46" spans="4:4" ht="13.5" customHeight="1" x14ac:dyDescent="0.2"/>
    <row r="47" spans="4:4" ht="13.5" customHeight="1" x14ac:dyDescent="0.2"/>
    <row r="48" spans="4:4" ht="13.5" customHeight="1" x14ac:dyDescent="0.2">
      <c r="D48" s="181" t="s">
        <v>434</v>
      </c>
    </row>
    <row r="49" spans="4:5" ht="13.5" customHeight="1" x14ac:dyDescent="0.2">
      <c r="D49" s="181"/>
      <c r="E49" s="123" t="s">
        <v>435</v>
      </c>
    </row>
    <row r="50" spans="4:5" ht="13.5" customHeight="1" x14ac:dyDescent="0.2"/>
    <row r="51" spans="4:5" ht="13.5" customHeight="1" x14ac:dyDescent="0.2"/>
    <row r="52" spans="4:5" ht="13.5" customHeight="1" x14ac:dyDescent="0.2"/>
    <row r="53" spans="4:5" ht="13.5" customHeight="1" x14ac:dyDescent="0.2"/>
    <row r="54" spans="4:5" ht="13.5" customHeight="1" x14ac:dyDescent="0.2"/>
    <row r="55" spans="4:5" ht="13.5" customHeight="1" x14ac:dyDescent="0.2"/>
    <row r="56" spans="4:5" ht="13.5" customHeight="1" x14ac:dyDescent="0.2"/>
    <row r="57" spans="4:5" ht="13.5" customHeight="1" x14ac:dyDescent="0.2"/>
    <row r="58" spans="4:5" ht="13.5" customHeight="1" x14ac:dyDescent="0.2"/>
    <row r="59" spans="4:5" ht="13.5" customHeight="1" x14ac:dyDescent="0.2"/>
    <row r="60" spans="4:5" ht="13.5" customHeight="1" x14ac:dyDescent="0.2"/>
    <row r="61" spans="4:5" ht="13.5" customHeight="1" x14ac:dyDescent="0.2"/>
    <row r="62" spans="4:5" ht="13.5" customHeight="1" x14ac:dyDescent="0.2"/>
    <row r="63" spans="4:5" ht="13.5" customHeight="1" x14ac:dyDescent="0.2"/>
    <row r="64" spans="4:5"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spans="4:4" ht="13.5" customHeight="1" x14ac:dyDescent="0.2"/>
    <row r="82" spans="4:4" ht="13.5" customHeight="1" x14ac:dyDescent="0.2"/>
    <row r="83" spans="4:4" ht="13.5" customHeight="1" x14ac:dyDescent="0.2"/>
    <row r="84" spans="4:4" ht="13.5" customHeight="1" x14ac:dyDescent="0.2"/>
    <row r="85" spans="4:4" ht="13.5" customHeight="1" x14ac:dyDescent="0.2"/>
    <row r="86" spans="4:4" ht="13.5" customHeight="1" x14ac:dyDescent="0.2"/>
    <row r="87" spans="4:4" ht="13.5" customHeight="1" x14ac:dyDescent="0.2"/>
    <row r="88" spans="4:4" ht="13.5" customHeight="1" x14ac:dyDescent="0.2"/>
    <row r="89" spans="4:4" ht="13.5" customHeight="1" x14ac:dyDescent="0.2"/>
    <row r="90" spans="4:4" ht="13.5" customHeight="1" x14ac:dyDescent="0.2"/>
    <row r="91" spans="4:4" ht="13.5" customHeight="1" x14ac:dyDescent="0.2"/>
    <row r="92" spans="4:4" ht="13.5" customHeight="1" x14ac:dyDescent="0.2"/>
    <row r="93" spans="4:4" ht="13.5" customHeight="1" x14ac:dyDescent="0.2"/>
    <row r="94" spans="4:4" ht="13.5" customHeight="1" x14ac:dyDescent="0.2"/>
    <row r="95" spans="4:4" ht="13.5" customHeight="1" x14ac:dyDescent="0.2"/>
    <row r="96" spans="4:4" ht="13.5" customHeight="1" x14ac:dyDescent="0.2">
      <c r="D96" s="181" t="s">
        <v>436</v>
      </c>
    </row>
    <row r="97" spans="5:5" ht="13.5" customHeight="1" x14ac:dyDescent="0.2">
      <c r="E97" s="123" t="s">
        <v>437</v>
      </c>
    </row>
    <row r="98" spans="5:5" ht="13.5" customHeight="1" x14ac:dyDescent="0.2"/>
    <row r="99" spans="5:5" ht="13.5" customHeight="1" x14ac:dyDescent="0.2"/>
    <row r="100" spans="5:5" ht="13.5" customHeight="1" x14ac:dyDescent="0.2"/>
    <row r="101" spans="5:5" ht="13.5" customHeight="1" x14ac:dyDescent="0.2"/>
    <row r="102" spans="5:5" ht="13.5" customHeight="1" x14ac:dyDescent="0.2"/>
    <row r="103" spans="5:5" ht="13.5" customHeight="1" x14ac:dyDescent="0.2"/>
    <row r="104" spans="5:5" ht="13.5" customHeight="1" x14ac:dyDescent="0.2"/>
    <row r="105" spans="5:5" ht="13.5" customHeight="1" x14ac:dyDescent="0.2"/>
    <row r="106" spans="5:5" ht="13.5" customHeight="1" x14ac:dyDescent="0.2"/>
    <row r="107" spans="5:5" ht="13.5" customHeight="1" x14ac:dyDescent="0.2"/>
    <row r="108" spans="5:5" ht="13.5" customHeight="1" x14ac:dyDescent="0.2"/>
    <row r="109" spans="5:5" ht="13.5" customHeight="1" x14ac:dyDescent="0.2"/>
    <row r="110" spans="5:5" ht="13.5" customHeight="1" x14ac:dyDescent="0.2"/>
    <row r="111" spans="5:5" ht="13.5" customHeight="1" x14ac:dyDescent="0.2"/>
    <row r="112" spans="5:5"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spans="2:38" ht="13.5" customHeight="1" x14ac:dyDescent="0.2"/>
    <row r="162" spans="2:38" ht="130.5" customHeight="1" x14ac:dyDescent="0.2"/>
    <row r="163" spans="2:38" ht="13.5" customHeight="1" x14ac:dyDescent="0.2">
      <c r="B163" s="290" t="s">
        <v>440</v>
      </c>
      <c r="C163" s="291"/>
      <c r="D163" s="291"/>
      <c r="E163" s="291"/>
      <c r="F163" s="291"/>
      <c r="G163" s="291"/>
      <c r="H163" s="291"/>
      <c r="I163" s="291"/>
      <c r="J163" s="291"/>
      <c r="K163" s="291"/>
      <c r="L163" s="291"/>
      <c r="M163" s="291"/>
      <c r="N163" s="291"/>
      <c r="O163" s="291"/>
      <c r="P163" s="291"/>
      <c r="Q163" s="291"/>
      <c r="R163" s="291"/>
      <c r="S163" s="291"/>
      <c r="T163" s="291"/>
      <c r="U163" s="291"/>
      <c r="V163" s="291"/>
      <c r="W163" s="291"/>
      <c r="X163" s="291"/>
      <c r="Y163" s="291"/>
      <c r="Z163" s="291"/>
      <c r="AA163" s="291"/>
      <c r="AB163" s="291"/>
      <c r="AC163" s="291"/>
      <c r="AD163" s="291"/>
      <c r="AE163" s="291"/>
      <c r="AF163" s="291"/>
      <c r="AG163" s="291"/>
      <c r="AH163" s="291"/>
      <c r="AI163" s="291"/>
      <c r="AJ163" s="291"/>
      <c r="AK163" s="292"/>
    </row>
    <row r="164" spans="2:38" ht="13.5" customHeight="1" x14ac:dyDescent="0.2">
      <c r="B164" s="123" t="s">
        <v>399</v>
      </c>
    </row>
    <row r="165" spans="2:38" ht="13.5" customHeight="1" x14ac:dyDescent="0.2">
      <c r="B165" s="123" t="s">
        <v>438</v>
      </c>
    </row>
    <row r="166" spans="2:38" ht="13.5" customHeight="1" x14ac:dyDescent="0.2">
      <c r="B166" s="163" t="s">
        <v>427</v>
      </c>
      <c r="C166" s="180"/>
      <c r="D166" s="180"/>
      <c r="E166" s="180"/>
      <c r="F166" s="180"/>
      <c r="G166" s="180"/>
      <c r="H166" s="180"/>
      <c r="I166" s="180"/>
      <c r="J166" s="180"/>
      <c r="K166" s="180"/>
      <c r="L166" s="180"/>
      <c r="M166" s="180"/>
      <c r="N166" s="163"/>
      <c r="O166" s="163"/>
      <c r="P166" s="163"/>
      <c r="Q166" s="163"/>
      <c r="R166" s="163"/>
      <c r="S166" s="163"/>
      <c r="T166" s="163"/>
      <c r="U166" s="163"/>
      <c r="V166" s="163"/>
      <c r="W166" s="163"/>
      <c r="X166" s="163"/>
      <c r="Y166" s="163"/>
      <c r="Z166" s="163"/>
      <c r="AA166" s="163"/>
      <c r="AB166" s="163"/>
      <c r="AC166" s="163"/>
      <c r="AD166" s="163"/>
      <c r="AE166" s="163"/>
      <c r="AF166" s="163"/>
      <c r="AG166" s="163"/>
      <c r="AH166" s="163"/>
      <c r="AK166" s="163"/>
      <c r="AL166" s="163"/>
    </row>
    <row r="167" spans="2:38" ht="13.5" customHeight="1" x14ac:dyDescent="0.2">
      <c r="B167" s="163"/>
      <c r="C167" s="180"/>
      <c r="D167" s="180"/>
      <c r="E167" s="180"/>
      <c r="F167" s="180"/>
      <c r="G167" s="180"/>
      <c r="H167" s="180"/>
      <c r="I167" s="180"/>
      <c r="J167" s="180"/>
      <c r="K167" s="180"/>
      <c r="L167" s="180"/>
      <c r="M167" s="180"/>
      <c r="N167" s="163"/>
      <c r="O167" s="163"/>
      <c r="P167" s="163"/>
      <c r="Q167" s="163"/>
      <c r="R167" s="163"/>
      <c r="S167" s="163"/>
      <c r="T167" s="163"/>
      <c r="U167" s="163"/>
      <c r="V167" s="163"/>
      <c r="W167" s="163"/>
      <c r="X167" s="163"/>
      <c r="Y167" s="163"/>
      <c r="Z167" s="163"/>
      <c r="AA167" s="163"/>
      <c r="AB167" s="163"/>
      <c r="AC167" s="163"/>
      <c r="AD167" s="163"/>
      <c r="AE167" s="163"/>
      <c r="AF167" s="163"/>
      <c r="AG167" s="163"/>
      <c r="AH167" s="163"/>
      <c r="AK167" s="163"/>
      <c r="AL167" s="163"/>
    </row>
    <row r="168" spans="2:38" ht="13.5" customHeight="1" x14ac:dyDescent="0.2">
      <c r="C168" s="181" t="s">
        <v>439</v>
      </c>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K168" s="163"/>
      <c r="AL168" s="163"/>
    </row>
    <row r="169" spans="2:38" ht="13.5" customHeight="1" x14ac:dyDescent="0.2"/>
    <row r="170" spans="2:38" ht="13.5" customHeight="1" x14ac:dyDescent="0.2"/>
    <row r="171" spans="2:38" ht="13.5" customHeight="1" x14ac:dyDescent="0.2"/>
    <row r="172" spans="2:38" ht="13.5" customHeight="1" x14ac:dyDescent="0.2"/>
    <row r="173" spans="2:38" ht="13.5" customHeight="1" x14ac:dyDescent="0.2"/>
    <row r="174" spans="2:38" ht="13.5" customHeight="1" x14ac:dyDescent="0.2"/>
    <row r="175" spans="2:38" ht="13.5" customHeight="1" x14ac:dyDescent="0.2"/>
    <row r="176" spans="2:38" ht="13.5" customHeight="1" x14ac:dyDescent="0.2"/>
    <row r="177" spans="2:8" ht="13.5" customHeight="1" x14ac:dyDescent="0.2"/>
    <row r="178" spans="2:8" ht="13.5" customHeight="1" x14ac:dyDescent="0.2"/>
    <row r="179" spans="2:8" ht="13.5" customHeight="1" x14ac:dyDescent="0.2"/>
    <row r="180" spans="2:8" ht="13.5" customHeight="1" x14ac:dyDescent="0.2"/>
    <row r="181" spans="2:8" ht="13.5" customHeight="1" x14ac:dyDescent="0.2"/>
    <row r="182" spans="2:8" ht="13.5" customHeight="1" x14ac:dyDescent="0.2"/>
    <row r="183" spans="2:8" ht="13.5" customHeight="1" x14ac:dyDescent="0.2"/>
    <row r="184" spans="2:8" ht="13.5" customHeight="1" x14ac:dyDescent="0.2"/>
    <row r="185" spans="2:8" ht="13.5" customHeight="1" x14ac:dyDescent="0.2"/>
    <row r="186" spans="2:8" ht="13.5" customHeight="1" x14ac:dyDescent="0.2"/>
    <row r="187" spans="2:8" ht="13.5" customHeight="1" x14ac:dyDescent="0.2"/>
    <row r="188" spans="2:8" ht="13.5" customHeight="1" x14ac:dyDescent="0.2"/>
    <row r="189" spans="2:8" ht="13.5" customHeight="1" x14ac:dyDescent="0.2"/>
    <row r="190" spans="2:8" ht="13.5" customHeight="1" x14ac:dyDescent="0.2"/>
    <row r="191" spans="2:8" ht="13.5" customHeight="1" x14ac:dyDescent="0.2"/>
    <row r="192" spans="2:8" ht="13.5" customHeight="1" x14ac:dyDescent="0.2">
      <c r="B192" s="163"/>
      <c r="C192" s="163" t="s">
        <v>400</v>
      </c>
      <c r="D192" s="163"/>
      <c r="E192" s="163"/>
      <c r="F192" s="163"/>
      <c r="G192" s="163"/>
      <c r="H192" s="163"/>
    </row>
    <row r="193" spans="2:37" ht="13.5" customHeight="1" x14ac:dyDescent="0.2">
      <c r="B193" s="123" t="s">
        <v>401</v>
      </c>
    </row>
    <row r="194" spans="2:37" ht="13.5" customHeight="1" x14ac:dyDescent="0.2"/>
    <row r="195" spans="2:37" ht="13.5" customHeight="1" x14ac:dyDescent="0.2"/>
    <row r="196" spans="2:37" ht="13.5" customHeight="1" x14ac:dyDescent="0.2">
      <c r="B196" s="290" t="s">
        <v>441</v>
      </c>
      <c r="C196" s="291"/>
      <c r="D196" s="291"/>
      <c r="E196" s="291"/>
      <c r="F196" s="291"/>
      <c r="G196" s="291"/>
      <c r="H196" s="291"/>
      <c r="I196" s="291"/>
      <c r="J196" s="291"/>
      <c r="K196" s="291"/>
      <c r="L196" s="291"/>
      <c r="M196" s="291"/>
      <c r="N196" s="291"/>
      <c r="O196" s="291"/>
      <c r="P196" s="291"/>
      <c r="Q196" s="291"/>
      <c r="R196" s="291"/>
      <c r="S196" s="291"/>
      <c r="T196" s="291"/>
      <c r="U196" s="291"/>
      <c r="V196" s="291"/>
      <c r="W196" s="291"/>
      <c r="X196" s="291"/>
      <c r="Y196" s="291"/>
      <c r="Z196" s="291"/>
      <c r="AA196" s="291"/>
      <c r="AB196" s="291"/>
      <c r="AC196" s="291"/>
      <c r="AD196" s="291"/>
      <c r="AE196" s="291"/>
      <c r="AF196" s="291"/>
      <c r="AG196" s="291"/>
      <c r="AH196" s="291"/>
      <c r="AI196" s="291"/>
      <c r="AJ196" s="291"/>
      <c r="AK196" s="292"/>
    </row>
    <row r="197" spans="2:37" ht="13.5" customHeight="1" x14ac:dyDescent="0.2">
      <c r="C197" s="123" t="s">
        <v>431</v>
      </c>
    </row>
    <row r="198" spans="2:37" ht="13.5" customHeight="1" x14ac:dyDescent="0.2"/>
    <row r="199" spans="2:37" ht="13.5" customHeight="1" x14ac:dyDescent="0.2"/>
    <row r="200" spans="2:37" ht="13.5" customHeight="1" x14ac:dyDescent="0.2"/>
    <row r="201" spans="2:37" ht="13.5" customHeight="1" x14ac:dyDescent="0.2"/>
    <row r="202" spans="2:37" ht="13.5" customHeight="1" x14ac:dyDescent="0.2"/>
    <row r="203" spans="2:37" ht="13.5" customHeight="1" x14ac:dyDescent="0.2"/>
    <row r="204" spans="2:37" ht="13.5" customHeight="1" x14ac:dyDescent="0.2"/>
    <row r="205" spans="2:37" ht="13.5" customHeight="1" x14ac:dyDescent="0.2"/>
    <row r="206" spans="2:37" ht="13.5" customHeight="1" x14ac:dyDescent="0.2"/>
    <row r="207" spans="2:37" ht="13.5" customHeight="1" x14ac:dyDescent="0.2"/>
    <row r="208" spans="2:37" ht="13.5" customHeight="1" x14ac:dyDescent="0.2"/>
    <row r="209" spans="2:37" ht="13.5" customHeight="1" x14ac:dyDescent="0.2"/>
    <row r="210" spans="2:37" ht="13.5" customHeight="1" x14ac:dyDescent="0.2"/>
    <row r="211" spans="2:37" ht="13.5" customHeight="1" x14ac:dyDescent="0.2"/>
    <row r="212" spans="2:37" ht="13.5" customHeight="1" x14ac:dyDescent="0.2"/>
    <row r="213" spans="2:37" ht="13.5" customHeight="1" x14ac:dyDescent="0.2"/>
    <row r="214" spans="2:37" ht="13.5" customHeight="1" x14ac:dyDescent="0.2"/>
    <row r="215" spans="2:37" ht="31.5" customHeight="1" x14ac:dyDescent="0.2"/>
    <row r="216" spans="2:37" ht="13.5" customHeight="1" x14ac:dyDescent="0.2">
      <c r="B216" s="290" t="s">
        <v>442</v>
      </c>
      <c r="C216" s="291"/>
      <c r="D216" s="291"/>
      <c r="E216" s="291"/>
      <c r="F216" s="291"/>
      <c r="G216" s="291"/>
      <c r="H216" s="291"/>
      <c r="I216" s="291"/>
      <c r="J216" s="291"/>
      <c r="K216" s="291"/>
      <c r="L216" s="291"/>
      <c r="M216" s="291"/>
      <c r="N216" s="291"/>
      <c r="O216" s="291"/>
      <c r="P216" s="291"/>
      <c r="Q216" s="291"/>
      <c r="R216" s="291"/>
      <c r="S216" s="291"/>
      <c r="T216" s="291"/>
      <c r="U216" s="291"/>
      <c r="V216" s="291"/>
      <c r="W216" s="291"/>
      <c r="X216" s="291"/>
      <c r="Y216" s="291"/>
      <c r="Z216" s="291"/>
      <c r="AA216" s="291"/>
      <c r="AB216" s="291"/>
      <c r="AC216" s="291"/>
      <c r="AD216" s="291"/>
      <c r="AE216" s="291"/>
      <c r="AF216" s="291"/>
      <c r="AG216" s="291"/>
      <c r="AH216" s="291"/>
      <c r="AI216" s="291"/>
      <c r="AJ216" s="291"/>
      <c r="AK216" s="292"/>
    </row>
    <row r="217" spans="2:37" ht="13.5" customHeight="1" x14ac:dyDescent="0.2">
      <c r="C217" s="123" t="s">
        <v>432</v>
      </c>
    </row>
    <row r="218" spans="2:37" ht="13.5" customHeight="1" x14ac:dyDescent="0.2"/>
    <row r="219" spans="2:37" ht="13.5" customHeight="1" x14ac:dyDescent="0.2"/>
    <row r="220" spans="2:37" ht="13.5" customHeight="1" x14ac:dyDescent="0.2"/>
    <row r="221" spans="2:37" ht="13.5" customHeight="1" x14ac:dyDescent="0.2"/>
    <row r="222" spans="2:37" ht="13.5" customHeight="1" x14ac:dyDescent="0.2"/>
    <row r="223" spans="2:37" ht="13.5" customHeight="1" x14ac:dyDescent="0.2"/>
    <row r="224" spans="2:37" ht="13.5" customHeight="1" x14ac:dyDescent="0.2"/>
    <row r="225" spans="35:36" ht="13.5" customHeight="1" x14ac:dyDescent="0.2"/>
    <row r="226" spans="35:36" ht="13.5" customHeight="1" x14ac:dyDescent="0.2"/>
    <row r="227" spans="35:36" ht="13.5" customHeight="1" x14ac:dyDescent="0.2"/>
    <row r="228" spans="35:36" ht="13.5" customHeight="1" x14ac:dyDescent="0.2"/>
    <row r="229" spans="35:36" ht="13.5" customHeight="1" x14ac:dyDescent="0.2"/>
    <row r="230" spans="35:36" ht="13.5" customHeight="1" x14ac:dyDescent="0.2"/>
    <row r="231" spans="35:36" ht="13.5" customHeight="1" x14ac:dyDescent="0.2"/>
    <row r="232" spans="35:36" ht="13.5" customHeight="1" x14ac:dyDescent="0.2">
      <c r="AI232" s="123"/>
      <c r="AJ232" s="123"/>
    </row>
    <row r="233" spans="35:36" ht="13.5" customHeight="1" x14ac:dyDescent="0.2">
      <c r="AI233" s="123"/>
      <c r="AJ233" s="123"/>
    </row>
    <row r="234" spans="35:36" ht="13.5" customHeight="1" x14ac:dyDescent="0.2">
      <c r="AI234" s="123"/>
      <c r="AJ234" s="123"/>
    </row>
    <row r="235" spans="35:36" ht="13.5" customHeight="1" x14ac:dyDescent="0.2">
      <c r="AI235" s="123"/>
      <c r="AJ235" s="123"/>
    </row>
    <row r="236" spans="35:36" ht="13.5" customHeight="1" x14ac:dyDescent="0.2">
      <c r="AI236" s="123"/>
      <c r="AJ236" s="123"/>
    </row>
    <row r="237" spans="35:36" ht="13.5" customHeight="1" x14ac:dyDescent="0.2">
      <c r="AI237" s="123"/>
      <c r="AJ237" s="123"/>
    </row>
    <row r="238" spans="35:36" ht="13.5" customHeight="1" x14ac:dyDescent="0.2">
      <c r="AI238" s="123"/>
      <c r="AJ238" s="123"/>
    </row>
    <row r="239" spans="35:36" ht="13.5" customHeight="1" x14ac:dyDescent="0.2">
      <c r="AI239" s="123"/>
      <c r="AJ239" s="123"/>
    </row>
    <row r="240" spans="35:36"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sheetData>
  <sheetProtection formatCells="0" formatColumns="0" formatRows="0"/>
  <phoneticPr fontId="8"/>
  <pageMargins left="0.51181102362204722" right="0.31496062992125984" top="0.55118110236220474" bottom="0.35433070866141736" header="0.31496062992125984" footer="0.31496062992125984"/>
  <pageSetup paperSize="9" scale="87"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39997558519241921"/>
    <pageSetUpPr fitToPage="1"/>
  </sheetPr>
  <dimension ref="B1:AM45"/>
  <sheetViews>
    <sheetView showGridLines="0" view="pageBreakPreview" zoomScale="89" zoomScaleNormal="100" zoomScaleSheetLayoutView="89" workbookViewId="0">
      <selection activeCell="L2" sqref="L2"/>
    </sheetView>
  </sheetViews>
  <sheetFormatPr defaultColWidth="9" defaultRowHeight="13.2" x14ac:dyDescent="0.2"/>
  <cols>
    <col min="1" max="1" width="2.44140625" style="123" customWidth="1"/>
    <col min="2" max="2" width="2.44140625" style="163" customWidth="1"/>
    <col min="3" max="13" width="2.44140625" style="123" customWidth="1"/>
    <col min="14" max="14" width="76" style="123" customWidth="1"/>
    <col min="15" max="37" width="2.44140625" customWidth="1"/>
    <col min="38" max="38" width="2.44140625" style="163" customWidth="1"/>
    <col min="39" max="39" width="2.44140625" style="123" customWidth="1"/>
    <col min="40" max="16384" width="9" style="123"/>
  </cols>
  <sheetData>
    <row r="1" spans="3:39" ht="13.5" customHeight="1" x14ac:dyDescent="0.2"/>
    <row r="2" spans="3:39" ht="13.5" customHeight="1" x14ac:dyDescent="0.2"/>
    <row r="3" spans="3:39" ht="13.5" customHeight="1" x14ac:dyDescent="0.2"/>
    <row r="4" spans="3:39" ht="13.5" customHeight="1" x14ac:dyDescent="0.2"/>
    <row r="5" spans="3:39" ht="13.5" customHeight="1" x14ac:dyDescent="0.2">
      <c r="C5" s="470" t="s">
        <v>426</v>
      </c>
      <c r="D5" s="470"/>
      <c r="E5" s="470"/>
      <c r="F5" s="470"/>
      <c r="G5" s="470"/>
      <c r="H5" s="470"/>
      <c r="I5" s="470"/>
      <c r="J5" s="470"/>
      <c r="K5" s="470"/>
      <c r="L5" s="470"/>
      <c r="M5" s="470"/>
      <c r="N5" s="472" t="s">
        <v>402</v>
      </c>
    </row>
    <row r="6" spans="3:39" ht="15" customHeight="1" x14ac:dyDescent="0.2">
      <c r="C6" s="471" t="s">
        <v>403</v>
      </c>
      <c r="D6" s="471"/>
      <c r="E6" s="471"/>
      <c r="F6" s="471"/>
      <c r="G6" s="471"/>
      <c r="H6" s="471"/>
      <c r="I6" s="471"/>
      <c r="J6" s="471"/>
      <c r="K6" s="471"/>
      <c r="L6" s="471"/>
      <c r="M6" s="471"/>
      <c r="N6" s="473"/>
      <c r="AL6" s="84"/>
      <c r="AM6"/>
    </row>
    <row r="7" spans="3:39" ht="27" customHeight="1" x14ac:dyDescent="0.2">
      <c r="C7" s="221" t="s">
        <v>13</v>
      </c>
      <c r="D7" s="469" t="s">
        <v>404</v>
      </c>
      <c r="E7" s="469"/>
      <c r="F7" s="469"/>
      <c r="G7" s="469"/>
      <c r="H7" s="469"/>
      <c r="I7" s="469"/>
      <c r="J7" s="469"/>
      <c r="K7" s="469"/>
      <c r="L7" s="469"/>
      <c r="M7" s="469"/>
      <c r="N7" s="355" t="s">
        <v>405</v>
      </c>
      <c r="AL7" s="84"/>
      <c r="AM7"/>
    </row>
    <row r="8" spans="3:39" ht="27" customHeight="1" x14ac:dyDescent="0.2">
      <c r="C8" s="221" t="s">
        <v>14</v>
      </c>
      <c r="D8" s="469" t="s">
        <v>15</v>
      </c>
      <c r="E8" s="469"/>
      <c r="F8" s="469"/>
      <c r="G8" s="469"/>
      <c r="H8" s="469"/>
      <c r="I8" s="469"/>
      <c r="J8" s="469"/>
      <c r="K8" s="469"/>
      <c r="L8" s="469"/>
      <c r="M8" s="469"/>
      <c r="N8" s="355" t="s">
        <v>502</v>
      </c>
      <c r="AL8" s="84"/>
      <c r="AM8"/>
    </row>
    <row r="9" spans="3:39" ht="27" customHeight="1" x14ac:dyDescent="0.2">
      <c r="C9" s="221" t="s">
        <v>16</v>
      </c>
      <c r="D9" s="469" t="s">
        <v>17</v>
      </c>
      <c r="E9" s="469"/>
      <c r="F9" s="469"/>
      <c r="G9" s="469"/>
      <c r="H9" s="469"/>
      <c r="I9" s="469"/>
      <c r="J9" s="469"/>
      <c r="K9" s="469"/>
      <c r="L9" s="469"/>
      <c r="M9" s="469"/>
      <c r="N9" s="355" t="s">
        <v>272</v>
      </c>
      <c r="AL9" s="84"/>
      <c r="AM9"/>
    </row>
    <row r="10" spans="3:39" ht="27" customHeight="1" x14ac:dyDescent="0.2">
      <c r="C10" s="221" t="s">
        <v>18</v>
      </c>
      <c r="D10" s="469" t="s">
        <v>19</v>
      </c>
      <c r="E10" s="469"/>
      <c r="F10" s="469"/>
      <c r="G10" s="469"/>
      <c r="H10" s="469"/>
      <c r="I10" s="469"/>
      <c r="J10" s="469"/>
      <c r="K10" s="469"/>
      <c r="L10" s="469"/>
      <c r="M10" s="469"/>
      <c r="N10" s="355" t="s">
        <v>406</v>
      </c>
      <c r="AL10" s="84"/>
      <c r="AM10"/>
    </row>
    <row r="11" spans="3:39" ht="27" customHeight="1" x14ac:dyDescent="0.2">
      <c r="C11" s="221" t="s">
        <v>20</v>
      </c>
      <c r="D11" s="469" t="s">
        <v>21</v>
      </c>
      <c r="E11" s="469"/>
      <c r="F11" s="469"/>
      <c r="G11" s="469"/>
      <c r="H11" s="469"/>
      <c r="I11" s="469"/>
      <c r="J11" s="469"/>
      <c r="K11" s="469"/>
      <c r="L11" s="469"/>
      <c r="M11" s="469"/>
      <c r="N11" s="355" t="s">
        <v>407</v>
      </c>
      <c r="AL11" s="84"/>
      <c r="AM11"/>
    </row>
    <row r="12" spans="3:39" ht="27" customHeight="1" x14ac:dyDescent="0.2">
      <c r="C12" s="221" t="s">
        <v>22</v>
      </c>
      <c r="D12" s="469" t="s">
        <v>23</v>
      </c>
      <c r="E12" s="469"/>
      <c r="F12" s="469"/>
      <c r="G12" s="469"/>
      <c r="H12" s="469"/>
      <c r="I12" s="469"/>
      <c r="J12" s="469"/>
      <c r="K12" s="469"/>
      <c r="L12" s="469"/>
      <c r="M12" s="469"/>
      <c r="N12" s="355" t="s">
        <v>408</v>
      </c>
      <c r="AL12" s="84"/>
      <c r="AM12"/>
    </row>
    <row r="13" spans="3:39" ht="27" customHeight="1" x14ac:dyDescent="0.2">
      <c r="C13" s="221" t="s">
        <v>24</v>
      </c>
      <c r="D13" s="469" t="s">
        <v>25</v>
      </c>
      <c r="E13" s="469"/>
      <c r="F13" s="469"/>
      <c r="G13" s="469"/>
      <c r="H13" s="469"/>
      <c r="I13" s="469"/>
      <c r="J13" s="469"/>
      <c r="K13" s="469"/>
      <c r="L13" s="469"/>
      <c r="M13" s="469"/>
      <c r="N13" s="355" t="s">
        <v>409</v>
      </c>
      <c r="AL13" s="84"/>
      <c r="AM13"/>
    </row>
    <row r="14" spans="3:39" ht="27" customHeight="1" x14ac:dyDescent="0.2">
      <c r="C14" s="221" t="s">
        <v>26</v>
      </c>
      <c r="D14" s="469" t="s">
        <v>410</v>
      </c>
      <c r="E14" s="469"/>
      <c r="F14" s="469"/>
      <c r="G14" s="469"/>
      <c r="H14" s="469"/>
      <c r="I14" s="469"/>
      <c r="J14" s="469"/>
      <c r="K14" s="469"/>
      <c r="L14" s="469"/>
      <c r="M14" s="469"/>
      <c r="N14" s="355" t="s">
        <v>273</v>
      </c>
      <c r="AL14" s="84"/>
      <c r="AM14"/>
    </row>
    <row r="15" spans="3:39" ht="27" customHeight="1" x14ac:dyDescent="0.2">
      <c r="C15" s="221" t="s">
        <v>27</v>
      </c>
      <c r="D15" s="469" t="s">
        <v>28</v>
      </c>
      <c r="E15" s="469"/>
      <c r="F15" s="469"/>
      <c r="G15" s="469"/>
      <c r="H15" s="469"/>
      <c r="I15" s="469"/>
      <c r="J15" s="469"/>
      <c r="K15" s="469"/>
      <c r="L15" s="469"/>
      <c r="M15" s="469"/>
      <c r="N15" s="355" t="s">
        <v>411</v>
      </c>
      <c r="AL15" s="84"/>
      <c r="AM15"/>
    </row>
    <row r="16" spans="3:39" ht="27" customHeight="1" x14ac:dyDescent="0.2">
      <c r="C16" s="221" t="s">
        <v>29</v>
      </c>
      <c r="D16" s="469" t="s">
        <v>30</v>
      </c>
      <c r="E16" s="469"/>
      <c r="F16" s="469"/>
      <c r="G16" s="469"/>
      <c r="H16" s="469"/>
      <c r="I16" s="469"/>
      <c r="J16" s="469"/>
      <c r="K16" s="469"/>
      <c r="L16" s="469"/>
      <c r="M16" s="469"/>
      <c r="N16" s="355" t="s">
        <v>274</v>
      </c>
      <c r="AL16" s="84"/>
      <c r="AM16"/>
    </row>
    <row r="17" spans="3:39" ht="27" customHeight="1" x14ac:dyDescent="0.2">
      <c r="C17" s="221" t="s">
        <v>31</v>
      </c>
      <c r="D17" s="469" t="s">
        <v>32</v>
      </c>
      <c r="E17" s="469"/>
      <c r="F17" s="469"/>
      <c r="G17" s="469"/>
      <c r="H17" s="469"/>
      <c r="I17" s="469"/>
      <c r="J17" s="469"/>
      <c r="K17" s="469"/>
      <c r="L17" s="469"/>
      <c r="M17" s="469"/>
      <c r="N17" s="355" t="s">
        <v>412</v>
      </c>
      <c r="AL17" s="84"/>
      <c r="AM17"/>
    </row>
    <row r="18" spans="3:39" ht="27" customHeight="1" x14ac:dyDescent="0.2">
      <c r="C18" s="221" t="s">
        <v>33</v>
      </c>
      <c r="D18" s="469" t="s">
        <v>34</v>
      </c>
      <c r="E18" s="469"/>
      <c r="F18" s="469"/>
      <c r="G18" s="469"/>
      <c r="H18" s="469"/>
      <c r="I18" s="469"/>
      <c r="J18" s="469"/>
      <c r="K18" s="469"/>
      <c r="L18" s="469"/>
      <c r="M18" s="469"/>
      <c r="N18" s="355" t="s">
        <v>413</v>
      </c>
      <c r="AL18" s="84"/>
      <c r="AM18"/>
    </row>
    <row r="19" spans="3:39" ht="27" customHeight="1" x14ac:dyDescent="0.2">
      <c r="C19" s="221" t="s">
        <v>35</v>
      </c>
      <c r="D19" s="469" t="s">
        <v>36</v>
      </c>
      <c r="E19" s="469"/>
      <c r="F19" s="469"/>
      <c r="G19" s="469"/>
      <c r="H19" s="469"/>
      <c r="I19" s="469"/>
      <c r="J19" s="469"/>
      <c r="K19" s="469"/>
      <c r="L19" s="469"/>
      <c r="M19" s="469"/>
      <c r="N19" s="355" t="s">
        <v>414</v>
      </c>
      <c r="AL19" s="84"/>
      <c r="AM19"/>
    </row>
    <row r="20" spans="3:39" ht="27" customHeight="1" x14ac:dyDescent="0.2">
      <c r="C20" s="221" t="s">
        <v>37</v>
      </c>
      <c r="D20" s="469" t="s">
        <v>38</v>
      </c>
      <c r="E20" s="469"/>
      <c r="F20" s="469"/>
      <c r="G20" s="469"/>
      <c r="H20" s="469"/>
      <c r="I20" s="469"/>
      <c r="J20" s="469"/>
      <c r="K20" s="469"/>
      <c r="L20" s="469"/>
      <c r="M20" s="469"/>
      <c r="N20" s="355" t="s">
        <v>473</v>
      </c>
      <c r="AL20" s="84"/>
      <c r="AM20"/>
    </row>
    <row r="21" spans="3:39" ht="27" customHeight="1" x14ac:dyDescent="0.2">
      <c r="C21" s="221" t="s">
        <v>39</v>
      </c>
      <c r="D21" s="469" t="s">
        <v>40</v>
      </c>
      <c r="E21" s="469"/>
      <c r="F21" s="469"/>
      <c r="G21" s="469"/>
      <c r="H21" s="469"/>
      <c r="I21" s="469"/>
      <c r="J21" s="469"/>
      <c r="K21" s="469"/>
      <c r="L21" s="469"/>
      <c r="M21" s="469"/>
      <c r="N21" s="355" t="s">
        <v>474</v>
      </c>
      <c r="AL21" s="84"/>
      <c r="AM21"/>
    </row>
    <row r="22" spans="3:39" ht="27" customHeight="1" x14ac:dyDescent="0.2">
      <c r="C22" s="221" t="s">
        <v>41</v>
      </c>
      <c r="D22" s="469" t="s">
        <v>42</v>
      </c>
      <c r="E22" s="469"/>
      <c r="F22" s="469"/>
      <c r="G22" s="469"/>
      <c r="H22" s="469"/>
      <c r="I22" s="469"/>
      <c r="J22" s="469"/>
      <c r="K22" s="469"/>
      <c r="L22" s="469"/>
      <c r="M22" s="469"/>
      <c r="N22" s="355" t="s">
        <v>415</v>
      </c>
      <c r="AL22" s="84"/>
      <c r="AM22"/>
    </row>
    <row r="23" spans="3:39" ht="39" customHeight="1" x14ac:dyDescent="0.2">
      <c r="C23" s="221" t="s">
        <v>43</v>
      </c>
      <c r="D23" s="469" t="s">
        <v>44</v>
      </c>
      <c r="E23" s="469"/>
      <c r="F23" s="469"/>
      <c r="G23" s="469"/>
      <c r="H23" s="469"/>
      <c r="I23" s="469"/>
      <c r="J23" s="469"/>
      <c r="K23" s="469"/>
      <c r="L23" s="469"/>
      <c r="M23" s="469"/>
      <c r="N23" s="355" t="s">
        <v>416</v>
      </c>
      <c r="AL23" s="84"/>
      <c r="AM23"/>
    </row>
    <row r="24" spans="3:39" ht="27" customHeight="1" x14ac:dyDescent="0.2">
      <c r="C24" s="221" t="s">
        <v>45</v>
      </c>
      <c r="D24" s="469" t="s">
        <v>286</v>
      </c>
      <c r="E24" s="469"/>
      <c r="F24" s="469"/>
      <c r="G24" s="469"/>
      <c r="H24" s="469"/>
      <c r="I24" s="469"/>
      <c r="J24" s="469"/>
      <c r="K24" s="469"/>
      <c r="L24" s="469"/>
      <c r="M24" s="469"/>
      <c r="N24" s="355" t="s">
        <v>417</v>
      </c>
      <c r="AL24" s="84"/>
      <c r="AM24"/>
    </row>
    <row r="25" spans="3:39" ht="27" customHeight="1" x14ac:dyDescent="0.2">
      <c r="C25" s="221" t="s">
        <v>46</v>
      </c>
      <c r="D25" s="469" t="s">
        <v>47</v>
      </c>
      <c r="E25" s="469"/>
      <c r="F25" s="469"/>
      <c r="G25" s="469"/>
      <c r="H25" s="469"/>
      <c r="I25" s="469"/>
      <c r="J25" s="469"/>
      <c r="K25" s="469"/>
      <c r="L25" s="469"/>
      <c r="M25" s="469"/>
      <c r="N25" s="355" t="s">
        <v>418</v>
      </c>
      <c r="AL25" s="84"/>
      <c r="AM25"/>
    </row>
    <row r="26" spans="3:39" ht="50.25" customHeight="1" x14ac:dyDescent="0.2">
      <c r="C26" s="221" t="s">
        <v>48</v>
      </c>
      <c r="D26" s="469" t="s">
        <v>49</v>
      </c>
      <c r="E26" s="469"/>
      <c r="F26" s="469"/>
      <c r="G26" s="469"/>
      <c r="H26" s="469"/>
      <c r="I26" s="469"/>
      <c r="J26" s="469"/>
      <c r="K26" s="469"/>
      <c r="L26" s="469"/>
      <c r="M26" s="469"/>
      <c r="N26" s="355" t="s">
        <v>475</v>
      </c>
      <c r="AL26" s="84"/>
      <c r="AM26"/>
    </row>
    <row r="27" spans="3:39" ht="27" customHeight="1" x14ac:dyDescent="0.2">
      <c r="C27" s="221" t="s">
        <v>50</v>
      </c>
      <c r="D27" s="469" t="s">
        <v>51</v>
      </c>
      <c r="E27" s="469"/>
      <c r="F27" s="469"/>
      <c r="G27" s="469"/>
      <c r="H27" s="469"/>
      <c r="I27" s="469"/>
      <c r="J27" s="469"/>
      <c r="K27" s="469"/>
      <c r="L27" s="469"/>
      <c r="M27" s="469"/>
      <c r="N27" s="355" t="s">
        <v>419</v>
      </c>
      <c r="AL27" s="84"/>
      <c r="AM27"/>
    </row>
    <row r="28" spans="3:39" ht="27" customHeight="1" x14ac:dyDescent="0.2">
      <c r="C28" s="221" t="s">
        <v>52</v>
      </c>
      <c r="D28" s="469" t="s">
        <v>488</v>
      </c>
      <c r="E28" s="469"/>
      <c r="F28" s="469"/>
      <c r="G28" s="469"/>
      <c r="H28" s="469"/>
      <c r="I28" s="469"/>
      <c r="J28" s="469"/>
      <c r="K28" s="469"/>
      <c r="L28" s="469"/>
      <c r="M28" s="469"/>
      <c r="N28" s="355" t="s">
        <v>420</v>
      </c>
      <c r="AL28" s="84"/>
      <c r="AM28"/>
    </row>
    <row r="29" spans="3:39" ht="27" customHeight="1" x14ac:dyDescent="0.2">
      <c r="C29" s="221" t="s">
        <v>54</v>
      </c>
      <c r="D29" s="469" t="s">
        <v>55</v>
      </c>
      <c r="E29" s="469"/>
      <c r="F29" s="469"/>
      <c r="G29" s="469"/>
      <c r="H29" s="469"/>
      <c r="I29" s="469"/>
      <c r="J29" s="469"/>
      <c r="K29" s="469"/>
      <c r="L29" s="469"/>
      <c r="M29" s="469"/>
      <c r="N29" s="355" t="s">
        <v>275</v>
      </c>
      <c r="AL29" s="84"/>
      <c r="AM29"/>
    </row>
    <row r="30" spans="3:39" ht="27" customHeight="1" x14ac:dyDescent="0.2">
      <c r="C30" s="221" t="s">
        <v>56</v>
      </c>
      <c r="D30" s="469" t="s">
        <v>57</v>
      </c>
      <c r="E30" s="469"/>
      <c r="F30" s="469"/>
      <c r="G30" s="469"/>
      <c r="H30" s="469"/>
      <c r="I30" s="469"/>
      <c r="J30" s="469"/>
      <c r="K30" s="469"/>
      <c r="L30" s="469"/>
      <c r="M30" s="469"/>
      <c r="N30" s="355" t="s">
        <v>276</v>
      </c>
      <c r="AL30" s="84"/>
      <c r="AM30"/>
    </row>
    <row r="31" spans="3:39" ht="27" customHeight="1" x14ac:dyDescent="0.2">
      <c r="C31" s="221" t="s">
        <v>58</v>
      </c>
      <c r="D31" s="469" t="s">
        <v>59</v>
      </c>
      <c r="E31" s="469"/>
      <c r="F31" s="469"/>
      <c r="G31" s="469"/>
      <c r="H31" s="469"/>
      <c r="I31" s="469"/>
      <c r="J31" s="469"/>
      <c r="K31" s="469"/>
      <c r="L31" s="469"/>
      <c r="M31" s="469"/>
      <c r="N31" s="355" t="s">
        <v>421</v>
      </c>
      <c r="AL31" s="84"/>
      <c r="AM31"/>
    </row>
    <row r="32" spans="3:39" ht="27" customHeight="1" x14ac:dyDescent="0.2">
      <c r="C32" s="221" t="s">
        <v>60</v>
      </c>
      <c r="D32" s="469" t="s">
        <v>61</v>
      </c>
      <c r="E32" s="469"/>
      <c r="F32" s="469"/>
      <c r="G32" s="469"/>
      <c r="H32" s="469"/>
      <c r="I32" s="469"/>
      <c r="J32" s="469"/>
      <c r="K32" s="469"/>
      <c r="L32" s="469"/>
      <c r="M32" s="469"/>
      <c r="N32" s="355" t="s">
        <v>277</v>
      </c>
      <c r="AL32" s="84"/>
      <c r="AM32"/>
    </row>
    <row r="33" spans="3:39" ht="27" customHeight="1" x14ac:dyDescent="0.2">
      <c r="C33" s="221" t="s">
        <v>62</v>
      </c>
      <c r="D33" s="469" t="s">
        <v>63</v>
      </c>
      <c r="E33" s="469"/>
      <c r="F33" s="469"/>
      <c r="G33" s="469"/>
      <c r="H33" s="469"/>
      <c r="I33" s="469"/>
      <c r="J33" s="469"/>
      <c r="K33" s="469"/>
      <c r="L33" s="469"/>
      <c r="M33" s="469"/>
      <c r="N33" s="355" t="s">
        <v>278</v>
      </c>
      <c r="AL33" s="84"/>
      <c r="AM33"/>
    </row>
    <row r="34" spans="3:39" ht="43.5" customHeight="1" x14ac:dyDescent="0.2">
      <c r="C34" s="221" t="s">
        <v>64</v>
      </c>
      <c r="D34" s="469" t="s">
        <v>65</v>
      </c>
      <c r="E34" s="469"/>
      <c r="F34" s="469"/>
      <c r="G34" s="469"/>
      <c r="H34" s="469"/>
      <c r="I34" s="469"/>
      <c r="J34" s="469"/>
      <c r="K34" s="469"/>
      <c r="L34" s="469"/>
      <c r="M34" s="469"/>
      <c r="N34" s="355" t="s">
        <v>476</v>
      </c>
      <c r="AL34" s="84"/>
      <c r="AM34"/>
    </row>
    <row r="35" spans="3:39" ht="45.75" customHeight="1" x14ac:dyDescent="0.2">
      <c r="C35" s="221" t="s">
        <v>66</v>
      </c>
      <c r="D35" s="469" t="s">
        <v>67</v>
      </c>
      <c r="E35" s="469"/>
      <c r="F35" s="469"/>
      <c r="G35" s="469"/>
      <c r="H35" s="469"/>
      <c r="I35" s="469"/>
      <c r="J35" s="469"/>
      <c r="K35" s="469"/>
      <c r="L35" s="469"/>
      <c r="M35" s="469"/>
      <c r="N35" s="355" t="s">
        <v>422</v>
      </c>
      <c r="AL35" s="84"/>
      <c r="AM35"/>
    </row>
    <row r="36" spans="3:39" ht="27" customHeight="1" x14ac:dyDescent="0.2">
      <c r="C36" s="221" t="s">
        <v>68</v>
      </c>
      <c r="D36" s="469" t="s">
        <v>69</v>
      </c>
      <c r="E36" s="469"/>
      <c r="F36" s="469"/>
      <c r="G36" s="469"/>
      <c r="H36" s="469"/>
      <c r="I36" s="469"/>
      <c r="J36" s="469"/>
      <c r="K36" s="469"/>
      <c r="L36" s="469"/>
      <c r="M36" s="469"/>
      <c r="N36" s="355" t="s">
        <v>279</v>
      </c>
      <c r="AL36" s="84"/>
      <c r="AM36"/>
    </row>
    <row r="37" spans="3:39" ht="27" customHeight="1" x14ac:dyDescent="0.2">
      <c r="C37" s="221" t="s">
        <v>70</v>
      </c>
      <c r="D37" s="469" t="s">
        <v>71</v>
      </c>
      <c r="E37" s="469"/>
      <c r="F37" s="469"/>
      <c r="G37" s="469"/>
      <c r="H37" s="469"/>
      <c r="I37" s="469"/>
      <c r="J37" s="469"/>
      <c r="K37" s="469"/>
      <c r="L37" s="469"/>
      <c r="M37" s="469"/>
      <c r="N37" s="355" t="s">
        <v>423</v>
      </c>
      <c r="AL37" s="84"/>
      <c r="AM37"/>
    </row>
    <row r="38" spans="3:39" ht="27" customHeight="1" x14ac:dyDescent="0.2">
      <c r="C38" s="221" t="s">
        <v>72</v>
      </c>
      <c r="D38" s="469" t="s">
        <v>73</v>
      </c>
      <c r="E38" s="469"/>
      <c r="F38" s="469"/>
      <c r="G38" s="469"/>
      <c r="H38" s="469"/>
      <c r="I38" s="469"/>
      <c r="J38" s="469"/>
      <c r="K38" s="469"/>
      <c r="L38" s="469"/>
      <c r="M38" s="469"/>
      <c r="N38" s="355" t="s">
        <v>424</v>
      </c>
      <c r="AL38" s="84"/>
      <c r="AM38"/>
    </row>
    <row r="39" spans="3:39" ht="27" customHeight="1" x14ac:dyDescent="0.2">
      <c r="C39" s="221" t="s">
        <v>74</v>
      </c>
      <c r="D39" s="469" t="s">
        <v>288</v>
      </c>
      <c r="E39" s="469"/>
      <c r="F39" s="469"/>
      <c r="G39" s="469"/>
      <c r="H39" s="469"/>
      <c r="I39" s="469"/>
      <c r="J39" s="469"/>
      <c r="K39" s="469"/>
      <c r="L39" s="469"/>
      <c r="M39" s="469"/>
      <c r="N39" s="355" t="s">
        <v>280</v>
      </c>
      <c r="AL39" s="84"/>
      <c r="AM39"/>
    </row>
    <row r="40" spans="3:39" ht="27" customHeight="1" x14ac:dyDescent="0.2">
      <c r="C40" s="221" t="s">
        <v>75</v>
      </c>
      <c r="D40" s="469" t="s">
        <v>76</v>
      </c>
      <c r="E40" s="469"/>
      <c r="F40" s="469"/>
      <c r="G40" s="469"/>
      <c r="H40" s="469"/>
      <c r="I40" s="469"/>
      <c r="J40" s="469"/>
      <c r="K40" s="469"/>
      <c r="L40" s="469"/>
      <c r="M40" s="469"/>
      <c r="N40" s="355" t="s">
        <v>425</v>
      </c>
      <c r="AL40" s="84"/>
      <c r="AM40"/>
    </row>
    <row r="41" spans="3:39" ht="37.5" customHeight="1" x14ac:dyDescent="0.2">
      <c r="C41" s="221" t="s">
        <v>77</v>
      </c>
      <c r="D41" s="469" t="s">
        <v>464</v>
      </c>
      <c r="E41" s="469"/>
      <c r="F41" s="469"/>
      <c r="G41" s="469"/>
      <c r="H41" s="469"/>
      <c r="I41" s="469"/>
      <c r="J41" s="469"/>
      <c r="K41" s="469"/>
      <c r="L41" s="469"/>
      <c r="M41" s="469"/>
      <c r="N41" s="355" t="s">
        <v>503</v>
      </c>
      <c r="AL41" s="84"/>
      <c r="AM41"/>
    </row>
    <row r="42" spans="3:39" ht="27" customHeight="1" x14ac:dyDescent="0.2">
      <c r="C42" s="221" t="s">
        <v>78</v>
      </c>
      <c r="D42" s="474" t="s">
        <v>79</v>
      </c>
      <c r="E42" s="475"/>
      <c r="F42" s="475"/>
      <c r="G42" s="475"/>
      <c r="H42" s="475"/>
      <c r="I42" s="475"/>
      <c r="J42" s="475"/>
      <c r="K42" s="475"/>
      <c r="L42" s="475"/>
      <c r="M42" s="476"/>
      <c r="N42" s="356"/>
      <c r="AL42" s="84"/>
      <c r="AM42"/>
    </row>
    <row r="43" spans="3:39" ht="27" customHeight="1" x14ac:dyDescent="0.2">
      <c r="C43" s="221" t="s">
        <v>80</v>
      </c>
      <c r="D43" s="474" t="s">
        <v>81</v>
      </c>
      <c r="E43" s="475"/>
      <c r="F43" s="475"/>
      <c r="G43" s="475"/>
      <c r="H43" s="475"/>
      <c r="I43" s="475"/>
      <c r="J43" s="475"/>
      <c r="K43" s="475"/>
      <c r="L43" s="475"/>
      <c r="M43" s="476"/>
      <c r="N43" s="356"/>
      <c r="AL43" s="84"/>
      <c r="AM43"/>
    </row>
    <row r="44" spans="3:39" ht="13.5" customHeight="1" x14ac:dyDescent="0.2">
      <c r="AL44" s="84"/>
      <c r="AM44"/>
    </row>
    <row r="45" spans="3:39" ht="13.5" customHeight="1" x14ac:dyDescent="0.2"/>
  </sheetData>
  <sheetProtection formatCells="0" formatColumns="0" formatRows="0"/>
  <mergeCells count="40">
    <mergeCell ref="D43:M43"/>
    <mergeCell ref="D42:M42"/>
    <mergeCell ref="D39:M39"/>
    <mergeCell ref="D40:M40"/>
    <mergeCell ref="D41:M41"/>
    <mergeCell ref="D34:M34"/>
    <mergeCell ref="D35:M35"/>
    <mergeCell ref="D36:M36"/>
    <mergeCell ref="D37:M37"/>
    <mergeCell ref="D38:M38"/>
    <mergeCell ref="D29:M29"/>
    <mergeCell ref="D30:M30"/>
    <mergeCell ref="D31:M31"/>
    <mergeCell ref="D32:M32"/>
    <mergeCell ref="D33:M33"/>
    <mergeCell ref="D24:M24"/>
    <mergeCell ref="D25:M25"/>
    <mergeCell ref="D26:M26"/>
    <mergeCell ref="D27:M27"/>
    <mergeCell ref="D28:M28"/>
    <mergeCell ref="D19:M19"/>
    <mergeCell ref="D20:M20"/>
    <mergeCell ref="D21:M21"/>
    <mergeCell ref="D22:M22"/>
    <mergeCell ref="D23:M23"/>
    <mergeCell ref="D14:M14"/>
    <mergeCell ref="D15:M15"/>
    <mergeCell ref="D16:M16"/>
    <mergeCell ref="D17:M17"/>
    <mergeCell ref="D18:M18"/>
    <mergeCell ref="D9:M9"/>
    <mergeCell ref="D10:M10"/>
    <mergeCell ref="D11:M11"/>
    <mergeCell ref="D12:M12"/>
    <mergeCell ref="D13:M13"/>
    <mergeCell ref="D8:M8"/>
    <mergeCell ref="C5:M5"/>
    <mergeCell ref="C6:M6"/>
    <mergeCell ref="D7:M7"/>
    <mergeCell ref="N5:N6"/>
  </mergeCells>
  <phoneticPr fontId="12"/>
  <pageMargins left="0.51181102362204722" right="0.51181102362204722" top="0.55118110236220474" bottom="0.55118110236220474" header="0.31496062992125984" footer="0.31496062992125984"/>
  <pageSetup paperSize="9" scale="86"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9"/>
  </sheetPr>
  <dimension ref="A1:X56"/>
  <sheetViews>
    <sheetView showGridLines="0" zoomScaleNormal="100" workbookViewId="0">
      <selection activeCell="D9" sqref="D9"/>
    </sheetView>
  </sheetViews>
  <sheetFormatPr defaultColWidth="9" defaultRowHeight="12" x14ac:dyDescent="0.2"/>
  <cols>
    <col min="1" max="1" width="1.88671875" style="22" customWidth="1"/>
    <col min="2" max="2" width="2.77734375" style="1" customWidth="1"/>
    <col min="3" max="3" width="21.88671875" style="1" customWidth="1"/>
    <col min="4" max="5" width="12.109375" style="1" customWidth="1"/>
    <col min="6" max="7" width="12" style="1" customWidth="1"/>
    <col min="8" max="8" width="14.44140625" style="1" customWidth="1"/>
    <col min="9" max="9" width="13" style="1" customWidth="1"/>
    <col min="10" max="10" width="2.88671875" style="1" customWidth="1"/>
    <col min="11" max="11" width="8.88671875" style="1" customWidth="1"/>
    <col min="12" max="12" width="9" style="1"/>
    <col min="13" max="13" width="6.88671875" style="1" customWidth="1"/>
    <col min="14" max="14" width="10.33203125" style="1" customWidth="1"/>
    <col min="15" max="16384" width="9" style="1"/>
  </cols>
  <sheetData>
    <row r="1" spans="2:24" s="22" customFormat="1" x14ac:dyDescent="0.2"/>
    <row r="2" spans="2:24" s="22" customFormat="1" x14ac:dyDescent="0.2"/>
    <row r="3" spans="2:24" s="22" customFormat="1" ht="15" customHeight="1" thickBot="1" x14ac:dyDescent="0.25"/>
    <row r="4" spans="2:24" ht="21" customHeight="1" thickTop="1" thickBot="1" x14ac:dyDescent="0.25">
      <c r="C4" s="210" t="s">
        <v>1</v>
      </c>
      <c r="D4" s="2"/>
      <c r="K4" s="483" t="s">
        <v>93</v>
      </c>
      <c r="L4" s="484"/>
      <c r="P4"/>
      <c r="Q4"/>
      <c r="R4"/>
      <c r="S4"/>
      <c r="T4"/>
      <c r="U4"/>
      <c r="V4"/>
      <c r="W4"/>
      <c r="X4"/>
    </row>
    <row r="5" spans="2:24" ht="15" customHeight="1" thickTop="1" thickBot="1" x14ac:dyDescent="0.25">
      <c r="D5" s="493" t="s">
        <v>511</v>
      </c>
      <c r="E5" s="493"/>
      <c r="F5" s="493"/>
      <c r="G5" s="3"/>
      <c r="H5" s="3"/>
      <c r="I5" s="4" t="str">
        <f>"（単位："&amp;$K$29&amp;"）"</f>
        <v>（単位：万円）</v>
      </c>
      <c r="J5" s="3"/>
      <c r="K5" s="1" t="s">
        <v>94</v>
      </c>
      <c r="P5"/>
      <c r="Q5"/>
      <c r="R5"/>
      <c r="S5"/>
      <c r="T5"/>
      <c r="U5"/>
      <c r="V5"/>
      <c r="W5"/>
      <c r="X5"/>
    </row>
    <row r="6" spans="2:24" ht="14.25" customHeight="1" thickBot="1" x14ac:dyDescent="0.25">
      <c r="B6" s="477" t="s">
        <v>0</v>
      </c>
      <c r="C6" s="478"/>
      <c r="D6" s="485" t="s">
        <v>506</v>
      </c>
      <c r="E6" s="486"/>
      <c r="F6" s="487" t="s">
        <v>6</v>
      </c>
      <c r="G6" s="489" t="s">
        <v>7</v>
      </c>
      <c r="H6" s="491" t="s">
        <v>507</v>
      </c>
      <c r="I6" s="489" t="s">
        <v>8</v>
      </c>
      <c r="J6" s="3"/>
      <c r="K6" s="212">
        <v>0.52455299338756389</v>
      </c>
      <c r="L6" s="1" t="s">
        <v>95</v>
      </c>
      <c r="P6"/>
      <c r="Q6"/>
      <c r="R6"/>
      <c r="S6"/>
      <c r="T6"/>
      <c r="U6"/>
      <c r="V6"/>
      <c r="W6"/>
      <c r="X6"/>
    </row>
    <row r="7" spans="2:24" ht="13.5" customHeight="1" x14ac:dyDescent="0.2">
      <c r="B7" s="479"/>
      <c r="C7" s="480"/>
      <c r="D7" s="196" t="s">
        <v>2</v>
      </c>
      <c r="E7" s="196" t="s">
        <v>3</v>
      </c>
      <c r="F7" s="488"/>
      <c r="G7" s="490"/>
      <c r="H7" s="492"/>
      <c r="I7" s="490"/>
      <c r="J7" s="3"/>
      <c r="P7"/>
      <c r="Q7"/>
      <c r="R7"/>
      <c r="S7"/>
      <c r="T7"/>
      <c r="U7"/>
      <c r="V7"/>
      <c r="W7"/>
      <c r="X7"/>
    </row>
    <row r="8" spans="2:24" ht="13.5" customHeight="1" thickBot="1" x14ac:dyDescent="0.25">
      <c r="B8" s="481"/>
      <c r="C8" s="482"/>
      <c r="D8" s="197" t="s">
        <v>4</v>
      </c>
      <c r="E8" s="197" t="s">
        <v>5</v>
      </c>
      <c r="F8" s="198" t="s">
        <v>11</v>
      </c>
      <c r="G8" s="199" t="s">
        <v>12</v>
      </c>
      <c r="H8" s="200" t="s">
        <v>9</v>
      </c>
      <c r="I8" s="201" t="s">
        <v>10</v>
      </c>
      <c r="J8" s="3"/>
      <c r="K8" s="316" t="s">
        <v>96</v>
      </c>
      <c r="L8" s="316" t="s">
        <v>97</v>
      </c>
      <c r="M8" s="316" t="s">
        <v>98</v>
      </c>
      <c r="N8" s="316" t="s">
        <v>99</v>
      </c>
      <c r="P8"/>
      <c r="Q8"/>
      <c r="R8"/>
      <c r="S8"/>
      <c r="T8"/>
      <c r="U8"/>
      <c r="V8"/>
      <c r="W8"/>
      <c r="X8"/>
    </row>
    <row r="9" spans="2:24" ht="13.5" customHeight="1" thickTop="1" x14ac:dyDescent="0.2">
      <c r="B9" s="202" t="s">
        <v>13</v>
      </c>
      <c r="C9" s="203" t="s">
        <v>484</v>
      </c>
      <c r="D9" s="190"/>
      <c r="E9" s="191"/>
      <c r="F9" s="184">
        <f>$D9*その他係数!$D4</f>
        <v>0</v>
      </c>
      <c r="G9" s="103">
        <f>$D9*その他係数!$E4</f>
        <v>0</v>
      </c>
      <c r="H9" s="104">
        <f>D9-(F9+G9)</f>
        <v>0</v>
      </c>
      <c r="I9" s="103">
        <f>E9+H9</f>
        <v>0</v>
      </c>
      <c r="J9" s="3"/>
      <c r="K9" s="317">
        <v>0.55317774761362826</v>
      </c>
      <c r="L9" s="501" t="s">
        <v>281</v>
      </c>
      <c r="M9" s="318" t="s">
        <v>100</v>
      </c>
      <c r="N9" s="498" t="s">
        <v>499</v>
      </c>
      <c r="O9" s="22"/>
      <c r="P9"/>
      <c r="Q9"/>
      <c r="R9"/>
      <c r="S9"/>
      <c r="T9"/>
      <c r="U9"/>
      <c r="V9"/>
      <c r="W9"/>
      <c r="X9"/>
    </row>
    <row r="10" spans="2:24" ht="13.5" customHeight="1" x14ac:dyDescent="0.2">
      <c r="B10" s="204" t="s">
        <v>14</v>
      </c>
      <c r="C10" s="205" t="s">
        <v>291</v>
      </c>
      <c r="D10" s="192"/>
      <c r="E10" s="193"/>
      <c r="F10" s="185">
        <f>$D10*その他係数!$D5</f>
        <v>0</v>
      </c>
      <c r="G10" s="106">
        <f>$D10*その他係数!$E5</f>
        <v>0</v>
      </c>
      <c r="H10" s="107">
        <f t="shared" ref="H10:H45" si="0">D10-(F10+G10)</f>
        <v>0</v>
      </c>
      <c r="I10" s="105">
        <f>E10+H10</f>
        <v>0</v>
      </c>
      <c r="J10" s="3"/>
      <c r="K10" s="319">
        <v>0.50211892765457722</v>
      </c>
      <c r="L10" s="502"/>
      <c r="M10" s="345" t="s">
        <v>102</v>
      </c>
      <c r="N10" s="499"/>
      <c r="O10" s="22"/>
      <c r="P10"/>
      <c r="Q10"/>
      <c r="R10"/>
      <c r="S10"/>
      <c r="T10"/>
      <c r="U10"/>
      <c r="V10"/>
      <c r="W10"/>
      <c r="X10"/>
    </row>
    <row r="11" spans="2:24" ht="13.5" customHeight="1" x14ac:dyDescent="0.2">
      <c r="B11" s="204" t="s">
        <v>16</v>
      </c>
      <c r="C11" s="205" t="s">
        <v>292</v>
      </c>
      <c r="D11" s="192"/>
      <c r="E11" s="193"/>
      <c r="F11" s="186">
        <f>$D11*その他係数!$D6</f>
        <v>0</v>
      </c>
      <c r="G11" s="106">
        <f>$D11*その他係数!$E6</f>
        <v>0</v>
      </c>
      <c r="H11" s="107">
        <f>D11-(F11+G11)</f>
        <v>0</v>
      </c>
      <c r="I11" s="105">
        <f>E11+H11</f>
        <v>0</v>
      </c>
      <c r="J11" s="3"/>
      <c r="K11" s="320">
        <v>0.51810429634542976</v>
      </c>
      <c r="L11" s="502"/>
      <c r="M11" s="346" t="s">
        <v>101</v>
      </c>
      <c r="N11" s="500"/>
      <c r="O11" s="22"/>
      <c r="P11"/>
      <c r="Q11"/>
      <c r="R11"/>
      <c r="S11"/>
      <c r="T11"/>
      <c r="U11"/>
      <c r="V11"/>
      <c r="W11"/>
      <c r="X11"/>
    </row>
    <row r="12" spans="2:24" ht="13.5" customHeight="1" x14ac:dyDescent="0.2">
      <c r="B12" s="204" t="s">
        <v>18</v>
      </c>
      <c r="C12" s="205" t="s">
        <v>293</v>
      </c>
      <c r="D12" s="192"/>
      <c r="E12" s="193"/>
      <c r="F12" s="186">
        <f>$D12*その他係数!$D7</f>
        <v>0</v>
      </c>
      <c r="G12" s="106">
        <f>$D12*その他係数!$E7</f>
        <v>0</v>
      </c>
      <c r="H12" s="107">
        <f t="shared" si="0"/>
        <v>0</v>
      </c>
      <c r="I12" s="105">
        <f t="shared" ref="I12:I44" si="1">E12+H12</f>
        <v>0</v>
      </c>
      <c r="J12" s="3"/>
      <c r="K12" s="321">
        <v>0.48092261371495365</v>
      </c>
      <c r="L12" s="502"/>
      <c r="M12" s="501" t="s">
        <v>100</v>
      </c>
      <c r="N12" s="322">
        <v>2020</v>
      </c>
      <c r="O12" s="22"/>
      <c r="P12"/>
      <c r="Q12"/>
      <c r="R12"/>
      <c r="S12"/>
      <c r="T12"/>
      <c r="U12"/>
      <c r="V12"/>
      <c r="W12"/>
      <c r="X12"/>
    </row>
    <row r="13" spans="2:24" ht="13.5" customHeight="1" x14ac:dyDescent="0.2">
      <c r="B13" s="204" t="s">
        <v>20</v>
      </c>
      <c r="C13" s="205" t="s">
        <v>21</v>
      </c>
      <c r="D13" s="192"/>
      <c r="E13" s="193"/>
      <c r="F13" s="186">
        <f>$D13*その他係数!$D8</f>
        <v>0</v>
      </c>
      <c r="G13" s="106">
        <f>$D13*その他係数!$E8</f>
        <v>0</v>
      </c>
      <c r="H13" s="107">
        <f t="shared" si="0"/>
        <v>0</v>
      </c>
      <c r="I13" s="105">
        <f t="shared" si="1"/>
        <v>0</v>
      </c>
      <c r="J13" s="3"/>
      <c r="K13" s="323">
        <v>0.53248600368920096</v>
      </c>
      <c r="L13" s="502"/>
      <c r="M13" s="502"/>
      <c r="N13" s="322">
        <v>2021</v>
      </c>
      <c r="O13" s="22"/>
      <c r="P13"/>
      <c r="Q13"/>
      <c r="R13"/>
      <c r="S13"/>
      <c r="T13"/>
      <c r="U13"/>
      <c r="V13"/>
      <c r="W13"/>
      <c r="X13"/>
    </row>
    <row r="14" spans="2:24" ht="13.5" customHeight="1" x14ac:dyDescent="0.2">
      <c r="B14" s="204" t="s">
        <v>22</v>
      </c>
      <c r="C14" s="205" t="s">
        <v>294</v>
      </c>
      <c r="D14" s="192"/>
      <c r="E14" s="193"/>
      <c r="F14" s="185">
        <f>$D14*その他係数!$D9</f>
        <v>0</v>
      </c>
      <c r="G14" s="108">
        <f>$D14*その他係数!$E9</f>
        <v>0</v>
      </c>
      <c r="H14" s="109">
        <f t="shared" si="0"/>
        <v>0</v>
      </c>
      <c r="I14" s="105">
        <f t="shared" si="1"/>
        <v>0</v>
      </c>
      <c r="J14" s="3"/>
      <c r="K14" s="323">
        <v>0.53233368676011406</v>
      </c>
      <c r="L14" s="502"/>
      <c r="M14" s="502"/>
      <c r="N14" s="324">
        <v>2022</v>
      </c>
      <c r="O14" s="22"/>
      <c r="P14"/>
      <c r="Q14"/>
      <c r="R14"/>
      <c r="S14"/>
      <c r="T14"/>
      <c r="U14"/>
      <c r="V14"/>
      <c r="W14"/>
      <c r="X14"/>
    </row>
    <row r="15" spans="2:24" ht="13.5" customHeight="1" x14ac:dyDescent="0.2">
      <c r="B15" s="204" t="s">
        <v>24</v>
      </c>
      <c r="C15" s="205" t="s">
        <v>295</v>
      </c>
      <c r="D15" s="192"/>
      <c r="E15" s="193"/>
      <c r="F15" s="185">
        <f>$D15*その他係数!$D10</f>
        <v>0</v>
      </c>
      <c r="G15" s="108">
        <f>$D15*その他係数!$E10</f>
        <v>0</v>
      </c>
      <c r="H15" s="109">
        <f t="shared" si="0"/>
        <v>0</v>
      </c>
      <c r="I15" s="105">
        <f t="shared" si="1"/>
        <v>0</v>
      </c>
      <c r="J15" s="3"/>
      <c r="K15" s="323">
        <v>0.59303991948116008</v>
      </c>
      <c r="L15" s="502"/>
      <c r="M15" s="502"/>
      <c r="N15" s="324">
        <v>2023</v>
      </c>
      <c r="O15" s="22"/>
      <c r="P15"/>
      <c r="Q15"/>
      <c r="R15"/>
      <c r="S15"/>
      <c r="T15"/>
      <c r="U15"/>
      <c r="V15"/>
      <c r="W15"/>
      <c r="X15"/>
    </row>
    <row r="16" spans="2:24" ht="13.5" customHeight="1" x14ac:dyDescent="0.2">
      <c r="B16" s="204" t="s">
        <v>26</v>
      </c>
      <c r="C16" s="205" t="s">
        <v>485</v>
      </c>
      <c r="D16" s="192"/>
      <c r="E16" s="193"/>
      <c r="F16" s="185">
        <f>$D16*その他係数!$D11</f>
        <v>0</v>
      </c>
      <c r="G16" s="108">
        <f>$D16*その他係数!$E11</f>
        <v>0</v>
      </c>
      <c r="H16" s="109">
        <f t="shared" si="0"/>
        <v>0</v>
      </c>
      <c r="I16" s="105">
        <f t="shared" si="1"/>
        <v>0</v>
      </c>
      <c r="J16" s="3"/>
      <c r="K16" s="323">
        <v>0.53415963659961063</v>
      </c>
      <c r="L16" s="502"/>
      <c r="M16" s="502"/>
      <c r="N16" s="324">
        <v>2024</v>
      </c>
      <c r="O16" s="22"/>
      <c r="P16"/>
      <c r="Q16"/>
      <c r="R16"/>
      <c r="S16"/>
      <c r="T16"/>
      <c r="U16"/>
      <c r="V16"/>
      <c r="W16"/>
      <c r="X16"/>
    </row>
    <row r="17" spans="2:24" ht="13.5" customHeight="1" x14ac:dyDescent="0.2">
      <c r="B17" s="204" t="s">
        <v>27</v>
      </c>
      <c r="C17" s="205" t="s">
        <v>297</v>
      </c>
      <c r="D17" s="192"/>
      <c r="E17" s="193"/>
      <c r="F17" s="185">
        <f>$D17*その他係数!$D12</f>
        <v>0</v>
      </c>
      <c r="G17" s="108">
        <f>$D17*その他係数!$E12</f>
        <v>0</v>
      </c>
      <c r="H17" s="109">
        <f t="shared" si="0"/>
        <v>0</v>
      </c>
      <c r="I17" s="105">
        <f t="shared" si="1"/>
        <v>0</v>
      </c>
      <c r="J17" s="3"/>
      <c r="K17" s="323"/>
      <c r="L17" s="502"/>
      <c r="M17" s="502"/>
      <c r="N17" s="332"/>
      <c r="O17" s="22"/>
      <c r="P17"/>
      <c r="Q17"/>
      <c r="R17"/>
      <c r="S17"/>
      <c r="T17"/>
      <c r="U17"/>
      <c r="V17"/>
      <c r="W17"/>
      <c r="X17"/>
    </row>
    <row r="18" spans="2:24" ht="13.5" customHeight="1" x14ac:dyDescent="0.2">
      <c r="B18" s="204" t="s">
        <v>29</v>
      </c>
      <c r="C18" s="205" t="s">
        <v>298</v>
      </c>
      <c r="D18" s="192"/>
      <c r="E18" s="193"/>
      <c r="F18" s="185">
        <f>$D18*その他係数!$D13</f>
        <v>0</v>
      </c>
      <c r="G18" s="108">
        <f>$D18*その他係数!$E13</f>
        <v>0</v>
      </c>
      <c r="H18" s="109">
        <f t="shared" si="0"/>
        <v>0</v>
      </c>
      <c r="I18" s="105">
        <f t="shared" si="1"/>
        <v>0</v>
      </c>
      <c r="J18" s="3"/>
      <c r="K18" s="325"/>
      <c r="L18" s="503"/>
      <c r="M18" s="503"/>
      <c r="N18" s="346"/>
      <c r="O18" s="315"/>
      <c r="P18"/>
      <c r="Q18"/>
      <c r="R18"/>
      <c r="S18"/>
      <c r="T18"/>
      <c r="U18"/>
      <c r="V18"/>
      <c r="W18"/>
      <c r="X18"/>
    </row>
    <row r="19" spans="2:24" ht="13.5" customHeight="1" x14ac:dyDescent="0.2">
      <c r="B19" s="204" t="s">
        <v>31</v>
      </c>
      <c r="C19" s="205" t="s">
        <v>299</v>
      </c>
      <c r="D19" s="192"/>
      <c r="E19" s="193"/>
      <c r="F19" s="185">
        <f>$D19*その他係数!$D14</f>
        <v>0</v>
      </c>
      <c r="G19" s="108">
        <f>$D19*その他係数!$E14</f>
        <v>0</v>
      </c>
      <c r="H19" s="109">
        <f t="shared" si="0"/>
        <v>0</v>
      </c>
      <c r="I19" s="105">
        <f t="shared" si="1"/>
        <v>0</v>
      </c>
      <c r="J19" s="3"/>
      <c r="K19" s="326">
        <v>0.52455299338756389</v>
      </c>
      <c r="L19" s="498" t="s">
        <v>323</v>
      </c>
      <c r="M19" s="318" t="s">
        <v>103</v>
      </c>
      <c r="N19" s="498">
        <v>2019</v>
      </c>
      <c r="O19" s="3"/>
      <c r="P19"/>
      <c r="Q19"/>
      <c r="R19"/>
      <c r="S19"/>
      <c r="T19"/>
      <c r="U19"/>
      <c r="V19"/>
      <c r="W19"/>
      <c r="X19"/>
    </row>
    <row r="20" spans="2:24" ht="13.5" customHeight="1" x14ac:dyDescent="0.2">
      <c r="B20" s="204" t="s">
        <v>33</v>
      </c>
      <c r="C20" s="205" t="s">
        <v>300</v>
      </c>
      <c r="D20" s="192"/>
      <c r="E20" s="193"/>
      <c r="F20" s="185">
        <f>$D20*その他係数!$D15</f>
        <v>0</v>
      </c>
      <c r="G20" s="108">
        <f>$D20*その他係数!$E15</f>
        <v>0</v>
      </c>
      <c r="H20" s="109">
        <f t="shared" si="0"/>
        <v>0</v>
      </c>
      <c r="I20" s="105">
        <f t="shared" si="1"/>
        <v>0</v>
      </c>
      <c r="J20" s="3"/>
      <c r="K20" s="327">
        <v>0.54910818755808533</v>
      </c>
      <c r="L20" s="500"/>
      <c r="M20" s="346" t="s">
        <v>101</v>
      </c>
      <c r="N20" s="500"/>
      <c r="O20" s="22"/>
      <c r="P20"/>
      <c r="Q20"/>
      <c r="R20"/>
      <c r="S20"/>
      <c r="T20"/>
      <c r="U20"/>
      <c r="V20"/>
      <c r="W20"/>
      <c r="X20"/>
    </row>
    <row r="21" spans="2:24" ht="13.5" customHeight="1" x14ac:dyDescent="0.2">
      <c r="B21" s="204" t="s">
        <v>35</v>
      </c>
      <c r="C21" s="205" t="s">
        <v>301</v>
      </c>
      <c r="D21" s="192"/>
      <c r="E21" s="193"/>
      <c r="F21" s="185">
        <f>$D21*その他係数!$D16</f>
        <v>0</v>
      </c>
      <c r="G21" s="108">
        <f>$D21*その他係数!$E16</f>
        <v>0</v>
      </c>
      <c r="H21" s="109">
        <f t="shared" si="0"/>
        <v>0</v>
      </c>
      <c r="I21" s="105">
        <f t="shared" si="1"/>
        <v>0</v>
      </c>
      <c r="J21" s="3"/>
      <c r="K21" s="330"/>
      <c r="L21" s="331" t="s">
        <v>104</v>
      </c>
      <c r="M21" s="328"/>
      <c r="N21" s="328"/>
      <c r="O21" s="22"/>
      <c r="P21"/>
      <c r="Q21"/>
      <c r="R21"/>
      <c r="S21"/>
      <c r="T21"/>
      <c r="U21"/>
      <c r="V21"/>
      <c r="W21"/>
      <c r="X21"/>
    </row>
    <row r="22" spans="2:24" ht="13.5" customHeight="1" x14ac:dyDescent="0.2">
      <c r="B22" s="204" t="s">
        <v>37</v>
      </c>
      <c r="C22" s="205" t="s">
        <v>302</v>
      </c>
      <c r="D22" s="192"/>
      <c r="E22" s="193"/>
      <c r="F22" s="185">
        <f>$D22*その他係数!$D17</f>
        <v>0</v>
      </c>
      <c r="G22" s="108">
        <f>$D22*その他係数!$E17</f>
        <v>0</v>
      </c>
      <c r="H22" s="109">
        <f t="shared" si="0"/>
        <v>0</v>
      </c>
      <c r="I22" s="105">
        <f t="shared" si="1"/>
        <v>0</v>
      </c>
      <c r="J22" s="3"/>
      <c r="K22" s="329" t="s">
        <v>284</v>
      </c>
      <c r="L22" s="328"/>
      <c r="M22" s="328"/>
      <c r="N22" s="328"/>
      <c r="O22" s="22"/>
      <c r="P22"/>
      <c r="Q22"/>
      <c r="R22"/>
      <c r="S22"/>
      <c r="T22"/>
      <c r="U22"/>
      <c r="V22"/>
      <c r="W22"/>
      <c r="X22"/>
    </row>
    <row r="23" spans="2:24" ht="13.5" customHeight="1" x14ac:dyDescent="0.2">
      <c r="B23" s="204" t="s">
        <v>39</v>
      </c>
      <c r="C23" s="205" t="s">
        <v>303</v>
      </c>
      <c r="D23" s="192"/>
      <c r="E23" s="193"/>
      <c r="F23" s="185">
        <f>$D23*その他係数!$D18</f>
        <v>0</v>
      </c>
      <c r="G23" s="108">
        <f>$D23*その他係数!$E18</f>
        <v>0</v>
      </c>
      <c r="H23" s="109">
        <f t="shared" si="0"/>
        <v>0</v>
      </c>
      <c r="I23" s="105">
        <f t="shared" si="1"/>
        <v>0</v>
      </c>
      <c r="J23" s="3"/>
      <c r="K23" s="329" t="s">
        <v>283</v>
      </c>
      <c r="L23" s="328"/>
      <c r="M23" s="328"/>
      <c r="N23" s="328"/>
      <c r="O23" s="22"/>
      <c r="P23"/>
      <c r="Q23"/>
      <c r="R23"/>
      <c r="S23"/>
      <c r="T23"/>
      <c r="U23"/>
      <c r="V23"/>
      <c r="W23"/>
      <c r="X23"/>
    </row>
    <row r="24" spans="2:24" ht="13.5" customHeight="1" x14ac:dyDescent="0.2">
      <c r="B24" s="204" t="s">
        <v>41</v>
      </c>
      <c r="C24" s="205" t="s">
        <v>289</v>
      </c>
      <c r="D24" s="192"/>
      <c r="E24" s="193"/>
      <c r="F24" s="185">
        <f>$D24*その他係数!$D19</f>
        <v>0</v>
      </c>
      <c r="G24" s="108">
        <f>$D24*その他係数!$E19</f>
        <v>0</v>
      </c>
      <c r="H24" s="109">
        <f t="shared" si="0"/>
        <v>0</v>
      </c>
      <c r="I24" s="105">
        <f t="shared" si="1"/>
        <v>0</v>
      </c>
      <c r="J24" s="3"/>
      <c r="K24" s="329" t="s">
        <v>105</v>
      </c>
      <c r="L24" s="328"/>
      <c r="M24" s="328"/>
      <c r="N24" s="328"/>
      <c r="O24" s="22"/>
      <c r="P24"/>
      <c r="Q24"/>
      <c r="R24"/>
      <c r="S24"/>
      <c r="T24"/>
      <c r="U24"/>
      <c r="V24"/>
      <c r="W24"/>
      <c r="X24"/>
    </row>
    <row r="25" spans="2:24" ht="13.5" customHeight="1" thickBot="1" x14ac:dyDescent="0.25">
      <c r="B25" s="204" t="s">
        <v>43</v>
      </c>
      <c r="C25" s="205" t="s">
        <v>304</v>
      </c>
      <c r="D25" s="192"/>
      <c r="E25" s="193"/>
      <c r="F25" s="185">
        <f>$D25*その他係数!$D20</f>
        <v>0</v>
      </c>
      <c r="G25" s="108">
        <f>$D25*その他係数!$E20</f>
        <v>0</v>
      </c>
      <c r="H25" s="109">
        <f t="shared" si="0"/>
        <v>0</v>
      </c>
      <c r="I25" s="105">
        <f t="shared" si="1"/>
        <v>0</v>
      </c>
      <c r="J25" s="3"/>
      <c r="K25" s="22"/>
      <c r="L25" s="22"/>
      <c r="M25" s="22"/>
      <c r="N25" s="22"/>
      <c r="O25" s="22"/>
      <c r="P25"/>
      <c r="Q25"/>
      <c r="R25"/>
      <c r="S25"/>
      <c r="T25"/>
      <c r="U25"/>
      <c r="V25"/>
      <c r="W25"/>
      <c r="X25"/>
    </row>
    <row r="26" spans="2:24" ht="13.5" customHeight="1" thickTop="1" x14ac:dyDescent="0.2">
      <c r="B26" s="204" t="s">
        <v>45</v>
      </c>
      <c r="C26" s="205" t="s">
        <v>486</v>
      </c>
      <c r="D26" s="192"/>
      <c r="E26" s="193"/>
      <c r="F26" s="185">
        <f>$D26*その他係数!$D21</f>
        <v>0</v>
      </c>
      <c r="G26" s="108">
        <f>$D26*その他係数!$E21</f>
        <v>0</v>
      </c>
      <c r="H26" s="109">
        <f t="shared" si="0"/>
        <v>0</v>
      </c>
      <c r="I26" s="105">
        <f t="shared" si="1"/>
        <v>0</v>
      </c>
      <c r="J26" s="3"/>
      <c r="K26" s="494" t="s">
        <v>106</v>
      </c>
      <c r="L26" s="495"/>
      <c r="M26" s="22"/>
      <c r="N26" s="22"/>
      <c r="O26" s="22"/>
      <c r="P26"/>
      <c r="Q26"/>
      <c r="R26"/>
      <c r="S26"/>
      <c r="T26"/>
      <c r="U26"/>
      <c r="V26"/>
      <c r="W26"/>
      <c r="X26"/>
    </row>
    <row r="27" spans="2:24" ht="13.5" customHeight="1" thickBot="1" x14ac:dyDescent="0.25">
      <c r="B27" s="204" t="s">
        <v>46</v>
      </c>
      <c r="C27" s="205" t="s">
        <v>306</v>
      </c>
      <c r="D27" s="192"/>
      <c r="E27" s="193"/>
      <c r="F27" s="185">
        <f>$D27*その他係数!$D22</f>
        <v>0</v>
      </c>
      <c r="G27" s="108">
        <f>$D27*その他係数!$E22</f>
        <v>0</v>
      </c>
      <c r="H27" s="109">
        <f t="shared" si="0"/>
        <v>0</v>
      </c>
      <c r="I27" s="105">
        <f t="shared" si="1"/>
        <v>0</v>
      </c>
      <c r="J27" s="3"/>
      <c r="K27" s="496"/>
      <c r="L27" s="497"/>
      <c r="M27" s="22"/>
      <c r="N27" s="22"/>
      <c r="O27" s="22"/>
      <c r="P27"/>
      <c r="Q27"/>
      <c r="R27"/>
      <c r="S27"/>
      <c r="T27"/>
      <c r="U27"/>
      <c r="V27"/>
      <c r="W27"/>
      <c r="X27"/>
    </row>
    <row r="28" spans="2:24" ht="13.5" customHeight="1" thickTop="1" thickBot="1" x14ac:dyDescent="0.25">
      <c r="B28" s="204" t="s">
        <v>48</v>
      </c>
      <c r="C28" s="205" t="s">
        <v>49</v>
      </c>
      <c r="D28" s="192"/>
      <c r="E28" s="193"/>
      <c r="F28" s="185">
        <f>$D28*その他係数!$D23</f>
        <v>0</v>
      </c>
      <c r="G28" s="108">
        <f>$D28*その他係数!$E23</f>
        <v>0</v>
      </c>
      <c r="H28" s="109">
        <f t="shared" si="0"/>
        <v>0</v>
      </c>
      <c r="I28" s="105">
        <f t="shared" si="1"/>
        <v>0</v>
      </c>
      <c r="J28" s="3"/>
      <c r="K28" s="22" t="s">
        <v>94</v>
      </c>
      <c r="L28" s="22"/>
      <c r="M28" s="22"/>
      <c r="N28" s="22"/>
      <c r="O28" s="22"/>
      <c r="P28"/>
      <c r="Q28"/>
      <c r="R28"/>
      <c r="S28"/>
      <c r="T28"/>
      <c r="U28"/>
      <c r="V28"/>
      <c r="W28"/>
      <c r="X28"/>
    </row>
    <row r="29" spans="2:24" ht="13.5" customHeight="1" thickBot="1" x14ac:dyDescent="0.25">
      <c r="B29" s="204" t="s">
        <v>50</v>
      </c>
      <c r="C29" s="205" t="s">
        <v>307</v>
      </c>
      <c r="D29" s="192"/>
      <c r="E29" s="193"/>
      <c r="F29" s="185">
        <f>$D29*その他係数!$D24</f>
        <v>0</v>
      </c>
      <c r="G29" s="108">
        <f>$D29*その他係数!$E24</f>
        <v>0</v>
      </c>
      <c r="H29" s="109">
        <f t="shared" si="0"/>
        <v>0</v>
      </c>
      <c r="I29" s="105">
        <f t="shared" si="1"/>
        <v>0</v>
      </c>
      <c r="J29" s="3"/>
      <c r="K29" s="211" t="s">
        <v>111</v>
      </c>
      <c r="L29" s="22" t="s">
        <v>95</v>
      </c>
      <c r="M29" s="22"/>
      <c r="N29" s="22"/>
      <c r="O29" s="22"/>
      <c r="P29"/>
      <c r="Q29"/>
      <c r="R29"/>
      <c r="S29"/>
      <c r="T29"/>
      <c r="U29"/>
      <c r="V29"/>
      <c r="W29"/>
      <c r="X29"/>
    </row>
    <row r="30" spans="2:24" ht="13.5" customHeight="1" x14ac:dyDescent="0.2">
      <c r="B30" s="204" t="s">
        <v>52</v>
      </c>
      <c r="C30" s="205" t="s">
        <v>487</v>
      </c>
      <c r="D30" s="192"/>
      <c r="E30" s="193"/>
      <c r="F30" s="185">
        <f>$D30*その他係数!$D25</f>
        <v>0</v>
      </c>
      <c r="G30" s="108">
        <f>$D30*その他係数!$E25</f>
        <v>0</v>
      </c>
      <c r="H30" s="109">
        <f t="shared" si="0"/>
        <v>0</v>
      </c>
      <c r="I30" s="105">
        <f t="shared" si="1"/>
        <v>0</v>
      </c>
      <c r="J30" s="3"/>
      <c r="K30" s="22"/>
      <c r="L30" s="22"/>
      <c r="M30" s="22"/>
      <c r="N30" s="22"/>
      <c r="O30" s="22"/>
      <c r="P30"/>
      <c r="Q30"/>
      <c r="R30"/>
      <c r="S30"/>
      <c r="T30"/>
      <c r="U30"/>
      <c r="V30" s="22"/>
      <c r="W30" s="22"/>
      <c r="X30" s="22"/>
    </row>
    <row r="31" spans="2:24" ht="13.5" customHeight="1" x14ac:dyDescent="0.2">
      <c r="B31" s="204" t="s">
        <v>54</v>
      </c>
      <c r="C31" s="205" t="s">
        <v>55</v>
      </c>
      <c r="D31" s="192"/>
      <c r="E31" s="193"/>
      <c r="F31" s="185">
        <f>$D31*その他係数!$D26</f>
        <v>0</v>
      </c>
      <c r="G31" s="108">
        <f>$D31*その他係数!$E26</f>
        <v>0</v>
      </c>
      <c r="H31" s="109">
        <f t="shared" si="0"/>
        <v>0</v>
      </c>
      <c r="I31" s="105">
        <f t="shared" si="1"/>
        <v>0</v>
      </c>
      <c r="J31" s="3"/>
      <c r="K31" s="16" t="s">
        <v>107</v>
      </c>
      <c r="L31" s="13">
        <v>100</v>
      </c>
      <c r="M31" s="22"/>
      <c r="N31" s="22"/>
      <c r="O31" s="22"/>
      <c r="P31"/>
      <c r="Q31"/>
      <c r="R31"/>
      <c r="S31"/>
      <c r="T31"/>
      <c r="U31"/>
      <c r="V31" s="22"/>
      <c r="W31" s="22"/>
      <c r="X31" s="22"/>
    </row>
    <row r="32" spans="2:24" ht="13.5" customHeight="1" x14ac:dyDescent="0.2">
      <c r="B32" s="204" t="s">
        <v>56</v>
      </c>
      <c r="C32" s="205" t="s">
        <v>57</v>
      </c>
      <c r="D32" s="192"/>
      <c r="E32" s="193"/>
      <c r="F32" s="185">
        <f>$D32*その他係数!$D27</f>
        <v>0</v>
      </c>
      <c r="G32" s="108">
        <f>$D32*その他係数!$E27</f>
        <v>0</v>
      </c>
      <c r="H32" s="109">
        <f t="shared" si="0"/>
        <v>0</v>
      </c>
      <c r="I32" s="105">
        <f t="shared" si="1"/>
        <v>0</v>
      </c>
      <c r="J32" s="3"/>
      <c r="K32" s="17" t="s">
        <v>108</v>
      </c>
      <c r="L32" s="14">
        <v>10</v>
      </c>
      <c r="M32" s="22"/>
      <c r="N32" s="20" t="s">
        <v>114</v>
      </c>
      <c r="O32" s="22"/>
      <c r="P32"/>
      <c r="Q32"/>
      <c r="R32"/>
      <c r="S32"/>
      <c r="T32"/>
      <c r="U32"/>
      <c r="V32" s="22"/>
      <c r="W32" s="22"/>
      <c r="X32" s="22"/>
    </row>
    <row r="33" spans="2:21" ht="13.5" customHeight="1" x14ac:dyDescent="0.2">
      <c r="B33" s="204" t="s">
        <v>58</v>
      </c>
      <c r="C33" s="205" t="s">
        <v>508</v>
      </c>
      <c r="D33" s="192"/>
      <c r="E33" s="193"/>
      <c r="F33" s="187" t="s">
        <v>92</v>
      </c>
      <c r="G33" s="108">
        <f>$D33*その他係数!$E28</f>
        <v>0</v>
      </c>
      <c r="H33" s="109">
        <f>$D33+F46</f>
        <v>0</v>
      </c>
      <c r="I33" s="105">
        <f>E33+H33</f>
        <v>0</v>
      </c>
      <c r="J33" s="3"/>
      <c r="K33" s="17" t="s">
        <v>109</v>
      </c>
      <c r="L33" s="14">
        <v>1</v>
      </c>
      <c r="M33" s="22"/>
      <c r="N33" s="20">
        <f>VLOOKUP(K29,K31:L37,2,0)</f>
        <v>0.01</v>
      </c>
      <c r="O33" s="22"/>
      <c r="P33"/>
      <c r="Q33"/>
      <c r="R33"/>
      <c r="S33"/>
      <c r="T33"/>
      <c r="U33"/>
    </row>
    <row r="34" spans="2:21" ht="13.5" customHeight="1" x14ac:dyDescent="0.2">
      <c r="B34" s="204" t="s">
        <v>60</v>
      </c>
      <c r="C34" s="205" t="s">
        <v>309</v>
      </c>
      <c r="D34" s="192"/>
      <c r="E34" s="193"/>
      <c r="F34" s="185">
        <f>$D34*その他係数!$D29</f>
        <v>0</v>
      </c>
      <c r="G34" s="108">
        <f>$D34*その他係数!$E29</f>
        <v>0</v>
      </c>
      <c r="H34" s="109">
        <f t="shared" si="0"/>
        <v>0</v>
      </c>
      <c r="I34" s="105">
        <f t="shared" si="1"/>
        <v>0</v>
      </c>
      <c r="J34" s="3"/>
      <c r="K34" s="17" t="s">
        <v>110</v>
      </c>
      <c r="L34" s="14">
        <v>0.1</v>
      </c>
      <c r="M34" s="22"/>
      <c r="N34" s="22"/>
      <c r="O34" s="22"/>
      <c r="P34"/>
      <c r="Q34"/>
      <c r="R34"/>
      <c r="S34"/>
      <c r="T34"/>
      <c r="U34"/>
    </row>
    <row r="35" spans="2:21" ht="13.5" customHeight="1" x14ac:dyDescent="0.2">
      <c r="B35" s="204" t="s">
        <v>62</v>
      </c>
      <c r="C35" s="205" t="s">
        <v>310</v>
      </c>
      <c r="D35" s="192"/>
      <c r="E35" s="193"/>
      <c r="F35" s="185">
        <f>$D35*その他係数!$D30</f>
        <v>0</v>
      </c>
      <c r="G35" s="108">
        <f>$D35*その他係数!$E30</f>
        <v>0</v>
      </c>
      <c r="H35" s="109">
        <f t="shared" si="0"/>
        <v>0</v>
      </c>
      <c r="I35" s="105">
        <f t="shared" si="1"/>
        <v>0</v>
      </c>
      <c r="J35" s="3"/>
      <c r="K35" s="17" t="s">
        <v>111</v>
      </c>
      <c r="L35" s="14">
        <v>0.01</v>
      </c>
      <c r="M35" s="22"/>
      <c r="N35" s="22"/>
      <c r="O35" s="22"/>
      <c r="P35"/>
      <c r="Q35"/>
      <c r="R35"/>
      <c r="S35"/>
      <c r="T35"/>
      <c r="U35"/>
    </row>
    <row r="36" spans="2:21" ht="13.5" customHeight="1" x14ac:dyDescent="0.2">
      <c r="B36" s="204" t="s">
        <v>64</v>
      </c>
      <c r="C36" s="205" t="s">
        <v>311</v>
      </c>
      <c r="D36" s="192"/>
      <c r="E36" s="193"/>
      <c r="F36" s="185">
        <f>$D36*その他係数!$D31</f>
        <v>0</v>
      </c>
      <c r="G36" s="110" t="s">
        <v>92</v>
      </c>
      <c r="H36" s="109">
        <f>$D36+G46</f>
        <v>0</v>
      </c>
      <c r="I36" s="105">
        <f t="shared" si="1"/>
        <v>0</v>
      </c>
      <c r="J36" s="3"/>
      <c r="K36" s="17" t="s">
        <v>112</v>
      </c>
      <c r="L36" s="14">
        <v>1E-3</v>
      </c>
      <c r="M36" s="22"/>
      <c r="N36" s="22"/>
      <c r="O36" s="22"/>
      <c r="P36"/>
      <c r="Q36"/>
      <c r="R36"/>
      <c r="S36"/>
      <c r="T36"/>
      <c r="U36"/>
    </row>
    <row r="37" spans="2:21" ht="13.5" customHeight="1" x14ac:dyDescent="0.2">
      <c r="B37" s="204" t="s">
        <v>66</v>
      </c>
      <c r="C37" s="205" t="s">
        <v>312</v>
      </c>
      <c r="D37" s="192"/>
      <c r="E37" s="193"/>
      <c r="F37" s="185">
        <f>$D37*その他係数!$D32</f>
        <v>0</v>
      </c>
      <c r="G37" s="108">
        <f>$D37*その他係数!$E32</f>
        <v>0</v>
      </c>
      <c r="H37" s="109">
        <f t="shared" si="0"/>
        <v>0</v>
      </c>
      <c r="I37" s="105">
        <f t="shared" si="1"/>
        <v>0</v>
      </c>
      <c r="J37" s="3"/>
      <c r="K37" s="18" t="s">
        <v>113</v>
      </c>
      <c r="L37" s="15">
        <v>9.9999999999999995E-7</v>
      </c>
      <c r="M37" s="22"/>
      <c r="N37" s="22"/>
      <c r="O37" s="22"/>
      <c r="P37"/>
      <c r="Q37"/>
      <c r="R37"/>
      <c r="S37"/>
      <c r="T37"/>
      <c r="U37"/>
    </row>
    <row r="38" spans="2:21" ht="13.5" customHeight="1" x14ac:dyDescent="0.2">
      <c r="B38" s="204" t="s">
        <v>68</v>
      </c>
      <c r="C38" s="205" t="s">
        <v>313</v>
      </c>
      <c r="D38" s="192"/>
      <c r="E38" s="193"/>
      <c r="F38" s="185">
        <f>$D38*その他係数!$D33</f>
        <v>0</v>
      </c>
      <c r="G38" s="108">
        <f>$D38*その他係数!$E33</f>
        <v>0</v>
      </c>
      <c r="H38" s="109">
        <f t="shared" si="0"/>
        <v>0</v>
      </c>
      <c r="I38" s="105">
        <f t="shared" si="1"/>
        <v>0</v>
      </c>
      <c r="J38" s="3"/>
      <c r="K38" s="22"/>
      <c r="L38" s="22"/>
      <c r="M38" s="22"/>
      <c r="N38" s="22"/>
      <c r="O38" s="22"/>
      <c r="P38"/>
      <c r="Q38"/>
      <c r="R38"/>
      <c r="S38"/>
      <c r="T38"/>
      <c r="U38"/>
    </row>
    <row r="39" spans="2:21" ht="13.5" customHeight="1" x14ac:dyDescent="0.2">
      <c r="B39" s="204" t="s">
        <v>70</v>
      </c>
      <c r="C39" s="205" t="s">
        <v>314</v>
      </c>
      <c r="D39" s="192"/>
      <c r="E39" s="193"/>
      <c r="F39" s="185">
        <f>$D39*その他係数!$D34</f>
        <v>0</v>
      </c>
      <c r="G39" s="108">
        <f>$D39*その他係数!$E34</f>
        <v>0</v>
      </c>
      <c r="H39" s="109">
        <f t="shared" si="0"/>
        <v>0</v>
      </c>
      <c r="I39" s="105">
        <f t="shared" si="1"/>
        <v>0</v>
      </c>
      <c r="J39" s="3"/>
      <c r="K39" s="22"/>
      <c r="L39" s="22"/>
      <c r="M39" s="22"/>
      <c r="N39" s="22"/>
      <c r="O39" s="22"/>
      <c r="P39"/>
      <c r="Q39"/>
      <c r="R39"/>
      <c r="S39"/>
      <c r="T39"/>
      <c r="U39"/>
    </row>
    <row r="40" spans="2:21" ht="13.5" customHeight="1" x14ac:dyDescent="0.2">
      <c r="B40" s="204" t="s">
        <v>72</v>
      </c>
      <c r="C40" s="205" t="s">
        <v>315</v>
      </c>
      <c r="D40" s="192"/>
      <c r="E40" s="193"/>
      <c r="F40" s="185">
        <f>$D40*その他係数!$D35</f>
        <v>0</v>
      </c>
      <c r="G40" s="108">
        <f>$D40*その他係数!$E35</f>
        <v>0</v>
      </c>
      <c r="H40" s="109">
        <f t="shared" si="0"/>
        <v>0</v>
      </c>
      <c r="I40" s="105">
        <f t="shared" si="1"/>
        <v>0</v>
      </c>
      <c r="J40" s="3"/>
      <c r="K40" s="22"/>
      <c r="L40" s="22"/>
      <c r="M40" s="22"/>
      <c r="N40" s="22"/>
      <c r="O40" s="22"/>
      <c r="P40"/>
      <c r="Q40"/>
      <c r="R40"/>
      <c r="S40"/>
      <c r="T40"/>
      <c r="U40"/>
    </row>
    <row r="41" spans="2:21" ht="13.5" customHeight="1" x14ac:dyDescent="0.2">
      <c r="B41" s="204" t="s">
        <v>74</v>
      </c>
      <c r="C41" s="205" t="s">
        <v>287</v>
      </c>
      <c r="D41" s="192"/>
      <c r="E41" s="193"/>
      <c r="F41" s="185">
        <f>$D41*その他係数!$D36</f>
        <v>0</v>
      </c>
      <c r="G41" s="108">
        <f>$D41*その他係数!$E36</f>
        <v>0</v>
      </c>
      <c r="H41" s="109">
        <f t="shared" si="0"/>
        <v>0</v>
      </c>
      <c r="I41" s="105">
        <f t="shared" si="1"/>
        <v>0</v>
      </c>
      <c r="J41" s="3"/>
      <c r="K41" s="22"/>
      <c r="L41" s="22"/>
      <c r="M41" s="22"/>
      <c r="N41" s="22"/>
      <c r="O41" s="22"/>
      <c r="P41"/>
      <c r="Q41"/>
      <c r="R41"/>
      <c r="S41"/>
      <c r="T41"/>
      <c r="U41"/>
    </row>
    <row r="42" spans="2:21" ht="13.5" customHeight="1" x14ac:dyDescent="0.2">
      <c r="B42" s="204" t="s">
        <v>75</v>
      </c>
      <c r="C42" s="205" t="s">
        <v>76</v>
      </c>
      <c r="D42" s="192"/>
      <c r="E42" s="193"/>
      <c r="F42" s="185">
        <f>$D42*その他係数!$D37</f>
        <v>0</v>
      </c>
      <c r="G42" s="108">
        <f>$D42*その他係数!$E37</f>
        <v>0</v>
      </c>
      <c r="H42" s="109">
        <f t="shared" si="0"/>
        <v>0</v>
      </c>
      <c r="I42" s="105">
        <f t="shared" si="1"/>
        <v>0</v>
      </c>
      <c r="J42" s="3"/>
      <c r="K42" s="22"/>
      <c r="L42" s="22"/>
      <c r="M42" s="22"/>
      <c r="N42" s="22"/>
      <c r="O42" s="22"/>
      <c r="P42"/>
      <c r="Q42"/>
      <c r="R42"/>
      <c r="S42"/>
      <c r="T42"/>
      <c r="U42"/>
    </row>
    <row r="43" spans="2:21" ht="13.2" customHeight="1" x14ac:dyDescent="0.2">
      <c r="B43" s="204" t="s">
        <v>77</v>
      </c>
      <c r="C43" s="205" t="s">
        <v>316</v>
      </c>
      <c r="D43" s="192"/>
      <c r="E43" s="193"/>
      <c r="F43" s="185">
        <f>$D43*その他係数!$D38</f>
        <v>0</v>
      </c>
      <c r="G43" s="108">
        <f>$D43*その他係数!$E38</f>
        <v>0</v>
      </c>
      <c r="H43" s="109">
        <f t="shared" si="0"/>
        <v>0</v>
      </c>
      <c r="I43" s="105">
        <f t="shared" si="1"/>
        <v>0</v>
      </c>
      <c r="J43" s="3"/>
      <c r="K43" s="22"/>
      <c r="L43" s="22"/>
      <c r="M43" s="22"/>
      <c r="N43" s="22"/>
      <c r="O43" s="22"/>
      <c r="P43"/>
      <c r="Q43"/>
      <c r="R43"/>
      <c r="S43"/>
      <c r="T43"/>
      <c r="U43"/>
    </row>
    <row r="44" spans="2:21" ht="13.5" customHeight="1" x14ac:dyDescent="0.2">
      <c r="B44" s="204" t="s">
        <v>78</v>
      </c>
      <c r="C44" s="205" t="s">
        <v>317</v>
      </c>
      <c r="D44" s="192"/>
      <c r="E44" s="193"/>
      <c r="F44" s="185">
        <f>$D44*その他係数!$D39</f>
        <v>0</v>
      </c>
      <c r="G44" s="108">
        <f>$D44*その他係数!$E39</f>
        <v>0</v>
      </c>
      <c r="H44" s="109">
        <f t="shared" si="0"/>
        <v>0</v>
      </c>
      <c r="I44" s="105">
        <f t="shared" si="1"/>
        <v>0</v>
      </c>
      <c r="J44" s="3"/>
      <c r="K44" s="22"/>
      <c r="L44" s="22"/>
      <c r="M44" s="22"/>
      <c r="N44" s="22"/>
      <c r="O44" s="22"/>
      <c r="P44" s="22"/>
      <c r="Q44" s="22"/>
      <c r="R44" s="22"/>
      <c r="S44" s="22"/>
      <c r="T44" s="22"/>
      <c r="U44" s="22"/>
    </row>
    <row r="45" spans="2:21" ht="13.5" customHeight="1" thickBot="1" x14ac:dyDescent="0.25">
      <c r="B45" s="206" t="s">
        <v>80</v>
      </c>
      <c r="C45" s="207" t="s">
        <v>318</v>
      </c>
      <c r="D45" s="194"/>
      <c r="E45" s="195"/>
      <c r="F45" s="188">
        <f>$D45*その他係数!$D40</f>
        <v>0</v>
      </c>
      <c r="G45" s="112">
        <f>$D45*その他係数!$E40</f>
        <v>0</v>
      </c>
      <c r="H45" s="113">
        <f t="shared" si="0"/>
        <v>0</v>
      </c>
      <c r="I45" s="111">
        <f>E45+H45</f>
        <v>0</v>
      </c>
      <c r="J45" s="3"/>
      <c r="K45" s="22"/>
      <c r="L45" s="22"/>
      <c r="M45" s="22"/>
      <c r="N45" s="22"/>
      <c r="O45" s="22"/>
      <c r="P45" s="22"/>
      <c r="Q45" s="22"/>
      <c r="R45" s="22"/>
      <c r="S45" s="22"/>
      <c r="T45" s="22"/>
      <c r="U45" s="22"/>
    </row>
    <row r="46" spans="2:21" ht="13.5" customHeight="1" thickTop="1" x14ac:dyDescent="0.2">
      <c r="B46" s="208"/>
      <c r="C46" s="209" t="s">
        <v>82</v>
      </c>
      <c r="D46" s="189">
        <f t="shared" ref="D46:I46" si="2">SUM(D9:D45)</f>
        <v>0</v>
      </c>
      <c r="E46" s="189">
        <f t="shared" si="2"/>
        <v>0</v>
      </c>
      <c r="F46" s="114">
        <f t="shared" si="2"/>
        <v>0</v>
      </c>
      <c r="G46" s="115">
        <f t="shared" si="2"/>
        <v>0</v>
      </c>
      <c r="H46" s="116">
        <f t="shared" si="2"/>
        <v>0</v>
      </c>
      <c r="I46" s="114">
        <f t="shared" si="2"/>
        <v>0</v>
      </c>
      <c r="J46" s="3"/>
    </row>
    <row r="47" spans="2:21" x14ac:dyDescent="0.2">
      <c r="B47" s="183"/>
      <c r="C47" s="183"/>
      <c r="E47" s="3"/>
      <c r="F47" s="3"/>
      <c r="G47" s="3"/>
      <c r="H47" s="3"/>
      <c r="I47" s="3"/>
      <c r="J47" s="3"/>
    </row>
    <row r="48" spans="2:21" x14ac:dyDescent="0.2">
      <c r="E48" s="3"/>
      <c r="F48" s="3"/>
      <c r="G48" s="3"/>
      <c r="H48" s="3"/>
      <c r="I48" s="3"/>
      <c r="J48" s="3"/>
    </row>
    <row r="49" spans="5:10" x14ac:dyDescent="0.2">
      <c r="E49" s="3"/>
      <c r="F49" s="3"/>
      <c r="G49" s="3"/>
      <c r="H49" s="3"/>
      <c r="I49" s="3"/>
      <c r="J49" s="3"/>
    </row>
    <row r="50" spans="5:10" x14ac:dyDescent="0.2">
      <c r="E50" s="3"/>
      <c r="F50" s="3"/>
      <c r="G50" s="3"/>
      <c r="H50" s="3"/>
      <c r="I50" s="3"/>
      <c r="J50" s="3"/>
    </row>
    <row r="51" spans="5:10" x14ac:dyDescent="0.2">
      <c r="E51" s="3"/>
      <c r="F51" s="3"/>
      <c r="G51" s="3"/>
      <c r="H51" s="3"/>
      <c r="I51" s="3"/>
      <c r="J51" s="3"/>
    </row>
    <row r="52" spans="5:10" x14ac:dyDescent="0.2">
      <c r="E52" s="3"/>
      <c r="F52" s="3"/>
      <c r="G52" s="3"/>
      <c r="H52" s="3"/>
      <c r="I52" s="3"/>
      <c r="J52" s="3"/>
    </row>
    <row r="53" spans="5:10" x14ac:dyDescent="0.2">
      <c r="E53" s="3"/>
      <c r="F53" s="3"/>
      <c r="G53" s="3"/>
      <c r="H53" s="3"/>
      <c r="I53" s="3"/>
      <c r="J53" s="3"/>
    </row>
    <row r="54" spans="5:10" x14ac:dyDescent="0.2">
      <c r="E54" s="3"/>
      <c r="F54" s="3"/>
      <c r="G54" s="3"/>
      <c r="H54" s="3"/>
      <c r="I54" s="3"/>
      <c r="J54" s="3"/>
    </row>
    <row r="55" spans="5:10" x14ac:dyDescent="0.2">
      <c r="E55" s="3"/>
      <c r="F55" s="3"/>
      <c r="G55" s="3"/>
      <c r="H55" s="3"/>
      <c r="I55" s="3"/>
      <c r="J55" s="3"/>
    </row>
    <row r="56" spans="5:10" x14ac:dyDescent="0.2">
      <c r="E56" s="3"/>
      <c r="F56" s="3"/>
      <c r="G56" s="3"/>
      <c r="H56" s="3"/>
      <c r="I56" s="3"/>
      <c r="J56" s="3"/>
    </row>
  </sheetData>
  <sheetProtection formatCells="0" formatColumns="0" formatRows="0"/>
  <mergeCells count="14">
    <mergeCell ref="K26:L27"/>
    <mergeCell ref="N9:N11"/>
    <mergeCell ref="L19:L20"/>
    <mergeCell ref="N19:N20"/>
    <mergeCell ref="L9:L18"/>
    <mergeCell ref="M12:M18"/>
    <mergeCell ref="B6:C8"/>
    <mergeCell ref="K4:L4"/>
    <mergeCell ref="D6:E6"/>
    <mergeCell ref="F6:F7"/>
    <mergeCell ref="G6:G7"/>
    <mergeCell ref="H6:H7"/>
    <mergeCell ref="I6:I7"/>
    <mergeCell ref="D5:F5"/>
  </mergeCells>
  <phoneticPr fontId="1"/>
  <conditionalFormatting sqref="D9:E45">
    <cfRule type="cellIs" dxfId="1" priority="1" stopIfTrue="1" operator="greaterThan">
      <formula>0</formula>
    </cfRule>
  </conditionalFormatting>
  <dataValidations count="2">
    <dataValidation type="list" allowBlank="1" showInputMessage="1" showErrorMessage="1" sqref="K29" xr:uid="{00000000-0002-0000-0300-000000000000}">
      <formula1>$K$31:$K$37</formula1>
    </dataValidation>
    <dataValidation type="list" allowBlank="1" showInputMessage="1" showErrorMessage="1" sqref="K6" xr:uid="{00000000-0002-0000-0300-000001000000}">
      <formula1>$K$9:$K$21</formula1>
    </dataValidation>
  </dataValidations>
  <pageMargins left="0.31496062992125984" right="0.31496062992125984" top="0.35433070866141736" bottom="0.35433070866141736" header="0.31496062992125984" footer="0.11811023622047245"/>
  <pageSetup paperSize="9" orientation="landscape" r:id="rId1"/>
  <ignoredErrors>
    <ignoredError sqref="B9:B45"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sheetPr>
  <dimension ref="B3:G44"/>
  <sheetViews>
    <sheetView showGridLines="0" zoomScaleNormal="100" workbookViewId="0">
      <selection activeCell="E7" sqref="E7"/>
    </sheetView>
  </sheetViews>
  <sheetFormatPr defaultRowHeight="13.2" x14ac:dyDescent="0.2"/>
  <cols>
    <col min="1" max="1" width="3.21875" customWidth="1"/>
    <col min="2" max="2" width="5.33203125" customWidth="1"/>
    <col min="3" max="3" width="6.33203125" customWidth="1"/>
    <col min="4" max="4" width="25.109375" customWidth="1"/>
    <col min="5" max="5" width="16" customWidth="1"/>
    <col min="6" max="6" width="9.109375" customWidth="1"/>
    <col min="7" max="7" width="11.88671875" customWidth="1"/>
  </cols>
  <sheetData>
    <row r="3" spans="2:7" ht="13.8" thickBot="1" x14ac:dyDescent="0.25"/>
    <row r="4" spans="2:7" ht="21.75" customHeight="1" thickTop="1" thickBot="1" x14ac:dyDescent="0.25">
      <c r="B4" s="504" t="s">
        <v>209</v>
      </c>
      <c r="C4" s="505"/>
    </row>
    <row r="5" spans="2:7" ht="13.8" thickTop="1" x14ac:dyDescent="0.2"/>
    <row r="6" spans="2:7" ht="35.25" customHeight="1" thickBot="1" x14ac:dyDescent="0.25">
      <c r="C6" s="506" t="s">
        <v>83</v>
      </c>
      <c r="D6" s="507"/>
      <c r="E6" s="213" t="s">
        <v>89</v>
      </c>
      <c r="G6" s="220" t="s">
        <v>91</v>
      </c>
    </row>
    <row r="7" spans="2:7" ht="13.8" thickTop="1" x14ac:dyDescent="0.2">
      <c r="C7" s="214" t="s">
        <v>13</v>
      </c>
      <c r="D7" s="215" t="s">
        <v>484</v>
      </c>
      <c r="E7" s="133">
        <v>0.47756219126874644</v>
      </c>
      <c r="G7" s="357"/>
    </row>
    <row r="8" spans="2:7" x14ac:dyDescent="0.2">
      <c r="C8" s="216" t="s">
        <v>14</v>
      </c>
      <c r="D8" s="217" t="s">
        <v>291</v>
      </c>
      <c r="E8" s="134">
        <v>0.18060887420766003</v>
      </c>
      <c r="G8" s="358"/>
    </row>
    <row r="9" spans="2:7" ht="14.25" customHeight="1" x14ac:dyDescent="0.2">
      <c r="C9" s="216" t="s">
        <v>16</v>
      </c>
      <c r="D9" s="217" t="s">
        <v>292</v>
      </c>
      <c r="E9" s="134">
        <v>0.1944746943698985</v>
      </c>
      <c r="G9" s="358"/>
    </row>
    <row r="10" spans="2:7" x14ac:dyDescent="0.2">
      <c r="C10" s="216" t="s">
        <v>18</v>
      </c>
      <c r="D10" s="217" t="s">
        <v>293</v>
      </c>
      <c r="E10" s="134">
        <v>3.7698576865795141E-2</v>
      </c>
      <c r="G10" s="358"/>
    </row>
    <row r="11" spans="2:7" x14ac:dyDescent="0.2">
      <c r="C11" s="216" t="s">
        <v>20</v>
      </c>
      <c r="D11" s="217" t="s">
        <v>21</v>
      </c>
      <c r="E11" s="134">
        <v>0.2884126529051988</v>
      </c>
      <c r="G11" s="358"/>
    </row>
    <row r="12" spans="2:7" x14ac:dyDescent="0.2">
      <c r="C12" s="216" t="s">
        <v>22</v>
      </c>
      <c r="D12" s="217" t="s">
        <v>294</v>
      </c>
      <c r="E12" s="134">
        <v>2.2083925194038789E-2</v>
      </c>
      <c r="G12" s="358"/>
    </row>
    <row r="13" spans="2:7" x14ac:dyDescent="0.2">
      <c r="C13" s="216" t="s">
        <v>24</v>
      </c>
      <c r="D13" s="217" t="s">
        <v>295</v>
      </c>
      <c r="E13" s="134">
        <v>3.3317631113535362E-2</v>
      </c>
      <c r="G13" s="358"/>
    </row>
    <row r="14" spans="2:7" x14ac:dyDescent="0.2">
      <c r="C14" s="216" t="s">
        <v>26</v>
      </c>
      <c r="D14" s="217" t="s">
        <v>485</v>
      </c>
      <c r="E14" s="134">
        <v>0.10346740757307271</v>
      </c>
      <c r="G14" s="358"/>
    </row>
    <row r="15" spans="2:7" x14ac:dyDescent="0.2">
      <c r="C15" s="216" t="s">
        <v>27</v>
      </c>
      <c r="D15" s="217" t="s">
        <v>297</v>
      </c>
      <c r="E15" s="134">
        <v>0.33921912616861472</v>
      </c>
      <c r="G15" s="358"/>
    </row>
    <row r="16" spans="2:7" x14ac:dyDescent="0.2">
      <c r="C16" s="216" t="s">
        <v>29</v>
      </c>
      <c r="D16" s="217" t="s">
        <v>298</v>
      </c>
      <c r="E16" s="134">
        <v>5.624054061870376E-2</v>
      </c>
      <c r="G16" s="358"/>
    </row>
    <row r="17" spans="3:7" x14ac:dyDescent="0.2">
      <c r="C17" s="216" t="s">
        <v>31</v>
      </c>
      <c r="D17" s="217" t="s">
        <v>299</v>
      </c>
      <c r="E17" s="134">
        <v>5.817868768115575E-2</v>
      </c>
      <c r="G17" s="358"/>
    </row>
    <row r="18" spans="3:7" x14ac:dyDescent="0.2">
      <c r="C18" s="216" t="s">
        <v>33</v>
      </c>
      <c r="D18" s="217" t="s">
        <v>300</v>
      </c>
      <c r="E18" s="134">
        <v>0.28437716102945387</v>
      </c>
      <c r="G18" s="358"/>
    </row>
    <row r="19" spans="3:7" x14ac:dyDescent="0.2">
      <c r="C19" s="216" t="s">
        <v>35</v>
      </c>
      <c r="D19" s="217" t="s">
        <v>301</v>
      </c>
      <c r="E19" s="134">
        <v>0.11334359373326341</v>
      </c>
      <c r="G19" s="358"/>
    </row>
    <row r="20" spans="3:7" x14ac:dyDescent="0.2">
      <c r="C20" s="216" t="s">
        <v>37</v>
      </c>
      <c r="D20" s="217" t="s">
        <v>302</v>
      </c>
      <c r="E20" s="134">
        <v>0.203493375301387</v>
      </c>
      <c r="G20" s="358"/>
    </row>
    <row r="21" spans="3:7" x14ac:dyDescent="0.2">
      <c r="C21" s="216" t="s">
        <v>39</v>
      </c>
      <c r="D21" s="217" t="s">
        <v>303</v>
      </c>
      <c r="E21" s="134">
        <v>0.27578229513473285</v>
      </c>
      <c r="G21" s="358"/>
    </row>
    <row r="22" spans="3:7" x14ac:dyDescent="0.2">
      <c r="C22" s="216" t="s">
        <v>41</v>
      </c>
      <c r="D22" s="217" t="s">
        <v>289</v>
      </c>
      <c r="E22" s="134">
        <v>5.8090992064672164E-2</v>
      </c>
      <c r="G22" s="358"/>
    </row>
    <row r="23" spans="3:7" x14ac:dyDescent="0.2">
      <c r="C23" s="216" t="s">
        <v>43</v>
      </c>
      <c r="D23" s="217" t="s">
        <v>304</v>
      </c>
      <c r="E23" s="134">
        <v>5.7843021190955413E-2</v>
      </c>
      <c r="G23" s="358"/>
    </row>
    <row r="24" spans="3:7" x14ac:dyDescent="0.2">
      <c r="C24" s="216" t="s">
        <v>45</v>
      </c>
      <c r="D24" s="217" t="s">
        <v>486</v>
      </c>
      <c r="E24" s="134">
        <v>9.7484159423610883E-2</v>
      </c>
      <c r="G24" s="358"/>
    </row>
    <row r="25" spans="3:7" x14ac:dyDescent="0.2">
      <c r="C25" s="216" t="s">
        <v>46</v>
      </c>
      <c r="D25" s="217" t="s">
        <v>306</v>
      </c>
      <c r="E25" s="134">
        <v>7.237878339564896E-2</v>
      </c>
      <c r="G25" s="358"/>
    </row>
    <row r="26" spans="3:7" x14ac:dyDescent="0.2">
      <c r="C26" s="216" t="s">
        <v>48</v>
      </c>
      <c r="D26" s="217" t="s">
        <v>49</v>
      </c>
      <c r="E26" s="134">
        <v>0.41408535840369365</v>
      </c>
      <c r="G26" s="358"/>
    </row>
    <row r="27" spans="3:7" x14ac:dyDescent="0.2">
      <c r="C27" s="216" t="s">
        <v>50</v>
      </c>
      <c r="D27" s="217" t="s">
        <v>307</v>
      </c>
      <c r="E27" s="134">
        <v>1</v>
      </c>
      <c r="G27" s="358"/>
    </row>
    <row r="28" spans="3:7" x14ac:dyDescent="0.2">
      <c r="C28" s="216" t="s">
        <v>52</v>
      </c>
      <c r="D28" s="217" t="s">
        <v>487</v>
      </c>
      <c r="E28" s="134">
        <v>0.66795694248124393</v>
      </c>
      <c r="G28" s="358"/>
    </row>
    <row r="29" spans="3:7" x14ac:dyDescent="0.2">
      <c r="C29" s="216" t="s">
        <v>54</v>
      </c>
      <c r="D29" s="217" t="s">
        <v>55</v>
      </c>
      <c r="E29" s="134">
        <v>0.99986202065444663</v>
      </c>
      <c r="G29" s="358"/>
    </row>
    <row r="30" spans="3:7" x14ac:dyDescent="0.2">
      <c r="C30" s="216" t="s">
        <v>56</v>
      </c>
      <c r="D30" s="217" t="s">
        <v>57</v>
      </c>
      <c r="E30" s="134">
        <v>0.93078587650512068</v>
      </c>
      <c r="G30" s="358"/>
    </row>
    <row r="31" spans="3:7" x14ac:dyDescent="0.2">
      <c r="C31" s="216" t="s">
        <v>58</v>
      </c>
      <c r="D31" s="217" t="s">
        <v>308</v>
      </c>
      <c r="E31" s="134">
        <v>0.643846172221336</v>
      </c>
      <c r="G31" s="358"/>
    </row>
    <row r="32" spans="3:7" x14ac:dyDescent="0.2">
      <c r="C32" s="216" t="s">
        <v>60</v>
      </c>
      <c r="D32" s="217" t="s">
        <v>309</v>
      </c>
      <c r="E32" s="134">
        <v>0.87689045744114369</v>
      </c>
      <c r="G32" s="358"/>
    </row>
    <row r="33" spans="3:7" x14ac:dyDescent="0.2">
      <c r="C33" s="216" t="s">
        <v>62</v>
      </c>
      <c r="D33" s="217" t="s">
        <v>310</v>
      </c>
      <c r="E33" s="134">
        <v>0.99082500860770983</v>
      </c>
      <c r="G33" s="358"/>
    </row>
    <row r="34" spans="3:7" x14ac:dyDescent="0.2">
      <c r="C34" s="216" t="s">
        <v>64</v>
      </c>
      <c r="D34" s="217" t="s">
        <v>311</v>
      </c>
      <c r="E34" s="134">
        <v>0.78116721404020473</v>
      </c>
      <c r="G34" s="358"/>
    </row>
    <row r="35" spans="3:7" x14ac:dyDescent="0.2">
      <c r="C35" s="216" t="s">
        <v>66</v>
      </c>
      <c r="D35" s="217" t="s">
        <v>312</v>
      </c>
      <c r="E35" s="134">
        <v>0.5134940773613238</v>
      </c>
      <c r="G35" s="358"/>
    </row>
    <row r="36" spans="3:7" x14ac:dyDescent="0.2">
      <c r="C36" s="216" t="s">
        <v>68</v>
      </c>
      <c r="D36" s="217" t="s">
        <v>313</v>
      </c>
      <c r="E36" s="134">
        <v>1</v>
      </c>
      <c r="G36" s="358"/>
    </row>
    <row r="37" spans="3:7" x14ac:dyDescent="0.2">
      <c r="C37" s="216" t="s">
        <v>70</v>
      </c>
      <c r="D37" s="217" t="s">
        <v>314</v>
      </c>
      <c r="E37" s="134">
        <v>0.74506216465030639</v>
      </c>
      <c r="G37" s="358"/>
    </row>
    <row r="38" spans="3:7" x14ac:dyDescent="0.2">
      <c r="C38" s="216" t="s">
        <v>72</v>
      </c>
      <c r="D38" s="217" t="s">
        <v>315</v>
      </c>
      <c r="E38" s="134">
        <v>0.985303527799682</v>
      </c>
      <c r="G38" s="358"/>
    </row>
    <row r="39" spans="3:7" x14ac:dyDescent="0.2">
      <c r="C39" s="216" t="s">
        <v>74</v>
      </c>
      <c r="D39" s="217" t="s">
        <v>287</v>
      </c>
      <c r="E39" s="134">
        <v>0.97546900936452752</v>
      </c>
      <c r="G39" s="358"/>
    </row>
    <row r="40" spans="3:7" x14ac:dyDescent="0.2">
      <c r="C40" s="216" t="s">
        <v>75</v>
      </c>
      <c r="D40" s="217" t="s">
        <v>76</v>
      </c>
      <c r="E40" s="134">
        <v>0.61099518776754258</v>
      </c>
      <c r="G40" s="358"/>
    </row>
    <row r="41" spans="3:7" x14ac:dyDescent="0.2">
      <c r="C41" s="216" t="s">
        <v>77</v>
      </c>
      <c r="D41" s="217" t="s">
        <v>316</v>
      </c>
      <c r="E41" s="134">
        <v>0.80607418773282169</v>
      </c>
      <c r="G41" s="358"/>
    </row>
    <row r="42" spans="3:7" x14ac:dyDescent="0.2">
      <c r="C42" s="216" t="s">
        <v>78</v>
      </c>
      <c r="D42" s="217" t="s">
        <v>317</v>
      </c>
      <c r="E42" s="134">
        <v>1</v>
      </c>
      <c r="G42" s="358"/>
    </row>
    <row r="43" spans="3:7" ht="13.8" thickBot="1" x14ac:dyDescent="0.25">
      <c r="C43" s="218" t="s">
        <v>80</v>
      </c>
      <c r="D43" s="219" t="s">
        <v>318</v>
      </c>
      <c r="E43" s="135">
        <v>0.63584902949585509</v>
      </c>
      <c r="G43" s="359"/>
    </row>
    <row r="44" spans="3:7" ht="13.8" thickTop="1" x14ac:dyDescent="0.2"/>
  </sheetData>
  <mergeCells count="2">
    <mergeCell ref="B4:C4"/>
    <mergeCell ref="C6:D6"/>
  </mergeCells>
  <phoneticPr fontId="1"/>
  <conditionalFormatting sqref="G7:G43">
    <cfRule type="cellIs" dxfId="0" priority="1" stopIfTrue="1" operator="greaterThan">
      <formula>0</formula>
    </cfRule>
  </conditionalFormatting>
  <pageMargins left="0.70866141732283472" right="0.31496062992125984" top="0.74803149606299213" bottom="0.74803149606299213" header="0.31496062992125984" footer="0.31496062992125984"/>
  <pageSetup paperSize="9" orientation="portrait" r:id="rId1"/>
  <ignoredErrors>
    <ignoredError sqref="C7:C43"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sheetPr>
  <dimension ref="B3:K89"/>
  <sheetViews>
    <sheetView showGridLines="0" zoomScaleNormal="100" workbookViewId="0">
      <selection activeCell="D2" sqref="D2"/>
    </sheetView>
  </sheetViews>
  <sheetFormatPr defaultRowHeight="13.2" x14ac:dyDescent="0.2"/>
  <cols>
    <col min="1" max="1" width="2.6640625" customWidth="1"/>
    <col min="2" max="3" width="10.6640625" customWidth="1"/>
    <col min="4" max="7" width="16.44140625" customWidth="1"/>
    <col min="8" max="8" width="1.21875" customWidth="1"/>
    <col min="9" max="12" width="8.33203125" customWidth="1"/>
  </cols>
  <sheetData>
    <row r="3" spans="2:11" x14ac:dyDescent="0.2">
      <c r="G3" s="91">
        <f ca="1">TODAY()</f>
        <v>46090</v>
      </c>
      <c r="H3" s="90"/>
      <c r="J3" s="516"/>
      <c r="K3" s="516"/>
    </row>
    <row r="4" spans="2:11" ht="16.5" customHeight="1" thickBot="1" x14ac:dyDescent="0.25"/>
    <row r="5" spans="2:11" ht="15" customHeight="1" thickTop="1" x14ac:dyDescent="0.2">
      <c r="B5" s="223" t="s">
        <v>213</v>
      </c>
      <c r="C5" s="224"/>
      <c r="D5" s="224"/>
      <c r="E5" s="224"/>
      <c r="F5" s="224"/>
      <c r="G5" s="225"/>
      <c r="J5" s="300" t="s">
        <v>445</v>
      </c>
    </row>
    <row r="6" spans="2:11" ht="14.25" customHeight="1" x14ac:dyDescent="0.2">
      <c r="B6" s="521" t="s">
        <v>428</v>
      </c>
      <c r="C6" s="522"/>
      <c r="D6" s="522"/>
      <c r="E6" s="522"/>
      <c r="F6" s="522"/>
      <c r="G6" s="523"/>
      <c r="J6" s="301"/>
    </row>
    <row r="7" spans="2:11" ht="14.25" customHeight="1" x14ac:dyDescent="0.2">
      <c r="B7" s="521"/>
      <c r="C7" s="522"/>
      <c r="D7" s="522"/>
      <c r="E7" s="522"/>
      <c r="F7" s="522"/>
      <c r="G7" s="523"/>
      <c r="J7" s="301"/>
    </row>
    <row r="8" spans="2:11" ht="14.25" customHeight="1" x14ac:dyDescent="0.2">
      <c r="B8" s="521"/>
      <c r="C8" s="522"/>
      <c r="D8" s="522"/>
      <c r="E8" s="522"/>
      <c r="F8" s="522"/>
      <c r="G8" s="523"/>
      <c r="J8" s="301"/>
    </row>
    <row r="9" spans="2:11" ht="14.25" customHeight="1" thickBot="1" x14ac:dyDescent="0.25">
      <c r="B9" s="524"/>
      <c r="C9" s="525"/>
      <c r="D9" s="525"/>
      <c r="E9" s="525"/>
      <c r="F9" s="525"/>
      <c r="G9" s="526"/>
      <c r="J9" s="301"/>
    </row>
    <row r="10" spans="2:11" ht="18" customHeight="1" thickTop="1" x14ac:dyDescent="0.2">
      <c r="F10" s="62"/>
      <c r="J10" s="301"/>
    </row>
    <row r="11" spans="2:11" ht="16.5" customHeight="1" thickBot="1" x14ac:dyDescent="0.25">
      <c r="B11" t="s">
        <v>214</v>
      </c>
      <c r="D11" s="72"/>
      <c r="E11" s="93" t="str">
        <f>"（単位："&amp;入力!$K$29&amp;",率）"</f>
        <v>（単位：万円,率）</v>
      </c>
      <c r="F11" s="62"/>
      <c r="J11" s="301"/>
    </row>
    <row r="12" spans="2:11" ht="16.5" customHeight="1" x14ac:dyDescent="0.2">
      <c r="B12" s="512" t="s">
        <v>215</v>
      </c>
      <c r="C12" s="513"/>
      <c r="D12" s="517">
        <f>波及効果計算!D46</f>
        <v>0</v>
      </c>
      <c r="E12" s="518"/>
      <c r="J12" s="301"/>
    </row>
    <row r="13" spans="2:11" ht="16.5" customHeight="1" thickBot="1" x14ac:dyDescent="0.25">
      <c r="B13" s="514" t="s">
        <v>216</v>
      </c>
      <c r="C13" s="515"/>
      <c r="D13" s="519">
        <f>入力!K6</f>
        <v>0.52455299338756389</v>
      </c>
      <c r="E13" s="520"/>
      <c r="J13" s="301"/>
    </row>
    <row r="14" spans="2:11" ht="18" customHeight="1" x14ac:dyDescent="0.2"/>
    <row r="15" spans="2:11" ht="16.5" customHeight="1" thickBot="1" x14ac:dyDescent="0.25">
      <c r="B15" t="s">
        <v>217</v>
      </c>
      <c r="G15" s="93" t="str">
        <f>"（単位："&amp;入力!$K$29&amp;",人）"</f>
        <v>（単位：万円,人）</v>
      </c>
    </row>
    <row r="16" spans="2:11" ht="16.5" customHeight="1" x14ac:dyDescent="0.2">
      <c r="B16" s="512"/>
      <c r="C16" s="513"/>
      <c r="D16" s="222" t="s">
        <v>219</v>
      </c>
      <c r="E16" s="222" t="s">
        <v>224</v>
      </c>
      <c r="F16" s="222" t="s">
        <v>225</v>
      </c>
      <c r="G16" s="334" t="s">
        <v>220</v>
      </c>
      <c r="H16" s="88"/>
      <c r="I16" s="89"/>
    </row>
    <row r="17" spans="2:10" ht="16.5" customHeight="1" x14ac:dyDescent="0.2">
      <c r="B17" s="508" t="s">
        <v>218</v>
      </c>
      <c r="C17" s="509"/>
      <c r="D17" s="347">
        <f>波及効果計算!F46</f>
        <v>0</v>
      </c>
      <c r="E17" s="347">
        <f>波及効果計算!N46</f>
        <v>0</v>
      </c>
      <c r="F17" s="347">
        <f>波及効果計算!Z46</f>
        <v>0</v>
      </c>
      <c r="G17" s="348">
        <f>SUM(D17:F17)</f>
        <v>0</v>
      </c>
      <c r="H17" s="92"/>
      <c r="I17" s="84"/>
    </row>
    <row r="18" spans="2:10" ht="16.5" customHeight="1" x14ac:dyDescent="0.2">
      <c r="B18" s="508" t="s">
        <v>465</v>
      </c>
      <c r="C18" s="509"/>
      <c r="D18" s="347">
        <f>波及効果計算!G46</f>
        <v>0</v>
      </c>
      <c r="E18" s="347">
        <f>波及効果計算!O46</f>
        <v>0</v>
      </c>
      <c r="F18" s="347">
        <f>波及効果計算!AA46</f>
        <v>0</v>
      </c>
      <c r="G18" s="348">
        <f>SUM(D18:F18)</f>
        <v>0</v>
      </c>
      <c r="H18" s="92"/>
      <c r="I18" s="84"/>
    </row>
    <row r="19" spans="2:10" ht="16.5" customHeight="1" x14ac:dyDescent="0.2">
      <c r="B19" s="508" t="s">
        <v>466</v>
      </c>
      <c r="C19" s="509"/>
      <c r="D19" s="347">
        <f>波及効果計算!H46</f>
        <v>0</v>
      </c>
      <c r="E19" s="347">
        <f>波及効果計算!P46</f>
        <v>0</v>
      </c>
      <c r="F19" s="347">
        <f>波及効果計算!AB46</f>
        <v>0</v>
      </c>
      <c r="G19" s="349">
        <f>SUM(D19:F19)</f>
        <v>0</v>
      </c>
      <c r="H19" s="314"/>
      <c r="I19" s="84"/>
    </row>
    <row r="20" spans="2:10" ht="16.5" customHeight="1" x14ac:dyDescent="0.2">
      <c r="B20" s="508" t="s">
        <v>270</v>
      </c>
      <c r="C20" s="509"/>
      <c r="D20" s="347">
        <f>波及効果計算!AD46</f>
        <v>0</v>
      </c>
      <c r="E20" s="347">
        <f>波及効果計算!AF46</f>
        <v>0</v>
      </c>
      <c r="F20" s="350">
        <f>波及効果計算!AH46</f>
        <v>0</v>
      </c>
      <c r="G20" s="351">
        <f>波及効果計算!AJ46</f>
        <v>0</v>
      </c>
      <c r="H20" s="314"/>
      <c r="I20" s="84"/>
    </row>
    <row r="21" spans="2:10" ht="16.5" customHeight="1" thickBot="1" x14ac:dyDescent="0.25">
      <c r="B21" s="510" t="s">
        <v>271</v>
      </c>
      <c r="C21" s="511"/>
      <c r="D21" s="352">
        <f>波及効果計算!AE46</f>
        <v>0</v>
      </c>
      <c r="E21" s="352">
        <f>波及効果計算!AG46</f>
        <v>0</v>
      </c>
      <c r="F21" s="353">
        <f>波及効果計算!AI46</f>
        <v>0</v>
      </c>
      <c r="G21" s="354">
        <f>波及効果計算!AK46</f>
        <v>0</v>
      </c>
      <c r="H21" s="314"/>
      <c r="I21" s="84"/>
    </row>
    <row r="22" spans="2:10" ht="15" customHeight="1" x14ac:dyDescent="0.2">
      <c r="B22" t="s">
        <v>212</v>
      </c>
    </row>
    <row r="23" spans="2:10" ht="15" customHeight="1" x14ac:dyDescent="0.2"/>
    <row r="24" spans="2:10" ht="15" customHeight="1" x14ac:dyDescent="0.2"/>
    <row r="25" spans="2:10" ht="15" customHeight="1" x14ac:dyDescent="0.2">
      <c r="G25" s="68" t="str">
        <f>"（単位："&amp;入力!$K$29&amp;"）"</f>
        <v>（単位：万円）</v>
      </c>
      <c r="J25" s="62"/>
    </row>
    <row r="26" spans="2:10" ht="15" customHeight="1" x14ac:dyDescent="0.2"/>
    <row r="27" spans="2:10" ht="15" customHeight="1" x14ac:dyDescent="0.2"/>
    <row r="28" spans="2:10" ht="15" customHeight="1" x14ac:dyDescent="0.2"/>
    <row r="29" spans="2:10" ht="15" customHeight="1" x14ac:dyDescent="0.2"/>
    <row r="30" spans="2:10" ht="15" customHeight="1" x14ac:dyDescent="0.2"/>
    <row r="31" spans="2:10" ht="15" customHeight="1" x14ac:dyDescent="0.2"/>
    <row r="32" spans="2:10" ht="15" customHeight="1" x14ac:dyDescent="0.2"/>
    <row r="33" spans="7:7" ht="15" customHeight="1" x14ac:dyDescent="0.2"/>
    <row r="34" spans="7:7" ht="15" customHeight="1" x14ac:dyDescent="0.2"/>
    <row r="35" spans="7:7" ht="15" customHeight="1" x14ac:dyDescent="0.2"/>
    <row r="36" spans="7:7" ht="15" customHeight="1" x14ac:dyDescent="0.2"/>
    <row r="37" spans="7:7" ht="15" customHeight="1" x14ac:dyDescent="0.2"/>
    <row r="38" spans="7:7" ht="15" customHeight="1" x14ac:dyDescent="0.2"/>
    <row r="39" spans="7:7" ht="15" customHeight="1" x14ac:dyDescent="0.2"/>
    <row r="40" spans="7:7" ht="15" customHeight="1" x14ac:dyDescent="0.2">
      <c r="G40" s="68" t="s">
        <v>244</v>
      </c>
    </row>
    <row r="41" spans="7:7" ht="15" customHeight="1" x14ac:dyDescent="0.2"/>
    <row r="42" spans="7:7" ht="15" customHeight="1" x14ac:dyDescent="0.2"/>
    <row r="43" spans="7:7" ht="15" customHeight="1" x14ac:dyDescent="0.2"/>
    <row r="44" spans="7:7" ht="15" customHeight="1" x14ac:dyDescent="0.2"/>
    <row r="45" spans="7:7" ht="15" customHeight="1" x14ac:dyDescent="0.2"/>
    <row r="46" spans="7:7" ht="15" customHeight="1" x14ac:dyDescent="0.2"/>
    <row r="47" spans="7:7" ht="15" customHeight="1" x14ac:dyDescent="0.2"/>
    <row r="48" spans="7:7" ht="15" customHeight="1" x14ac:dyDescent="0.2"/>
    <row r="49" spans="7:7" ht="15" customHeight="1" x14ac:dyDescent="0.2"/>
    <row r="50" spans="7:7" ht="15" customHeight="1" x14ac:dyDescent="0.2"/>
    <row r="51" spans="7:7" ht="15" customHeight="1" x14ac:dyDescent="0.2"/>
    <row r="52" spans="7:7" ht="15" customHeight="1" x14ac:dyDescent="0.2"/>
    <row r="53" spans="7:7" ht="15" customHeight="1" x14ac:dyDescent="0.2"/>
    <row r="54" spans="7:7" ht="15" customHeight="1" x14ac:dyDescent="0.2"/>
    <row r="55" spans="7:7" ht="15" customHeight="1" x14ac:dyDescent="0.2"/>
    <row r="56" spans="7:7" ht="15" customHeight="1" x14ac:dyDescent="0.2"/>
    <row r="57" spans="7:7" ht="15" customHeight="1" x14ac:dyDescent="0.2"/>
    <row r="58" spans="7:7" ht="15" customHeight="1" x14ac:dyDescent="0.2">
      <c r="G58" s="68" t="str">
        <f>"（単位："&amp;入力!$K$29&amp;"）"</f>
        <v>（単位：万円）</v>
      </c>
    </row>
    <row r="59" spans="7:7" ht="15" customHeight="1" x14ac:dyDescent="0.2"/>
    <row r="89" spans="7:7" x14ac:dyDescent="0.2">
      <c r="G89" s="68" t="s">
        <v>244</v>
      </c>
    </row>
  </sheetData>
  <sheetProtection formatCells="0" formatColumns="0" formatRows="0"/>
  <mergeCells count="12">
    <mergeCell ref="J3:K3"/>
    <mergeCell ref="D12:E12"/>
    <mergeCell ref="D13:E13"/>
    <mergeCell ref="B6:G9"/>
    <mergeCell ref="B17:C17"/>
    <mergeCell ref="B18:C18"/>
    <mergeCell ref="B19:C19"/>
    <mergeCell ref="B21:C21"/>
    <mergeCell ref="B20:C20"/>
    <mergeCell ref="B12:C12"/>
    <mergeCell ref="B13:C13"/>
    <mergeCell ref="B16:C16"/>
  </mergeCells>
  <phoneticPr fontId="8"/>
  <pageMargins left="0.70866141732283472" right="0.51181102362204722" top="0.55118110236220474" bottom="0.35433070866141736"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CC"/>
  </sheetPr>
  <dimension ref="B1:P52"/>
  <sheetViews>
    <sheetView showGridLines="0" zoomScale="83" zoomScaleNormal="83" workbookViewId="0">
      <selection activeCell="Q32" sqref="Q32"/>
    </sheetView>
  </sheetViews>
  <sheetFormatPr defaultColWidth="9" defaultRowHeight="12" x14ac:dyDescent="0.2"/>
  <cols>
    <col min="1" max="1" width="1.21875" style="26" customWidth="1"/>
    <col min="2" max="2" width="3.109375" style="26" customWidth="1"/>
    <col min="3" max="3" width="16.44140625" style="26" customWidth="1"/>
    <col min="4" max="4" width="10" style="26" customWidth="1"/>
    <col min="5" max="5" width="9" style="26" customWidth="1"/>
    <col min="6" max="7" width="9" style="26"/>
    <col min="8" max="8" width="10.33203125" style="26" customWidth="1"/>
    <col min="9" max="9" width="9.44140625" style="26" customWidth="1"/>
    <col min="10" max="10" width="8.77734375" style="26" customWidth="1"/>
    <col min="11" max="11" width="8.33203125" style="26" customWidth="1"/>
    <col min="12" max="16384" width="9" style="26"/>
  </cols>
  <sheetData>
    <row r="1" spans="2:16" ht="21.75" customHeight="1" x14ac:dyDescent="0.2">
      <c r="B1"/>
      <c r="C1"/>
      <c r="D1" s="99"/>
    </row>
    <row r="2" spans="2:16" ht="13.5" customHeight="1" x14ac:dyDescent="0.2">
      <c r="B2" s="161"/>
      <c r="C2" s="161"/>
      <c r="D2" s="99"/>
      <c r="M2"/>
      <c r="N2"/>
      <c r="O2"/>
      <c r="P2"/>
    </row>
    <row r="3" spans="2:16" ht="16.5" customHeight="1" x14ac:dyDescent="0.2">
      <c r="M3"/>
      <c r="N3"/>
      <c r="O3"/>
      <c r="P3"/>
    </row>
    <row r="4" spans="2:16" ht="16.5" customHeight="1" x14ac:dyDescent="0.2">
      <c r="C4" s="125" t="s">
        <v>245</v>
      </c>
      <c r="D4" s="527">
        <f>D51</f>
        <v>0</v>
      </c>
      <c r="E4" s="527"/>
      <c r="F4" s="126" t="str">
        <f>入力!$K$29</f>
        <v>万円</v>
      </c>
      <c r="G4" s="127"/>
      <c r="H4" s="127"/>
      <c r="I4" s="127"/>
      <c r="J4" s="127"/>
      <c r="K4" s="94"/>
      <c r="M4"/>
      <c r="N4"/>
      <c r="O4"/>
      <c r="P4"/>
    </row>
    <row r="5" spans="2:16" ht="16.5" customHeight="1" x14ac:dyDescent="0.2">
      <c r="C5" s="125" t="s">
        <v>246</v>
      </c>
      <c r="D5" s="528">
        <f>H51</f>
        <v>0</v>
      </c>
      <c r="E5" s="528"/>
      <c r="F5" s="126" t="str">
        <f>入力!$K$29</f>
        <v>万円</v>
      </c>
      <c r="G5" s="125" t="s">
        <v>261</v>
      </c>
      <c r="H5" s="125"/>
      <c r="I5" s="128">
        <f>IFERROR(IF(D51="","",D5/D51),0)</f>
        <v>0</v>
      </c>
      <c r="J5" s="125" t="s">
        <v>260</v>
      </c>
      <c r="K5" s="94"/>
      <c r="M5"/>
      <c r="N5"/>
      <c r="O5"/>
      <c r="P5"/>
    </row>
    <row r="6" spans="2:16" ht="16.5" customHeight="1" x14ac:dyDescent="0.2">
      <c r="C6" s="129" t="s">
        <v>247</v>
      </c>
      <c r="D6" s="529">
        <f>I51</f>
        <v>0</v>
      </c>
      <c r="E6" s="529"/>
      <c r="F6" s="130" t="str">
        <f>入力!$K$29</f>
        <v>万円</v>
      </c>
      <c r="G6" s="129" t="s">
        <v>261</v>
      </c>
      <c r="H6" s="129"/>
      <c r="I6" s="128">
        <f>IFERROR(IF(D51="","",D6/D51),0)</f>
        <v>0</v>
      </c>
      <c r="J6" s="129" t="s">
        <v>260</v>
      </c>
      <c r="K6" s="94"/>
      <c r="M6"/>
      <c r="N6"/>
      <c r="O6"/>
      <c r="P6"/>
    </row>
    <row r="7" spans="2:16" customFormat="1" ht="16.5" customHeight="1" x14ac:dyDescent="0.2"/>
    <row r="8" spans="2:16" ht="16.5" customHeight="1" x14ac:dyDescent="0.2">
      <c r="C8" s="125" t="s">
        <v>248</v>
      </c>
      <c r="D8" s="131">
        <f>J51</f>
        <v>0</v>
      </c>
      <c r="E8" s="125" t="s">
        <v>259</v>
      </c>
      <c r="F8" s="125" t="s">
        <v>262</v>
      </c>
      <c r="G8" s="125"/>
      <c r="H8" s="132">
        <f>K51</f>
        <v>0</v>
      </c>
      <c r="I8" s="125" t="s">
        <v>259</v>
      </c>
      <c r="J8" s="124" t="s">
        <v>263</v>
      </c>
      <c r="K8" s="102"/>
      <c r="M8"/>
      <c r="N8"/>
      <c r="O8"/>
      <c r="P8"/>
    </row>
    <row r="9" spans="2:16" ht="27" customHeight="1" x14ac:dyDescent="0.2">
      <c r="M9" s="302"/>
      <c r="N9" s="173"/>
      <c r="O9" s="170"/>
      <c r="P9" s="171"/>
    </row>
    <row r="10" spans="2:16" ht="16.5" customHeight="1" x14ac:dyDescent="0.2">
      <c r="B10" s="530" t="s">
        <v>0</v>
      </c>
      <c r="C10" s="531"/>
      <c r="D10" s="226" t="s">
        <v>249</v>
      </c>
      <c r="E10" s="537" t="s">
        <v>285</v>
      </c>
      <c r="F10" s="538"/>
      <c r="G10" s="538"/>
      <c r="H10" s="538"/>
      <c r="I10" s="538"/>
      <c r="J10" s="538"/>
      <c r="K10" s="539"/>
      <c r="M10" s="300" t="s">
        <v>447</v>
      </c>
    </row>
    <row r="11" spans="2:16" ht="16.5" customHeight="1" x14ac:dyDescent="0.2">
      <c r="B11" s="532"/>
      <c r="C11" s="533"/>
      <c r="D11" s="534" t="s">
        <v>250</v>
      </c>
      <c r="E11" s="540" t="s">
        <v>246</v>
      </c>
      <c r="F11" s="540"/>
      <c r="G11" s="540"/>
      <c r="H11" s="540"/>
      <c r="I11" s="534" t="s">
        <v>255</v>
      </c>
      <c r="J11" s="534" t="s">
        <v>256</v>
      </c>
      <c r="K11" s="534" t="s">
        <v>257</v>
      </c>
      <c r="M11" s="177"/>
    </row>
    <row r="12" spans="2:16" ht="16.5" customHeight="1" x14ac:dyDescent="0.2">
      <c r="B12" s="532"/>
      <c r="C12" s="533"/>
      <c r="D12" s="535"/>
      <c r="E12" s="227" t="s">
        <v>251</v>
      </c>
      <c r="F12" s="228" t="s">
        <v>252</v>
      </c>
      <c r="G12" s="229" t="s">
        <v>253</v>
      </c>
      <c r="H12" s="230" t="s">
        <v>254</v>
      </c>
      <c r="I12" s="536"/>
      <c r="J12" s="536"/>
      <c r="K12" s="536"/>
      <c r="M12" s="177"/>
    </row>
    <row r="13" spans="2:16" ht="11.25" customHeight="1" x14ac:dyDescent="0.2">
      <c r="B13" s="231"/>
      <c r="C13" s="236"/>
      <c r="D13" s="95" t="str">
        <f>入力!$K$29</f>
        <v>万円</v>
      </c>
      <c r="E13" s="117" t="str">
        <f>入力!$K$29</f>
        <v>万円</v>
      </c>
      <c r="F13" s="118" t="str">
        <f>入力!$K$29</f>
        <v>万円</v>
      </c>
      <c r="G13" s="119" t="str">
        <f>入力!$K$29</f>
        <v>万円</v>
      </c>
      <c r="H13" s="97" t="str">
        <f>入力!$K$29</f>
        <v>万円</v>
      </c>
      <c r="I13" s="96" t="str">
        <f>入力!$K$29</f>
        <v>万円</v>
      </c>
      <c r="J13" s="98" t="s">
        <v>258</v>
      </c>
      <c r="K13" s="98" t="s">
        <v>258</v>
      </c>
      <c r="M13" s="177"/>
    </row>
    <row r="14" spans="2:16" ht="13.5" customHeight="1" x14ac:dyDescent="0.2">
      <c r="B14" s="232" t="s">
        <v>13</v>
      </c>
      <c r="C14" s="237" t="s">
        <v>484</v>
      </c>
      <c r="D14" s="143">
        <f>波及効果計算!D9</f>
        <v>0</v>
      </c>
      <c r="E14" s="144">
        <f>波及効果計算!F9</f>
        <v>0</v>
      </c>
      <c r="F14" s="342">
        <f>波及効果計算!N9</f>
        <v>0</v>
      </c>
      <c r="G14" s="145">
        <f>波及効果計算!Z9</f>
        <v>0</v>
      </c>
      <c r="H14" s="146">
        <f>SUM(E14:G14)</f>
        <v>0</v>
      </c>
      <c r="I14" s="143">
        <f>波及効果計算!G9+波及効果計算!O9+波及効果計算!AA9</f>
        <v>0</v>
      </c>
      <c r="J14" s="147">
        <f>波及効果計算!AJ9</f>
        <v>0</v>
      </c>
      <c r="K14" s="148">
        <f>波及効果計算!AK9</f>
        <v>0</v>
      </c>
    </row>
    <row r="15" spans="2:16" ht="13.5" customHeight="1" x14ac:dyDescent="0.2">
      <c r="B15" s="232" t="s">
        <v>14</v>
      </c>
      <c r="C15" s="237" t="s">
        <v>291</v>
      </c>
      <c r="D15" s="143">
        <f>波及効果計算!D10</f>
        <v>0</v>
      </c>
      <c r="E15" s="144">
        <f>波及効果計算!F10</f>
        <v>0</v>
      </c>
      <c r="F15" s="342">
        <f>波及効果計算!N10</f>
        <v>0</v>
      </c>
      <c r="G15" s="145">
        <f>波及効果計算!Z10</f>
        <v>0</v>
      </c>
      <c r="H15" s="146">
        <f t="shared" ref="H15:H50" si="0">SUM(E15:G15)</f>
        <v>0</v>
      </c>
      <c r="I15" s="143">
        <f>波及効果計算!G10+波及効果計算!O10+波及効果計算!AA10</f>
        <v>0</v>
      </c>
      <c r="J15" s="147">
        <f>波及効果計算!AJ10</f>
        <v>0</v>
      </c>
      <c r="K15" s="148">
        <f>波及効果計算!AK10</f>
        <v>0</v>
      </c>
    </row>
    <row r="16" spans="2:16" ht="13.5" customHeight="1" x14ac:dyDescent="0.2">
      <c r="B16" s="232" t="s">
        <v>16</v>
      </c>
      <c r="C16" s="237" t="s">
        <v>292</v>
      </c>
      <c r="D16" s="143">
        <f>波及効果計算!D11</f>
        <v>0</v>
      </c>
      <c r="E16" s="144">
        <f>波及効果計算!F11</f>
        <v>0</v>
      </c>
      <c r="F16" s="342">
        <f>波及効果計算!N11</f>
        <v>0</v>
      </c>
      <c r="G16" s="145">
        <f>波及効果計算!Z11</f>
        <v>0</v>
      </c>
      <c r="H16" s="146">
        <f t="shared" si="0"/>
        <v>0</v>
      </c>
      <c r="I16" s="143">
        <f>波及効果計算!G11+波及効果計算!O11+波及効果計算!AA11</f>
        <v>0</v>
      </c>
      <c r="J16" s="147">
        <f>波及効果計算!AJ11</f>
        <v>0</v>
      </c>
      <c r="K16" s="148">
        <f>波及効果計算!AK11</f>
        <v>0</v>
      </c>
    </row>
    <row r="17" spans="2:11" ht="13.5" customHeight="1" x14ac:dyDescent="0.2">
      <c r="B17" s="232" t="s">
        <v>18</v>
      </c>
      <c r="C17" s="237" t="s">
        <v>293</v>
      </c>
      <c r="D17" s="143">
        <f>波及効果計算!D12</f>
        <v>0</v>
      </c>
      <c r="E17" s="144">
        <f>波及効果計算!F12</f>
        <v>0</v>
      </c>
      <c r="F17" s="342">
        <f>波及効果計算!N12</f>
        <v>0</v>
      </c>
      <c r="G17" s="145">
        <f>波及効果計算!Z12</f>
        <v>0</v>
      </c>
      <c r="H17" s="146">
        <f t="shared" si="0"/>
        <v>0</v>
      </c>
      <c r="I17" s="143">
        <f>波及効果計算!G12+波及効果計算!O12+波及効果計算!AA12</f>
        <v>0</v>
      </c>
      <c r="J17" s="147">
        <f>波及効果計算!AJ12</f>
        <v>0</v>
      </c>
      <c r="K17" s="148">
        <f>波及効果計算!AK12</f>
        <v>0</v>
      </c>
    </row>
    <row r="18" spans="2:11" ht="13.5" customHeight="1" x14ac:dyDescent="0.2">
      <c r="B18" s="233" t="s">
        <v>20</v>
      </c>
      <c r="C18" s="238" t="s">
        <v>21</v>
      </c>
      <c r="D18" s="149">
        <f>波及効果計算!D13</f>
        <v>0</v>
      </c>
      <c r="E18" s="150">
        <f>波及効果計算!F13</f>
        <v>0</v>
      </c>
      <c r="F18" s="343">
        <f>波及効果計算!N13</f>
        <v>0</v>
      </c>
      <c r="G18" s="151">
        <f>波及効果計算!Z13</f>
        <v>0</v>
      </c>
      <c r="H18" s="152">
        <f t="shared" si="0"/>
        <v>0</v>
      </c>
      <c r="I18" s="149">
        <f>波及効果計算!G13+波及効果計算!O13+波及効果計算!AA13</f>
        <v>0</v>
      </c>
      <c r="J18" s="153">
        <f>波及効果計算!AJ13</f>
        <v>0</v>
      </c>
      <c r="K18" s="154">
        <f>波及効果計算!AK13</f>
        <v>0</v>
      </c>
    </row>
    <row r="19" spans="2:11" ht="13.5" customHeight="1" x14ac:dyDescent="0.2">
      <c r="B19" s="234" t="s">
        <v>22</v>
      </c>
      <c r="C19" s="239" t="s">
        <v>294</v>
      </c>
      <c r="D19" s="155">
        <f>波及効果計算!D14</f>
        <v>0</v>
      </c>
      <c r="E19" s="156">
        <f>波及効果計算!F14</f>
        <v>0</v>
      </c>
      <c r="F19" s="344">
        <f>波及効果計算!N14</f>
        <v>0</v>
      </c>
      <c r="G19" s="157">
        <f>波及効果計算!Z14</f>
        <v>0</v>
      </c>
      <c r="H19" s="158">
        <f t="shared" si="0"/>
        <v>0</v>
      </c>
      <c r="I19" s="155">
        <f>波及効果計算!G14+波及効果計算!O14+波及効果計算!AA14</f>
        <v>0</v>
      </c>
      <c r="J19" s="159">
        <f>波及効果計算!AJ14</f>
        <v>0</v>
      </c>
      <c r="K19" s="160">
        <f>波及効果計算!AK14</f>
        <v>0</v>
      </c>
    </row>
    <row r="20" spans="2:11" ht="13.5" customHeight="1" x14ac:dyDescent="0.2">
      <c r="B20" s="232" t="s">
        <v>24</v>
      </c>
      <c r="C20" s="237" t="s">
        <v>295</v>
      </c>
      <c r="D20" s="143">
        <f>波及効果計算!D15</f>
        <v>0</v>
      </c>
      <c r="E20" s="144">
        <f>波及効果計算!F15</f>
        <v>0</v>
      </c>
      <c r="F20" s="342">
        <f>波及効果計算!N15</f>
        <v>0</v>
      </c>
      <c r="G20" s="145">
        <f>波及効果計算!Z15</f>
        <v>0</v>
      </c>
      <c r="H20" s="146">
        <f t="shared" si="0"/>
        <v>0</v>
      </c>
      <c r="I20" s="143">
        <f>波及効果計算!G15+波及効果計算!O15+波及効果計算!AA15</f>
        <v>0</v>
      </c>
      <c r="J20" s="147">
        <f>波及効果計算!AJ15</f>
        <v>0</v>
      </c>
      <c r="K20" s="148">
        <f>波及効果計算!AK15</f>
        <v>0</v>
      </c>
    </row>
    <row r="21" spans="2:11" ht="13.5" customHeight="1" x14ac:dyDescent="0.2">
      <c r="B21" s="232" t="s">
        <v>26</v>
      </c>
      <c r="C21" s="237" t="s">
        <v>485</v>
      </c>
      <c r="D21" s="143">
        <f>波及効果計算!D16</f>
        <v>0</v>
      </c>
      <c r="E21" s="144">
        <f>波及効果計算!F16</f>
        <v>0</v>
      </c>
      <c r="F21" s="342">
        <f>波及効果計算!N16</f>
        <v>0</v>
      </c>
      <c r="G21" s="145">
        <f>波及効果計算!Z16</f>
        <v>0</v>
      </c>
      <c r="H21" s="146">
        <f t="shared" si="0"/>
        <v>0</v>
      </c>
      <c r="I21" s="143">
        <f>波及効果計算!G16+波及効果計算!O16+波及効果計算!AA16</f>
        <v>0</v>
      </c>
      <c r="J21" s="147">
        <f>波及効果計算!AJ16</f>
        <v>0</v>
      </c>
      <c r="K21" s="148">
        <f>波及効果計算!AK16</f>
        <v>0</v>
      </c>
    </row>
    <row r="22" spans="2:11" ht="13.5" customHeight="1" x14ac:dyDescent="0.2">
      <c r="B22" s="232" t="s">
        <v>27</v>
      </c>
      <c r="C22" s="237" t="s">
        <v>297</v>
      </c>
      <c r="D22" s="143">
        <f>波及効果計算!D17</f>
        <v>0</v>
      </c>
      <c r="E22" s="144">
        <f>波及効果計算!F17</f>
        <v>0</v>
      </c>
      <c r="F22" s="342">
        <f>波及効果計算!N17</f>
        <v>0</v>
      </c>
      <c r="G22" s="145">
        <f>波及効果計算!Z17</f>
        <v>0</v>
      </c>
      <c r="H22" s="146">
        <f t="shared" si="0"/>
        <v>0</v>
      </c>
      <c r="I22" s="143">
        <f>波及効果計算!G17+波及効果計算!O17+波及効果計算!AA17</f>
        <v>0</v>
      </c>
      <c r="J22" s="147">
        <f>波及効果計算!AJ17</f>
        <v>0</v>
      </c>
      <c r="K22" s="148">
        <f>波及効果計算!AK17</f>
        <v>0</v>
      </c>
    </row>
    <row r="23" spans="2:11" ht="13.5" customHeight="1" x14ac:dyDescent="0.2">
      <c r="B23" s="233" t="s">
        <v>29</v>
      </c>
      <c r="C23" s="238" t="s">
        <v>298</v>
      </c>
      <c r="D23" s="149">
        <f>波及効果計算!D18</f>
        <v>0</v>
      </c>
      <c r="E23" s="150">
        <f>波及効果計算!F18</f>
        <v>0</v>
      </c>
      <c r="F23" s="343">
        <f>波及効果計算!N18</f>
        <v>0</v>
      </c>
      <c r="G23" s="151">
        <f>波及効果計算!Z18</f>
        <v>0</v>
      </c>
      <c r="H23" s="152">
        <f t="shared" si="0"/>
        <v>0</v>
      </c>
      <c r="I23" s="149">
        <f>波及効果計算!G18+波及効果計算!O18+波及効果計算!AA18</f>
        <v>0</v>
      </c>
      <c r="J23" s="153">
        <f>波及効果計算!AJ18</f>
        <v>0</v>
      </c>
      <c r="K23" s="154">
        <f>波及効果計算!AK18</f>
        <v>0</v>
      </c>
    </row>
    <row r="24" spans="2:11" ht="13.5" customHeight="1" x14ac:dyDescent="0.2">
      <c r="B24" s="234" t="s">
        <v>31</v>
      </c>
      <c r="C24" s="239" t="s">
        <v>299</v>
      </c>
      <c r="D24" s="155">
        <f>波及効果計算!D19</f>
        <v>0</v>
      </c>
      <c r="E24" s="156">
        <f>波及効果計算!F19</f>
        <v>0</v>
      </c>
      <c r="F24" s="344">
        <f>波及効果計算!N19</f>
        <v>0</v>
      </c>
      <c r="G24" s="157">
        <f>波及効果計算!Z19</f>
        <v>0</v>
      </c>
      <c r="H24" s="158">
        <f t="shared" si="0"/>
        <v>0</v>
      </c>
      <c r="I24" s="155">
        <f>波及効果計算!G19+波及効果計算!O19+波及効果計算!AA19</f>
        <v>0</v>
      </c>
      <c r="J24" s="159">
        <f>波及効果計算!AJ19</f>
        <v>0</v>
      </c>
      <c r="K24" s="160">
        <f>波及効果計算!AK19</f>
        <v>0</v>
      </c>
    </row>
    <row r="25" spans="2:11" ht="13.5" customHeight="1" x14ac:dyDescent="0.2">
      <c r="B25" s="232" t="s">
        <v>33</v>
      </c>
      <c r="C25" s="237" t="s">
        <v>300</v>
      </c>
      <c r="D25" s="143">
        <f>波及効果計算!D20</f>
        <v>0</v>
      </c>
      <c r="E25" s="144">
        <f>波及効果計算!F20</f>
        <v>0</v>
      </c>
      <c r="F25" s="342">
        <f>波及効果計算!N20</f>
        <v>0</v>
      </c>
      <c r="G25" s="145">
        <f>波及効果計算!Z20</f>
        <v>0</v>
      </c>
      <c r="H25" s="146">
        <f t="shared" si="0"/>
        <v>0</v>
      </c>
      <c r="I25" s="143">
        <f>波及効果計算!G20+波及効果計算!O20+波及効果計算!AA20</f>
        <v>0</v>
      </c>
      <c r="J25" s="147">
        <f>波及効果計算!AJ20</f>
        <v>0</v>
      </c>
      <c r="K25" s="148">
        <f>波及効果計算!AK20</f>
        <v>0</v>
      </c>
    </row>
    <row r="26" spans="2:11" ht="13.5" customHeight="1" x14ac:dyDescent="0.2">
      <c r="B26" s="232" t="s">
        <v>35</v>
      </c>
      <c r="C26" s="237" t="s">
        <v>301</v>
      </c>
      <c r="D26" s="143">
        <f>波及効果計算!D21</f>
        <v>0</v>
      </c>
      <c r="E26" s="144">
        <f>波及効果計算!F21</f>
        <v>0</v>
      </c>
      <c r="F26" s="342">
        <f>波及効果計算!N21</f>
        <v>0</v>
      </c>
      <c r="G26" s="145">
        <f>波及効果計算!Z21</f>
        <v>0</v>
      </c>
      <c r="H26" s="146">
        <f t="shared" si="0"/>
        <v>0</v>
      </c>
      <c r="I26" s="143">
        <f>波及効果計算!G21+波及効果計算!O21+波及効果計算!AA21</f>
        <v>0</v>
      </c>
      <c r="J26" s="147">
        <f>波及効果計算!AJ21</f>
        <v>0</v>
      </c>
      <c r="K26" s="148">
        <f>波及効果計算!AK21</f>
        <v>0</v>
      </c>
    </row>
    <row r="27" spans="2:11" ht="13.5" customHeight="1" x14ac:dyDescent="0.2">
      <c r="B27" s="232" t="s">
        <v>37</v>
      </c>
      <c r="C27" s="237" t="s">
        <v>302</v>
      </c>
      <c r="D27" s="143">
        <f>波及効果計算!D22</f>
        <v>0</v>
      </c>
      <c r="E27" s="144">
        <f>波及効果計算!F22</f>
        <v>0</v>
      </c>
      <c r="F27" s="342">
        <f>波及効果計算!N22</f>
        <v>0</v>
      </c>
      <c r="G27" s="145">
        <f>波及効果計算!Z22</f>
        <v>0</v>
      </c>
      <c r="H27" s="146">
        <f t="shared" si="0"/>
        <v>0</v>
      </c>
      <c r="I27" s="143">
        <f>波及効果計算!G22+波及効果計算!O22+波及効果計算!AA22</f>
        <v>0</v>
      </c>
      <c r="J27" s="147">
        <f>波及効果計算!AJ22</f>
        <v>0</v>
      </c>
      <c r="K27" s="148">
        <f>波及効果計算!AK22</f>
        <v>0</v>
      </c>
    </row>
    <row r="28" spans="2:11" ht="13.5" customHeight="1" x14ac:dyDescent="0.2">
      <c r="B28" s="232" t="s">
        <v>39</v>
      </c>
      <c r="C28" s="237" t="s">
        <v>303</v>
      </c>
      <c r="D28" s="143">
        <f>波及効果計算!D23</f>
        <v>0</v>
      </c>
      <c r="E28" s="144">
        <f>波及効果計算!F23</f>
        <v>0</v>
      </c>
      <c r="F28" s="342">
        <f>波及効果計算!N23</f>
        <v>0</v>
      </c>
      <c r="G28" s="145">
        <f>波及効果計算!Z23</f>
        <v>0</v>
      </c>
      <c r="H28" s="146">
        <f t="shared" si="0"/>
        <v>0</v>
      </c>
      <c r="I28" s="143">
        <f>波及効果計算!G23+波及効果計算!O23+波及効果計算!AA23</f>
        <v>0</v>
      </c>
      <c r="J28" s="147">
        <f>波及効果計算!AJ23</f>
        <v>0</v>
      </c>
      <c r="K28" s="148">
        <f>波及効果計算!AK23</f>
        <v>0</v>
      </c>
    </row>
    <row r="29" spans="2:11" ht="13.5" customHeight="1" x14ac:dyDescent="0.2">
      <c r="B29" s="234" t="s">
        <v>41</v>
      </c>
      <c r="C29" s="239" t="s">
        <v>289</v>
      </c>
      <c r="D29" s="155">
        <f>波及効果計算!D24</f>
        <v>0</v>
      </c>
      <c r="E29" s="156">
        <f>波及効果計算!F24</f>
        <v>0</v>
      </c>
      <c r="F29" s="344">
        <f>波及効果計算!N24</f>
        <v>0</v>
      </c>
      <c r="G29" s="157">
        <f>波及効果計算!Z24</f>
        <v>0</v>
      </c>
      <c r="H29" s="158">
        <f t="shared" si="0"/>
        <v>0</v>
      </c>
      <c r="I29" s="155">
        <f>波及効果計算!G24+波及効果計算!O24+波及効果計算!AA24</f>
        <v>0</v>
      </c>
      <c r="J29" s="159">
        <f>波及効果計算!AJ24</f>
        <v>0</v>
      </c>
      <c r="K29" s="160">
        <f>波及効果計算!AK24</f>
        <v>0</v>
      </c>
    </row>
    <row r="30" spans="2:11" ht="13.5" customHeight="1" x14ac:dyDescent="0.2">
      <c r="B30" s="232" t="s">
        <v>43</v>
      </c>
      <c r="C30" s="237" t="s">
        <v>304</v>
      </c>
      <c r="D30" s="143">
        <f>波及効果計算!D25</f>
        <v>0</v>
      </c>
      <c r="E30" s="144">
        <f>波及効果計算!F25</f>
        <v>0</v>
      </c>
      <c r="F30" s="342">
        <f>波及効果計算!N25</f>
        <v>0</v>
      </c>
      <c r="G30" s="145">
        <f>波及効果計算!Z25</f>
        <v>0</v>
      </c>
      <c r="H30" s="146">
        <f t="shared" si="0"/>
        <v>0</v>
      </c>
      <c r="I30" s="143">
        <f>波及効果計算!G25+波及効果計算!O25+波及効果計算!AA25</f>
        <v>0</v>
      </c>
      <c r="J30" s="147">
        <f>波及効果計算!AJ25</f>
        <v>0</v>
      </c>
      <c r="K30" s="148">
        <f>波及効果計算!AK25</f>
        <v>0</v>
      </c>
    </row>
    <row r="31" spans="2:11" ht="13.5" customHeight="1" x14ac:dyDescent="0.2">
      <c r="B31" s="232" t="s">
        <v>45</v>
      </c>
      <c r="C31" s="237" t="s">
        <v>486</v>
      </c>
      <c r="D31" s="143">
        <f>波及効果計算!D26</f>
        <v>0</v>
      </c>
      <c r="E31" s="144">
        <f>波及効果計算!F26</f>
        <v>0</v>
      </c>
      <c r="F31" s="342">
        <f>波及効果計算!N26</f>
        <v>0</v>
      </c>
      <c r="G31" s="145">
        <f>波及効果計算!Z26</f>
        <v>0</v>
      </c>
      <c r="H31" s="146">
        <f t="shared" si="0"/>
        <v>0</v>
      </c>
      <c r="I31" s="143">
        <f>波及効果計算!G26+波及効果計算!O26+波及効果計算!AA26</f>
        <v>0</v>
      </c>
      <c r="J31" s="147">
        <f>波及効果計算!AJ26</f>
        <v>0</v>
      </c>
      <c r="K31" s="148">
        <f>波及効果計算!AK26</f>
        <v>0</v>
      </c>
    </row>
    <row r="32" spans="2:11" ht="13.5" customHeight="1" x14ac:dyDescent="0.2">
      <c r="B32" s="232" t="s">
        <v>46</v>
      </c>
      <c r="C32" s="237" t="s">
        <v>306</v>
      </c>
      <c r="D32" s="143">
        <f>波及効果計算!D27</f>
        <v>0</v>
      </c>
      <c r="E32" s="144">
        <f>波及効果計算!F27</f>
        <v>0</v>
      </c>
      <c r="F32" s="342">
        <f>波及効果計算!N27</f>
        <v>0</v>
      </c>
      <c r="G32" s="145">
        <f>波及効果計算!Z27</f>
        <v>0</v>
      </c>
      <c r="H32" s="146">
        <f t="shared" si="0"/>
        <v>0</v>
      </c>
      <c r="I32" s="143">
        <f>波及効果計算!G27+波及効果計算!O27+波及効果計算!AA27</f>
        <v>0</v>
      </c>
      <c r="J32" s="147">
        <f>波及効果計算!AJ27</f>
        <v>0</v>
      </c>
      <c r="K32" s="148">
        <f>波及効果計算!AK27</f>
        <v>0</v>
      </c>
    </row>
    <row r="33" spans="2:11" ht="13.5" customHeight="1" x14ac:dyDescent="0.2">
      <c r="B33" s="233" t="s">
        <v>48</v>
      </c>
      <c r="C33" s="238" t="s">
        <v>49</v>
      </c>
      <c r="D33" s="149">
        <f>波及効果計算!D28</f>
        <v>0</v>
      </c>
      <c r="E33" s="150">
        <f>波及効果計算!F28</f>
        <v>0</v>
      </c>
      <c r="F33" s="343">
        <f>波及効果計算!N28</f>
        <v>0</v>
      </c>
      <c r="G33" s="151">
        <f>波及効果計算!Z28</f>
        <v>0</v>
      </c>
      <c r="H33" s="152">
        <f t="shared" si="0"/>
        <v>0</v>
      </c>
      <c r="I33" s="149">
        <f>波及効果計算!G28+波及効果計算!O28+波及効果計算!AA28</f>
        <v>0</v>
      </c>
      <c r="J33" s="153">
        <f>波及効果計算!AJ28</f>
        <v>0</v>
      </c>
      <c r="K33" s="154">
        <f>波及効果計算!AK28</f>
        <v>0</v>
      </c>
    </row>
    <row r="34" spans="2:11" ht="13.5" customHeight="1" x14ac:dyDescent="0.2">
      <c r="B34" s="232" t="s">
        <v>50</v>
      </c>
      <c r="C34" s="237" t="s">
        <v>307</v>
      </c>
      <c r="D34" s="143">
        <f>波及効果計算!D29</f>
        <v>0</v>
      </c>
      <c r="E34" s="144">
        <f>波及効果計算!F29</f>
        <v>0</v>
      </c>
      <c r="F34" s="342">
        <f>波及効果計算!N29</f>
        <v>0</v>
      </c>
      <c r="G34" s="145">
        <f>波及効果計算!Z29</f>
        <v>0</v>
      </c>
      <c r="H34" s="146">
        <f t="shared" si="0"/>
        <v>0</v>
      </c>
      <c r="I34" s="143">
        <f>波及効果計算!G29+波及効果計算!O29+波及効果計算!AA29</f>
        <v>0</v>
      </c>
      <c r="J34" s="147">
        <f>波及効果計算!AJ29</f>
        <v>0</v>
      </c>
      <c r="K34" s="148">
        <f>波及効果計算!AK29</f>
        <v>0</v>
      </c>
    </row>
    <row r="35" spans="2:11" ht="13.5" customHeight="1" x14ac:dyDescent="0.2">
      <c r="B35" s="232" t="s">
        <v>52</v>
      </c>
      <c r="C35" s="237" t="s">
        <v>487</v>
      </c>
      <c r="D35" s="143">
        <f>波及効果計算!D30</f>
        <v>0</v>
      </c>
      <c r="E35" s="144">
        <f>波及効果計算!F30</f>
        <v>0</v>
      </c>
      <c r="F35" s="342">
        <f>波及効果計算!N30</f>
        <v>0</v>
      </c>
      <c r="G35" s="145">
        <f>波及効果計算!Z30</f>
        <v>0</v>
      </c>
      <c r="H35" s="146">
        <f t="shared" si="0"/>
        <v>0</v>
      </c>
      <c r="I35" s="143">
        <f>波及効果計算!G30+波及効果計算!O30+波及効果計算!AA30</f>
        <v>0</v>
      </c>
      <c r="J35" s="147">
        <f>波及効果計算!AJ30</f>
        <v>0</v>
      </c>
      <c r="K35" s="148">
        <f>波及効果計算!AK30</f>
        <v>0</v>
      </c>
    </row>
    <row r="36" spans="2:11" ht="13.5" customHeight="1" x14ac:dyDescent="0.2">
      <c r="B36" s="232" t="s">
        <v>54</v>
      </c>
      <c r="C36" s="237" t="s">
        <v>55</v>
      </c>
      <c r="D36" s="143">
        <f>波及効果計算!D31</f>
        <v>0</v>
      </c>
      <c r="E36" s="144">
        <f>波及効果計算!F31</f>
        <v>0</v>
      </c>
      <c r="F36" s="342">
        <f>波及効果計算!N31</f>
        <v>0</v>
      </c>
      <c r="G36" s="145">
        <f>波及効果計算!Z31</f>
        <v>0</v>
      </c>
      <c r="H36" s="146">
        <f t="shared" si="0"/>
        <v>0</v>
      </c>
      <c r="I36" s="143">
        <f>波及効果計算!G31+波及効果計算!O31+波及効果計算!AA31</f>
        <v>0</v>
      </c>
      <c r="J36" s="147">
        <f>波及効果計算!AJ31</f>
        <v>0</v>
      </c>
      <c r="K36" s="148">
        <f>波及効果計算!AK31</f>
        <v>0</v>
      </c>
    </row>
    <row r="37" spans="2:11" ht="13.5" customHeight="1" x14ac:dyDescent="0.2">
      <c r="B37" s="232" t="s">
        <v>56</v>
      </c>
      <c r="C37" s="237" t="s">
        <v>57</v>
      </c>
      <c r="D37" s="143">
        <f>波及効果計算!D32</f>
        <v>0</v>
      </c>
      <c r="E37" s="144">
        <f>波及効果計算!F32</f>
        <v>0</v>
      </c>
      <c r="F37" s="342">
        <f>波及効果計算!N32</f>
        <v>0</v>
      </c>
      <c r="G37" s="145">
        <f>波及効果計算!Z32</f>
        <v>0</v>
      </c>
      <c r="H37" s="146">
        <f t="shared" si="0"/>
        <v>0</v>
      </c>
      <c r="I37" s="143">
        <f>波及効果計算!G32+波及効果計算!O32+波及効果計算!AA32</f>
        <v>0</v>
      </c>
      <c r="J37" s="147">
        <f>波及効果計算!AJ32</f>
        <v>0</v>
      </c>
      <c r="K37" s="148">
        <f>波及効果計算!AK32</f>
        <v>0</v>
      </c>
    </row>
    <row r="38" spans="2:11" ht="13.5" customHeight="1" x14ac:dyDescent="0.2">
      <c r="B38" s="232" t="s">
        <v>58</v>
      </c>
      <c r="C38" s="237" t="s">
        <v>308</v>
      </c>
      <c r="D38" s="143">
        <f>波及効果計算!D33</f>
        <v>0</v>
      </c>
      <c r="E38" s="144">
        <f>波及効果計算!F33</f>
        <v>0</v>
      </c>
      <c r="F38" s="342">
        <f>波及効果計算!N33</f>
        <v>0</v>
      </c>
      <c r="G38" s="145">
        <f>波及効果計算!Z33</f>
        <v>0</v>
      </c>
      <c r="H38" s="146">
        <f t="shared" si="0"/>
        <v>0</v>
      </c>
      <c r="I38" s="143">
        <f>波及効果計算!G33+波及効果計算!O33+波及効果計算!AA33</f>
        <v>0</v>
      </c>
      <c r="J38" s="147">
        <f>波及効果計算!AJ33</f>
        <v>0</v>
      </c>
      <c r="K38" s="148">
        <f>波及効果計算!AK33</f>
        <v>0</v>
      </c>
    </row>
    <row r="39" spans="2:11" ht="13.5" customHeight="1" x14ac:dyDescent="0.2">
      <c r="B39" s="234" t="s">
        <v>60</v>
      </c>
      <c r="C39" s="239" t="s">
        <v>309</v>
      </c>
      <c r="D39" s="155">
        <f>波及効果計算!D34</f>
        <v>0</v>
      </c>
      <c r="E39" s="156">
        <f>波及効果計算!F34</f>
        <v>0</v>
      </c>
      <c r="F39" s="344">
        <f>波及効果計算!N34</f>
        <v>0</v>
      </c>
      <c r="G39" s="157">
        <f>波及効果計算!Z34</f>
        <v>0</v>
      </c>
      <c r="H39" s="158">
        <f t="shared" si="0"/>
        <v>0</v>
      </c>
      <c r="I39" s="155">
        <f>波及効果計算!G34+波及効果計算!O34+波及効果計算!AA34</f>
        <v>0</v>
      </c>
      <c r="J39" s="159">
        <f>波及効果計算!AJ34</f>
        <v>0</v>
      </c>
      <c r="K39" s="160">
        <f>波及効果計算!AK34</f>
        <v>0</v>
      </c>
    </row>
    <row r="40" spans="2:11" ht="13.5" customHeight="1" x14ac:dyDescent="0.2">
      <c r="B40" s="232" t="s">
        <v>62</v>
      </c>
      <c r="C40" s="237" t="s">
        <v>310</v>
      </c>
      <c r="D40" s="143">
        <f>波及効果計算!D35</f>
        <v>0</v>
      </c>
      <c r="E40" s="144">
        <f>波及効果計算!F35</f>
        <v>0</v>
      </c>
      <c r="F40" s="342">
        <f>波及効果計算!N35</f>
        <v>0</v>
      </c>
      <c r="G40" s="145">
        <f>波及効果計算!Z35</f>
        <v>0</v>
      </c>
      <c r="H40" s="146">
        <f t="shared" si="0"/>
        <v>0</v>
      </c>
      <c r="I40" s="143">
        <f>波及効果計算!G35+波及効果計算!O35+波及効果計算!AA35</f>
        <v>0</v>
      </c>
      <c r="J40" s="147">
        <f>波及効果計算!AJ35</f>
        <v>0</v>
      </c>
      <c r="K40" s="148">
        <f>波及効果計算!AK35</f>
        <v>0</v>
      </c>
    </row>
    <row r="41" spans="2:11" ht="13.5" customHeight="1" x14ac:dyDescent="0.2">
      <c r="B41" s="232" t="s">
        <v>64</v>
      </c>
      <c r="C41" s="237" t="s">
        <v>311</v>
      </c>
      <c r="D41" s="143">
        <f>波及効果計算!D36</f>
        <v>0</v>
      </c>
      <c r="E41" s="144">
        <f>波及効果計算!F36</f>
        <v>0</v>
      </c>
      <c r="F41" s="342">
        <f>波及効果計算!N36</f>
        <v>0</v>
      </c>
      <c r="G41" s="145">
        <f>波及効果計算!Z36</f>
        <v>0</v>
      </c>
      <c r="H41" s="146">
        <f t="shared" si="0"/>
        <v>0</v>
      </c>
      <c r="I41" s="143">
        <f>波及効果計算!G36+波及効果計算!O36+波及効果計算!AA36</f>
        <v>0</v>
      </c>
      <c r="J41" s="147">
        <f>波及効果計算!AJ36</f>
        <v>0</v>
      </c>
      <c r="K41" s="148">
        <f>波及効果計算!AK36</f>
        <v>0</v>
      </c>
    </row>
    <row r="42" spans="2:11" ht="13.5" customHeight="1" x14ac:dyDescent="0.2">
      <c r="B42" s="232" t="s">
        <v>66</v>
      </c>
      <c r="C42" s="237" t="s">
        <v>312</v>
      </c>
      <c r="D42" s="143">
        <f>波及効果計算!D37</f>
        <v>0</v>
      </c>
      <c r="E42" s="144">
        <f>波及効果計算!F37</f>
        <v>0</v>
      </c>
      <c r="F42" s="342">
        <f>波及効果計算!N37</f>
        <v>0</v>
      </c>
      <c r="G42" s="145">
        <f>波及効果計算!Z37</f>
        <v>0</v>
      </c>
      <c r="H42" s="146">
        <f t="shared" si="0"/>
        <v>0</v>
      </c>
      <c r="I42" s="143">
        <f>波及効果計算!G37+波及効果計算!O37+波及効果計算!AA37</f>
        <v>0</v>
      </c>
      <c r="J42" s="147">
        <f>波及効果計算!AJ37</f>
        <v>0</v>
      </c>
      <c r="K42" s="148">
        <f>波及効果計算!AK37</f>
        <v>0</v>
      </c>
    </row>
    <row r="43" spans="2:11" ht="13.5" customHeight="1" x14ac:dyDescent="0.2">
      <c r="B43" s="233" t="s">
        <v>68</v>
      </c>
      <c r="C43" s="238" t="s">
        <v>313</v>
      </c>
      <c r="D43" s="149">
        <f>波及効果計算!D38</f>
        <v>0</v>
      </c>
      <c r="E43" s="150">
        <f>波及効果計算!F38</f>
        <v>0</v>
      </c>
      <c r="F43" s="343">
        <f>波及効果計算!N38</f>
        <v>0</v>
      </c>
      <c r="G43" s="151">
        <f>波及効果計算!Z38</f>
        <v>0</v>
      </c>
      <c r="H43" s="152">
        <f t="shared" si="0"/>
        <v>0</v>
      </c>
      <c r="I43" s="149">
        <f>波及効果計算!G38+波及効果計算!O38+波及効果計算!AA38</f>
        <v>0</v>
      </c>
      <c r="J43" s="153">
        <f>波及効果計算!AJ38</f>
        <v>0</v>
      </c>
      <c r="K43" s="154">
        <f>波及効果計算!AK38</f>
        <v>0</v>
      </c>
    </row>
    <row r="44" spans="2:11" ht="13.5" customHeight="1" x14ac:dyDescent="0.2">
      <c r="B44" s="234" t="s">
        <v>70</v>
      </c>
      <c r="C44" s="239" t="s">
        <v>314</v>
      </c>
      <c r="D44" s="155">
        <f>波及効果計算!D39</f>
        <v>0</v>
      </c>
      <c r="E44" s="156">
        <f>波及効果計算!F39</f>
        <v>0</v>
      </c>
      <c r="F44" s="344">
        <f>波及効果計算!N39</f>
        <v>0</v>
      </c>
      <c r="G44" s="157">
        <f>波及効果計算!Z39</f>
        <v>0</v>
      </c>
      <c r="H44" s="158">
        <f t="shared" si="0"/>
        <v>0</v>
      </c>
      <c r="I44" s="155">
        <f>波及効果計算!G39+波及効果計算!O39+波及効果計算!AA39</f>
        <v>0</v>
      </c>
      <c r="J44" s="159">
        <f>波及効果計算!AJ39</f>
        <v>0</v>
      </c>
      <c r="K44" s="160">
        <f>波及効果計算!AK39</f>
        <v>0</v>
      </c>
    </row>
    <row r="45" spans="2:11" ht="13.5" customHeight="1" x14ac:dyDescent="0.2">
      <c r="B45" s="232" t="s">
        <v>72</v>
      </c>
      <c r="C45" s="237" t="s">
        <v>315</v>
      </c>
      <c r="D45" s="143">
        <f>波及効果計算!D40</f>
        <v>0</v>
      </c>
      <c r="E45" s="144">
        <f>波及効果計算!F40</f>
        <v>0</v>
      </c>
      <c r="F45" s="342">
        <f>波及効果計算!N40</f>
        <v>0</v>
      </c>
      <c r="G45" s="145">
        <f>波及効果計算!Z40</f>
        <v>0</v>
      </c>
      <c r="H45" s="146">
        <f t="shared" si="0"/>
        <v>0</v>
      </c>
      <c r="I45" s="143">
        <f>波及効果計算!G40+波及効果計算!O40+波及効果計算!AA40</f>
        <v>0</v>
      </c>
      <c r="J45" s="147">
        <f>波及効果計算!AJ40</f>
        <v>0</v>
      </c>
      <c r="K45" s="148">
        <f>波及効果計算!AK40</f>
        <v>0</v>
      </c>
    </row>
    <row r="46" spans="2:11" ht="13.5" customHeight="1" x14ac:dyDescent="0.2">
      <c r="B46" s="232" t="s">
        <v>74</v>
      </c>
      <c r="C46" s="237" t="s">
        <v>287</v>
      </c>
      <c r="D46" s="143">
        <f>波及効果計算!D41</f>
        <v>0</v>
      </c>
      <c r="E46" s="144">
        <f>波及効果計算!F41</f>
        <v>0</v>
      </c>
      <c r="F46" s="342">
        <f>波及効果計算!N41</f>
        <v>0</v>
      </c>
      <c r="G46" s="145">
        <f>波及効果計算!Z41</f>
        <v>0</v>
      </c>
      <c r="H46" s="146">
        <f t="shared" si="0"/>
        <v>0</v>
      </c>
      <c r="I46" s="143">
        <f>波及効果計算!G41+波及効果計算!O41+波及効果計算!AA41</f>
        <v>0</v>
      </c>
      <c r="J46" s="147">
        <f>波及効果計算!AJ41</f>
        <v>0</v>
      </c>
      <c r="K46" s="148">
        <f>波及効果計算!AK41</f>
        <v>0</v>
      </c>
    </row>
    <row r="47" spans="2:11" ht="13.5" customHeight="1" x14ac:dyDescent="0.2">
      <c r="B47" s="232" t="s">
        <v>75</v>
      </c>
      <c r="C47" s="237" t="s">
        <v>76</v>
      </c>
      <c r="D47" s="143">
        <f>波及効果計算!D42</f>
        <v>0</v>
      </c>
      <c r="E47" s="144">
        <f>波及効果計算!F42</f>
        <v>0</v>
      </c>
      <c r="F47" s="342">
        <f>波及効果計算!N42</f>
        <v>0</v>
      </c>
      <c r="G47" s="145">
        <f>波及効果計算!Z42</f>
        <v>0</v>
      </c>
      <c r="H47" s="146">
        <f t="shared" si="0"/>
        <v>0</v>
      </c>
      <c r="I47" s="143">
        <f>波及効果計算!G42+波及効果計算!O42+波及効果計算!AA42</f>
        <v>0</v>
      </c>
      <c r="J47" s="147">
        <f>波及効果計算!AJ42</f>
        <v>0</v>
      </c>
      <c r="K47" s="148">
        <f>波及効果計算!AK42</f>
        <v>0</v>
      </c>
    </row>
    <row r="48" spans="2:11" ht="13.5" customHeight="1" x14ac:dyDescent="0.2">
      <c r="B48" s="233" t="s">
        <v>77</v>
      </c>
      <c r="C48" s="238" t="s">
        <v>316</v>
      </c>
      <c r="D48" s="149">
        <f>波及効果計算!D43</f>
        <v>0</v>
      </c>
      <c r="E48" s="150">
        <f>波及効果計算!F43</f>
        <v>0</v>
      </c>
      <c r="F48" s="343">
        <f>波及効果計算!N43</f>
        <v>0</v>
      </c>
      <c r="G48" s="151">
        <f>波及効果計算!Z43</f>
        <v>0</v>
      </c>
      <c r="H48" s="152">
        <f t="shared" si="0"/>
        <v>0</v>
      </c>
      <c r="I48" s="149">
        <f>波及効果計算!G43+波及効果計算!O43+波及効果計算!AA43</f>
        <v>0</v>
      </c>
      <c r="J48" s="153">
        <f>波及効果計算!AJ43</f>
        <v>0</v>
      </c>
      <c r="K48" s="154">
        <f>波及効果計算!AK43</f>
        <v>0</v>
      </c>
    </row>
    <row r="49" spans="2:11" ht="13.5" customHeight="1" x14ac:dyDescent="0.2">
      <c r="B49" s="232" t="s">
        <v>78</v>
      </c>
      <c r="C49" s="237" t="s">
        <v>317</v>
      </c>
      <c r="D49" s="143">
        <f>波及効果計算!D44</f>
        <v>0</v>
      </c>
      <c r="E49" s="144">
        <f>波及効果計算!F44</f>
        <v>0</v>
      </c>
      <c r="F49" s="342">
        <f>波及効果計算!N44</f>
        <v>0</v>
      </c>
      <c r="G49" s="145">
        <f>波及効果計算!Z44</f>
        <v>0</v>
      </c>
      <c r="H49" s="146">
        <f t="shared" si="0"/>
        <v>0</v>
      </c>
      <c r="I49" s="143">
        <f>波及効果計算!G44+波及効果計算!O44+波及効果計算!AA44</f>
        <v>0</v>
      </c>
      <c r="J49" s="147">
        <f>波及効果計算!AJ44</f>
        <v>0</v>
      </c>
      <c r="K49" s="148">
        <f>波及効果計算!AK44</f>
        <v>0</v>
      </c>
    </row>
    <row r="50" spans="2:11" ht="13.5" customHeight="1" x14ac:dyDescent="0.2">
      <c r="B50" s="233" t="s">
        <v>80</v>
      </c>
      <c r="C50" s="238" t="s">
        <v>318</v>
      </c>
      <c r="D50" s="149">
        <f>波及効果計算!D45</f>
        <v>0</v>
      </c>
      <c r="E50" s="150">
        <f>波及効果計算!F45</f>
        <v>0</v>
      </c>
      <c r="F50" s="343">
        <f>波及効果計算!N45</f>
        <v>0</v>
      </c>
      <c r="G50" s="151">
        <f>波及効果計算!Z45</f>
        <v>0</v>
      </c>
      <c r="H50" s="152">
        <f t="shared" si="0"/>
        <v>0</v>
      </c>
      <c r="I50" s="149">
        <f>波及効果計算!G45+波及効果計算!O45+波及効果計算!AA45</f>
        <v>0</v>
      </c>
      <c r="J50" s="153">
        <f>波及効果計算!AJ45</f>
        <v>0</v>
      </c>
      <c r="K50" s="154">
        <f>波及効果計算!AK45</f>
        <v>0</v>
      </c>
    </row>
    <row r="51" spans="2:11" ht="15" customHeight="1" x14ac:dyDescent="0.2">
      <c r="B51" s="235"/>
      <c r="C51" s="240" t="s">
        <v>82</v>
      </c>
      <c r="D51" s="100">
        <f>SUM(D14:D50)</f>
        <v>0</v>
      </c>
      <c r="E51" s="120">
        <f t="shared" ref="E51:I51" si="1">SUM(E14:E50)</f>
        <v>0</v>
      </c>
      <c r="F51" s="121">
        <f t="shared" si="1"/>
        <v>0</v>
      </c>
      <c r="G51" s="122">
        <f t="shared" si="1"/>
        <v>0</v>
      </c>
      <c r="H51" s="101">
        <f t="shared" si="1"/>
        <v>0</v>
      </c>
      <c r="I51" s="100">
        <f t="shared" si="1"/>
        <v>0</v>
      </c>
      <c r="J51" s="312">
        <f>波及効果計算!AJ46</f>
        <v>0</v>
      </c>
      <c r="K51" s="100">
        <f>波及効果計算!AK46</f>
        <v>0</v>
      </c>
    </row>
    <row r="52" spans="2:11" ht="17.25" customHeight="1" x14ac:dyDescent="0.15">
      <c r="C52" s="168" t="s">
        <v>212</v>
      </c>
    </row>
  </sheetData>
  <sheetProtection formatCells="0" formatColumns="0" formatRows="0"/>
  <mergeCells count="10">
    <mergeCell ref="I11:I12"/>
    <mergeCell ref="J11:J12"/>
    <mergeCell ref="K11:K12"/>
    <mergeCell ref="E10:K10"/>
    <mergeCell ref="E11:H11"/>
    <mergeCell ref="D4:E4"/>
    <mergeCell ref="D5:E5"/>
    <mergeCell ref="D6:E6"/>
    <mergeCell ref="B10:C12"/>
    <mergeCell ref="D11:D12"/>
  </mergeCells>
  <phoneticPr fontId="9"/>
  <pageMargins left="0.51181102362204722" right="0.51181102362204722" top="0.55118110236220474" bottom="0.55118110236220474" header="0.31496062992125984" footer="0.31496062992125984"/>
  <pageSetup paperSize="9" orientation="portrait" r:id="rId1"/>
  <ignoredErrors>
    <ignoredError sqref="B14:B50"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FFCC"/>
  </sheetPr>
  <dimension ref="A1:BG138"/>
  <sheetViews>
    <sheetView showGridLines="0" zoomScaleNormal="100" workbookViewId="0">
      <selection activeCell="C12" sqref="C12:U13"/>
    </sheetView>
  </sheetViews>
  <sheetFormatPr defaultColWidth="9" defaultRowHeight="12" x14ac:dyDescent="0.2"/>
  <cols>
    <col min="1" max="1" width="1.33203125" style="63" customWidth="1"/>
    <col min="2" max="10" width="2.44140625" style="63" customWidth="1"/>
    <col min="11" max="11" width="4" style="63" customWidth="1"/>
    <col min="12" max="35" width="2.44140625" style="63" customWidth="1"/>
    <col min="36" max="36" width="5.44140625" style="63" customWidth="1"/>
    <col min="37" max="39" width="2.44140625" style="63" customWidth="1"/>
    <col min="40" max="40" width="9" style="63" customWidth="1"/>
    <col min="41" max="16384" width="9" style="63"/>
  </cols>
  <sheetData>
    <row r="1" spans="1:41" ht="36.75" customHeight="1" x14ac:dyDescent="0.2">
      <c r="B1"/>
      <c r="C1"/>
      <c r="D1"/>
      <c r="E1"/>
      <c r="F1"/>
      <c r="G1"/>
      <c r="H1"/>
      <c r="I1"/>
      <c r="J1"/>
      <c r="K1"/>
      <c r="L1"/>
      <c r="M1"/>
      <c r="N1"/>
      <c r="O1"/>
    </row>
    <row r="2" spans="1:41" ht="12" customHeight="1" x14ac:dyDescent="0.2">
      <c r="AH2" s="62"/>
      <c r="AI2" s="62"/>
    </row>
    <row r="3" spans="1:41" ht="15.75" customHeight="1" x14ac:dyDescent="0.2">
      <c r="AE3" s="71" t="str">
        <f>"（単位："&amp;入力!$K$29&amp;"）"</f>
        <v>（単位：万円）</v>
      </c>
      <c r="AH3" s="62"/>
    </row>
    <row r="4" spans="1:41" ht="15.75" customHeight="1" thickBot="1" x14ac:dyDescent="0.25">
      <c r="A4"/>
      <c r="B4"/>
      <c r="C4"/>
      <c r="D4"/>
      <c r="E4"/>
      <c r="F4"/>
      <c r="AE4" s="71"/>
      <c r="AH4" s="62"/>
    </row>
    <row r="5" spans="1:41" ht="14.25" customHeight="1" thickTop="1" x14ac:dyDescent="0.2">
      <c r="A5"/>
      <c r="C5" s="600" t="s">
        <v>454</v>
      </c>
      <c r="D5" s="601"/>
      <c r="E5" s="601"/>
      <c r="F5" s="601"/>
      <c r="G5" s="601"/>
      <c r="H5" s="601"/>
      <c r="I5" s="601"/>
      <c r="J5" s="601"/>
      <c r="K5" s="601"/>
      <c r="L5" s="601"/>
      <c r="M5" s="601"/>
      <c r="N5" s="601"/>
      <c r="O5" s="601"/>
      <c r="P5" s="601"/>
      <c r="Q5" s="601"/>
      <c r="R5" s="601"/>
      <c r="S5" s="601"/>
      <c r="T5" s="601"/>
      <c r="U5" s="601"/>
      <c r="V5" s="601"/>
      <c r="W5" s="601"/>
      <c r="X5" s="601"/>
      <c r="Y5" s="601"/>
      <c r="Z5" s="601"/>
      <c r="AA5" s="601"/>
      <c r="AB5" s="601"/>
      <c r="AC5" s="601"/>
      <c r="AD5" s="602"/>
      <c r="AE5" s="625">
        <f>波及効果計算!D46</f>
        <v>0</v>
      </c>
      <c r="AF5" s="625"/>
      <c r="AG5" s="625"/>
      <c r="AH5" s="625"/>
      <c r="AI5" s="626"/>
    </row>
    <row r="6" spans="1:41" ht="14.25" customHeight="1" thickBot="1" x14ac:dyDescent="0.25">
      <c r="A6"/>
      <c r="C6" s="603"/>
      <c r="D6" s="604"/>
      <c r="E6" s="604"/>
      <c r="F6" s="604"/>
      <c r="G6" s="604"/>
      <c r="H6" s="604"/>
      <c r="I6" s="604"/>
      <c r="J6" s="604"/>
      <c r="K6" s="604"/>
      <c r="L6" s="604"/>
      <c r="M6" s="604"/>
      <c r="N6" s="604"/>
      <c r="O6" s="604"/>
      <c r="P6" s="604"/>
      <c r="Q6" s="604"/>
      <c r="R6" s="604"/>
      <c r="S6" s="604"/>
      <c r="T6" s="604"/>
      <c r="U6" s="604"/>
      <c r="V6" s="604"/>
      <c r="W6" s="604"/>
      <c r="X6" s="604"/>
      <c r="Y6" s="604"/>
      <c r="Z6" s="604"/>
      <c r="AA6" s="604"/>
      <c r="AB6" s="604"/>
      <c r="AC6" s="604"/>
      <c r="AD6" s="605"/>
      <c r="AE6" s="627"/>
      <c r="AF6" s="627"/>
      <c r="AG6" s="627"/>
      <c r="AH6" s="627"/>
      <c r="AI6" s="628"/>
    </row>
    <row r="7" spans="1:41" ht="14.25" customHeight="1" thickTop="1" x14ac:dyDescent="0.2">
      <c r="A7"/>
      <c r="Q7"/>
      <c r="R7"/>
      <c r="S7"/>
      <c r="T7"/>
      <c r="U7"/>
      <c r="V7"/>
      <c r="W7"/>
      <c r="X7"/>
      <c r="Y7"/>
      <c r="Z7"/>
      <c r="AA7"/>
      <c r="AB7"/>
      <c r="AC7"/>
      <c r="AD7"/>
      <c r="AE7"/>
      <c r="AF7"/>
      <c r="AG7"/>
      <c r="AH7"/>
      <c r="AI7"/>
    </row>
    <row r="8" spans="1:41" ht="14.25" customHeight="1" x14ac:dyDescent="0.2">
      <c r="A8"/>
      <c r="O8" s="586" t="s">
        <v>451</v>
      </c>
      <c r="P8" s="587"/>
      <c r="Q8" s="587"/>
      <c r="R8" s="587"/>
      <c r="S8" s="587"/>
      <c r="T8" s="588"/>
      <c r="U8"/>
      <c r="V8"/>
      <c r="W8"/>
      <c r="X8"/>
      <c r="Y8"/>
      <c r="Z8"/>
      <c r="AA8"/>
      <c r="AB8"/>
      <c r="AC8"/>
      <c r="AD8"/>
      <c r="AE8"/>
      <c r="AF8"/>
      <c r="AG8"/>
      <c r="AH8"/>
      <c r="AI8"/>
    </row>
    <row r="9" spans="1:41" ht="14.25" customHeight="1" x14ac:dyDescent="0.2">
      <c r="A9"/>
      <c r="F9" s="64"/>
      <c r="G9" s="64"/>
      <c r="H9" s="64"/>
      <c r="I9" s="64"/>
      <c r="J9" s="64"/>
      <c r="K9" s="64"/>
      <c r="Q9"/>
      <c r="R9"/>
      <c r="S9"/>
      <c r="T9"/>
      <c r="U9"/>
      <c r="V9"/>
      <c r="W9"/>
      <c r="X9"/>
      <c r="Y9"/>
      <c r="Z9"/>
      <c r="AA9"/>
      <c r="AB9"/>
      <c r="AC9"/>
      <c r="AD9"/>
      <c r="AE9"/>
      <c r="AF9"/>
      <c r="AG9"/>
      <c r="AH9"/>
      <c r="AI9"/>
    </row>
    <row r="10" spans="1:41" ht="14.25" customHeight="1" x14ac:dyDescent="0.2">
      <c r="A10" s="303"/>
      <c r="B10" s="304" t="s">
        <v>116</v>
      </c>
      <c r="C10" s="303"/>
      <c r="D10" s="303"/>
      <c r="E10" s="303"/>
      <c r="F10" s="303"/>
      <c r="Q10"/>
      <c r="R10"/>
      <c r="S10"/>
      <c r="T10"/>
      <c r="U10"/>
      <c r="V10"/>
      <c r="W10"/>
      <c r="X10"/>
      <c r="Y10"/>
      <c r="Z10"/>
      <c r="AA10"/>
      <c r="AB10"/>
      <c r="AC10"/>
      <c r="AD10"/>
      <c r="AE10"/>
      <c r="AF10"/>
      <c r="AG10"/>
      <c r="AH10"/>
      <c r="AI10"/>
    </row>
    <row r="11" spans="1:41" ht="14.25" customHeight="1" thickBot="1" x14ac:dyDescent="0.25">
      <c r="A11" s="303"/>
      <c r="Q11"/>
      <c r="R11"/>
      <c r="S11"/>
      <c r="T11"/>
      <c r="U11"/>
      <c r="V11"/>
      <c r="W11"/>
      <c r="X11"/>
      <c r="Y11"/>
      <c r="Z11"/>
      <c r="AA11"/>
      <c r="AB11"/>
      <c r="AC11"/>
      <c r="AD11"/>
      <c r="AE11"/>
      <c r="AF11"/>
      <c r="AG11"/>
      <c r="AH11"/>
      <c r="AI11"/>
    </row>
    <row r="12" spans="1:41" ht="14.25" customHeight="1" thickTop="1" x14ac:dyDescent="0.2">
      <c r="A12" s="303"/>
      <c r="C12" s="606" t="s">
        <v>201</v>
      </c>
      <c r="D12" s="607"/>
      <c r="E12" s="607"/>
      <c r="F12" s="607"/>
      <c r="G12" s="607"/>
      <c r="H12" s="607"/>
      <c r="I12" s="607"/>
      <c r="J12" s="607"/>
      <c r="K12" s="607"/>
      <c r="L12" s="607"/>
      <c r="M12" s="607"/>
      <c r="N12" s="607"/>
      <c r="O12" s="607"/>
      <c r="P12" s="607"/>
      <c r="Q12" s="607"/>
      <c r="R12" s="607"/>
      <c r="S12" s="607"/>
      <c r="T12" s="607"/>
      <c r="U12" s="608"/>
      <c r="V12" s="659">
        <f>波及効果計算!F46</f>
        <v>0</v>
      </c>
      <c r="W12" s="659"/>
      <c r="X12" s="659"/>
      <c r="Y12" s="659"/>
      <c r="Z12" s="660"/>
      <c r="AA12"/>
      <c r="AB12"/>
      <c r="AC12"/>
      <c r="AD12"/>
      <c r="AE12"/>
      <c r="AF12"/>
      <c r="AG12"/>
      <c r="AH12"/>
      <c r="AI12"/>
    </row>
    <row r="13" spans="1:41" ht="14.25" customHeight="1" thickBot="1" x14ac:dyDescent="0.25">
      <c r="A13" s="303"/>
      <c r="C13" s="609"/>
      <c r="D13" s="610"/>
      <c r="E13" s="610"/>
      <c r="F13" s="610"/>
      <c r="G13" s="610"/>
      <c r="H13" s="610"/>
      <c r="I13" s="610"/>
      <c r="J13" s="610"/>
      <c r="K13" s="610"/>
      <c r="L13" s="610"/>
      <c r="M13" s="610"/>
      <c r="N13" s="610"/>
      <c r="O13" s="610"/>
      <c r="P13" s="610"/>
      <c r="Q13" s="610"/>
      <c r="R13" s="610"/>
      <c r="S13" s="610"/>
      <c r="T13" s="610"/>
      <c r="U13" s="611"/>
      <c r="V13" s="661"/>
      <c r="W13" s="661"/>
      <c r="X13" s="661"/>
      <c r="Y13" s="661"/>
      <c r="Z13" s="662"/>
      <c r="AA13"/>
      <c r="AB13"/>
      <c r="AC13"/>
      <c r="AD13"/>
      <c r="AE13"/>
      <c r="AF13"/>
      <c r="AG13"/>
      <c r="AH13"/>
      <c r="AI13"/>
    </row>
    <row r="14" spans="1:41" ht="14.25" customHeight="1" thickTop="1" x14ac:dyDescent="0.2">
      <c r="A14" s="303"/>
      <c r="C14" s="64"/>
      <c r="D14" s="64"/>
      <c r="E14" s="64"/>
      <c r="F14" s="64"/>
      <c r="G14" s="64"/>
      <c r="H14" s="64"/>
      <c r="I14" s="64"/>
      <c r="J14" s="64"/>
      <c r="K14" s="64"/>
      <c r="L14" s="64"/>
      <c r="M14" s="64"/>
      <c r="Q14"/>
      <c r="R14"/>
      <c r="S14"/>
      <c r="T14"/>
      <c r="U14"/>
      <c r="V14"/>
      <c r="W14"/>
      <c r="X14"/>
      <c r="Y14"/>
      <c r="Z14"/>
      <c r="AA14"/>
      <c r="AB14"/>
      <c r="AC14"/>
      <c r="AD14"/>
      <c r="AE14"/>
      <c r="AF14"/>
      <c r="AG14"/>
      <c r="AH14"/>
      <c r="AI14"/>
    </row>
    <row r="15" spans="1:41" ht="14.25" customHeight="1" x14ac:dyDescent="0.2">
      <c r="A15" s="303"/>
      <c r="C15" s="64"/>
      <c r="D15" s="64"/>
      <c r="E15" s="64"/>
      <c r="F15"/>
      <c r="G15"/>
      <c r="H15"/>
      <c r="I15"/>
      <c r="J15"/>
      <c r="K15"/>
      <c r="L15" s="64"/>
      <c r="M15" s="64"/>
      <c r="Q15"/>
      <c r="R15"/>
      <c r="Y15"/>
      <c r="Z15"/>
      <c r="AA15"/>
      <c r="AB15"/>
      <c r="AC15"/>
      <c r="AD15"/>
      <c r="AE15"/>
      <c r="AF15"/>
      <c r="AG15"/>
      <c r="AH15"/>
      <c r="AI15"/>
    </row>
    <row r="16" spans="1:41" ht="14.25" customHeight="1" x14ac:dyDescent="0.2">
      <c r="A16" s="303"/>
      <c r="B16"/>
      <c r="C16"/>
      <c r="D16"/>
      <c r="E16"/>
      <c r="F16" s="586" t="s">
        <v>457</v>
      </c>
      <c r="G16" s="587"/>
      <c r="H16" s="587"/>
      <c r="I16" s="587"/>
      <c r="J16" s="587"/>
      <c r="K16" s="588"/>
      <c r="L16"/>
      <c r="M16"/>
      <c r="N16"/>
      <c r="O16"/>
      <c r="P16" s="586" t="s">
        <v>455</v>
      </c>
      <c r="Q16" s="587"/>
      <c r="R16" s="587"/>
      <c r="S16" s="587"/>
      <c r="T16" s="587"/>
      <c r="U16" s="588"/>
      <c r="Y16"/>
      <c r="Z16"/>
      <c r="AA16"/>
      <c r="AB16"/>
      <c r="AC16"/>
      <c r="AD16"/>
      <c r="AE16"/>
      <c r="AF16"/>
      <c r="AG16"/>
      <c r="AH16"/>
      <c r="AI16"/>
      <c r="AJ16"/>
      <c r="AK16"/>
      <c r="AL16"/>
      <c r="AM16"/>
      <c r="AN16"/>
      <c r="AO16"/>
    </row>
    <row r="17" spans="1:59" ht="14.25" customHeight="1" x14ac:dyDescent="0.2">
      <c r="A17" s="303"/>
      <c r="B17"/>
      <c r="C17"/>
      <c r="D17"/>
      <c r="E17"/>
      <c r="F17"/>
      <c r="G17"/>
      <c r="H17"/>
      <c r="I17"/>
      <c r="J17"/>
      <c r="K17"/>
      <c r="L17"/>
      <c r="M17"/>
      <c r="N17"/>
      <c r="O17"/>
      <c r="P17" s="586" t="s">
        <v>456</v>
      </c>
      <c r="Q17" s="587"/>
      <c r="R17" s="587"/>
      <c r="S17" s="587"/>
      <c r="T17" s="587"/>
      <c r="U17" s="588"/>
      <c r="Y17"/>
      <c r="Z17"/>
      <c r="AA17"/>
      <c r="AB17"/>
      <c r="AC17"/>
      <c r="AD17"/>
      <c r="AE17"/>
      <c r="AF17"/>
      <c r="AG17"/>
      <c r="AH17"/>
      <c r="AI17"/>
      <c r="AJ17"/>
      <c r="AK17"/>
      <c r="AL17"/>
      <c r="AM17"/>
      <c r="AN17"/>
      <c r="AO17"/>
    </row>
    <row r="18" spans="1:59" ht="14.25" customHeight="1" thickBot="1" x14ac:dyDescent="0.25">
      <c r="A18" s="303"/>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row>
    <row r="19" spans="1:59" ht="14.25" customHeight="1" thickTop="1" thickBot="1" x14ac:dyDescent="0.25">
      <c r="A19" s="303"/>
      <c r="C19" s="663" t="s">
        <v>202</v>
      </c>
      <c r="D19" s="664"/>
      <c r="E19" s="664"/>
      <c r="F19" s="664"/>
      <c r="G19" s="664"/>
      <c r="H19" s="664"/>
      <c r="I19" s="659">
        <f>波及効果計算!I46</f>
        <v>0</v>
      </c>
      <c r="J19" s="659"/>
      <c r="K19" s="659"/>
      <c r="L19" s="659"/>
      <c r="M19" s="660"/>
      <c r="N19" s="594" t="s">
        <v>452</v>
      </c>
      <c r="O19" s="595"/>
      <c r="P19" s="595"/>
      <c r="Q19" s="595"/>
      <c r="R19" s="595"/>
      <c r="S19" s="595"/>
      <c r="T19" s="595"/>
      <c r="U19" s="596"/>
      <c r="V19" s="612">
        <f>波及効果計算!G46</f>
        <v>0</v>
      </c>
      <c r="W19" s="613"/>
      <c r="X19" s="613"/>
      <c r="Y19" s="613"/>
      <c r="Z19" s="614"/>
    </row>
    <row r="20" spans="1:59" ht="14.25" customHeight="1" thickTop="1" thickBot="1" x14ac:dyDescent="0.25">
      <c r="A20" s="303"/>
      <c r="C20" s="665"/>
      <c r="D20" s="666"/>
      <c r="E20" s="666"/>
      <c r="F20" s="666"/>
      <c r="G20" s="666"/>
      <c r="H20" s="666"/>
      <c r="I20" s="661"/>
      <c r="J20" s="661"/>
      <c r="K20" s="661"/>
      <c r="L20" s="661"/>
      <c r="M20" s="662"/>
      <c r="N20" s="305"/>
      <c r="O20" s="597" t="s">
        <v>453</v>
      </c>
      <c r="P20" s="598"/>
      <c r="Q20" s="598"/>
      <c r="R20" s="598"/>
      <c r="S20" s="598"/>
      <c r="T20" s="598"/>
      <c r="U20" s="599"/>
      <c r="V20" s="612">
        <f>波及効果計算!H46</f>
        <v>0</v>
      </c>
      <c r="W20" s="613"/>
      <c r="X20" s="613"/>
      <c r="Y20" s="613"/>
      <c r="Z20" s="614"/>
    </row>
    <row r="21" spans="1:59" ht="14.25" customHeight="1" thickTop="1" x14ac:dyDescent="0.2"/>
    <row r="22" spans="1:59" ht="14.25" customHeight="1" x14ac:dyDescent="0.2">
      <c r="F22" s="586" t="s">
        <v>451</v>
      </c>
      <c r="G22" s="587"/>
      <c r="H22" s="587"/>
      <c r="I22" s="587"/>
      <c r="J22" s="587"/>
      <c r="K22" s="588"/>
      <c r="R22"/>
      <c r="S22"/>
      <c r="T22"/>
    </row>
    <row r="23" spans="1:59" ht="14.25" customHeight="1" x14ac:dyDescent="0.2"/>
    <row r="24" spans="1:59" ht="14.25" customHeight="1" thickBot="1" x14ac:dyDescent="0.25">
      <c r="AN24"/>
      <c r="AO24"/>
      <c r="AP24"/>
      <c r="AQ24"/>
      <c r="AR24"/>
      <c r="AS24"/>
      <c r="AT24"/>
      <c r="AU24"/>
      <c r="AV24"/>
      <c r="AW24"/>
      <c r="AX24"/>
      <c r="AY24"/>
      <c r="AZ24"/>
      <c r="BA24"/>
      <c r="BB24"/>
      <c r="BC24"/>
      <c r="BD24"/>
      <c r="BE24"/>
      <c r="BF24"/>
      <c r="BG24"/>
    </row>
    <row r="25" spans="1:59" ht="14.25" customHeight="1" thickTop="1" x14ac:dyDescent="0.2">
      <c r="C25" s="615" t="s">
        <v>203</v>
      </c>
      <c r="D25" s="616"/>
      <c r="E25" s="616"/>
      <c r="F25" s="616"/>
      <c r="G25" s="616"/>
      <c r="H25" s="616"/>
      <c r="I25" s="625">
        <f>波及効果計算!L46</f>
        <v>0</v>
      </c>
      <c r="J25" s="625"/>
      <c r="K25" s="625"/>
      <c r="L25" s="625"/>
      <c r="M25" s="626"/>
      <c r="AN25"/>
      <c r="AO25"/>
      <c r="AP25"/>
      <c r="AQ25"/>
      <c r="AR25"/>
      <c r="AS25"/>
      <c r="AT25"/>
      <c r="AU25"/>
      <c r="AV25"/>
      <c r="AW25"/>
      <c r="AX25"/>
      <c r="AY25"/>
      <c r="AZ25"/>
      <c r="BA25"/>
      <c r="BB25"/>
      <c r="BC25"/>
      <c r="BD25"/>
      <c r="BE25"/>
      <c r="BF25"/>
      <c r="BG25"/>
    </row>
    <row r="26" spans="1:59" ht="14.25" customHeight="1" thickBot="1" x14ac:dyDescent="0.25">
      <c r="C26" s="617"/>
      <c r="D26" s="618"/>
      <c r="E26" s="618"/>
      <c r="F26" s="618"/>
      <c r="G26" s="618"/>
      <c r="H26" s="618"/>
      <c r="I26" s="627"/>
      <c r="J26" s="627"/>
      <c r="K26" s="627"/>
      <c r="L26" s="627"/>
      <c r="M26" s="628"/>
      <c r="AN26"/>
      <c r="AO26"/>
      <c r="AP26"/>
      <c r="AQ26"/>
      <c r="AR26"/>
      <c r="AS26"/>
      <c r="AT26"/>
      <c r="AU26"/>
      <c r="AV26"/>
      <c r="AW26"/>
      <c r="AX26"/>
      <c r="AY26"/>
      <c r="AZ26"/>
      <c r="BA26"/>
      <c r="BB26"/>
      <c r="BC26"/>
      <c r="BD26"/>
      <c r="BE26"/>
      <c r="BF26"/>
      <c r="BG26"/>
    </row>
    <row r="27" spans="1:59" ht="14.25" customHeight="1" thickTop="1" x14ac:dyDescent="0.2">
      <c r="AN27"/>
      <c r="AO27"/>
      <c r="AP27"/>
      <c r="AQ27"/>
      <c r="AR27"/>
      <c r="AS27"/>
      <c r="AT27"/>
      <c r="AU27"/>
      <c r="AV27"/>
      <c r="AW27"/>
      <c r="AX27"/>
      <c r="AY27"/>
      <c r="AZ27"/>
      <c r="BA27"/>
      <c r="BB27"/>
      <c r="BC27"/>
      <c r="BD27"/>
      <c r="BE27"/>
      <c r="BF27"/>
      <c r="BG27"/>
    </row>
    <row r="28" spans="1:59" ht="14.25" customHeight="1" x14ac:dyDescent="0.2">
      <c r="F28" s="586" t="s">
        <v>458</v>
      </c>
      <c r="G28" s="587"/>
      <c r="H28" s="587"/>
      <c r="I28" s="587"/>
      <c r="J28" s="587"/>
      <c r="K28" s="588"/>
      <c r="AN28"/>
      <c r="AO28"/>
      <c r="AP28"/>
      <c r="AQ28"/>
      <c r="AR28"/>
      <c r="AS28"/>
      <c r="AT28"/>
      <c r="AU28"/>
      <c r="AV28"/>
      <c r="AW28"/>
      <c r="AX28"/>
      <c r="AY28"/>
      <c r="AZ28"/>
      <c r="BA28"/>
      <c r="BB28"/>
      <c r="BC28"/>
      <c r="BD28"/>
      <c r="BE28"/>
      <c r="BF28"/>
      <c r="BG28"/>
    </row>
    <row r="29" spans="1:59" ht="14.25" customHeight="1" x14ac:dyDescent="0.2">
      <c r="AN29"/>
      <c r="AO29"/>
      <c r="AP29"/>
      <c r="AQ29"/>
      <c r="AR29"/>
      <c r="AS29"/>
      <c r="AT29"/>
      <c r="AU29"/>
      <c r="AV29"/>
      <c r="AW29"/>
      <c r="AX29"/>
      <c r="AY29"/>
      <c r="AZ29"/>
      <c r="BA29"/>
      <c r="BB29"/>
      <c r="BC29"/>
      <c r="BD29"/>
      <c r="BE29"/>
      <c r="BF29"/>
      <c r="BG29"/>
    </row>
    <row r="30" spans="1:59" ht="14.25" customHeight="1" x14ac:dyDescent="0.2">
      <c r="A30" s="306"/>
      <c r="B30" s="307" t="s">
        <v>226</v>
      </c>
      <c r="C30" s="306"/>
      <c r="D30" s="306"/>
      <c r="E30" s="306"/>
      <c r="F30" s="306"/>
      <c r="AN30"/>
      <c r="AO30"/>
      <c r="AP30"/>
      <c r="AQ30"/>
      <c r="AR30"/>
      <c r="AS30"/>
      <c r="AT30"/>
      <c r="AU30"/>
      <c r="AV30"/>
      <c r="AW30"/>
      <c r="AX30"/>
      <c r="AY30"/>
      <c r="AZ30"/>
      <c r="BA30"/>
      <c r="BB30"/>
      <c r="BC30"/>
      <c r="BD30"/>
      <c r="BE30"/>
      <c r="BF30"/>
      <c r="BG30"/>
    </row>
    <row r="31" spans="1:59" ht="14.25" customHeight="1" thickBot="1" x14ac:dyDescent="0.25">
      <c r="A31" s="306"/>
      <c r="AN31"/>
      <c r="AO31"/>
      <c r="AP31"/>
      <c r="AQ31"/>
      <c r="AR31"/>
      <c r="AS31"/>
      <c r="AT31"/>
      <c r="AU31"/>
      <c r="AV31"/>
      <c r="AW31"/>
      <c r="AX31"/>
      <c r="AY31"/>
      <c r="AZ31"/>
      <c r="BA31"/>
      <c r="BB31"/>
      <c r="BC31"/>
      <c r="BD31"/>
      <c r="BE31"/>
      <c r="BF31"/>
      <c r="BG31"/>
    </row>
    <row r="32" spans="1:59" ht="14.25" customHeight="1" thickTop="1" x14ac:dyDescent="0.2">
      <c r="A32" s="306"/>
      <c r="C32" s="649" t="s">
        <v>201</v>
      </c>
      <c r="D32" s="650"/>
      <c r="E32" s="650"/>
      <c r="F32" s="650"/>
      <c r="G32" s="650"/>
      <c r="H32" s="650"/>
      <c r="I32" s="650"/>
      <c r="J32" s="650"/>
      <c r="K32" s="650"/>
      <c r="L32" s="650"/>
      <c r="M32" s="650"/>
      <c r="N32" s="650"/>
      <c r="O32" s="650"/>
      <c r="P32" s="651"/>
      <c r="Q32" s="645">
        <f>波及効果計算!N46</f>
        <v>0</v>
      </c>
      <c r="R32" s="645"/>
      <c r="S32" s="645"/>
      <c r="T32" s="645"/>
      <c r="U32" s="646"/>
      <c r="AN32"/>
      <c r="AO32"/>
      <c r="AP32"/>
      <c r="AQ32"/>
      <c r="AR32"/>
      <c r="AS32"/>
      <c r="AT32"/>
      <c r="AU32"/>
      <c r="AV32"/>
      <c r="AW32"/>
      <c r="AX32"/>
      <c r="AY32"/>
      <c r="AZ32"/>
      <c r="BA32"/>
      <c r="BB32"/>
      <c r="BC32"/>
      <c r="BD32"/>
      <c r="BE32"/>
      <c r="BF32"/>
      <c r="BG32"/>
    </row>
    <row r="33" spans="1:59" ht="14.25" customHeight="1" thickBot="1" x14ac:dyDescent="0.25">
      <c r="A33" s="306"/>
      <c r="C33" s="652"/>
      <c r="D33" s="653"/>
      <c r="E33" s="653"/>
      <c r="F33" s="653"/>
      <c r="G33" s="653"/>
      <c r="H33" s="653"/>
      <c r="I33" s="653"/>
      <c r="J33" s="653"/>
      <c r="K33" s="653"/>
      <c r="L33" s="653"/>
      <c r="M33" s="653"/>
      <c r="N33" s="653"/>
      <c r="O33" s="653"/>
      <c r="P33" s="654"/>
      <c r="Q33" s="647"/>
      <c r="R33" s="647"/>
      <c r="S33" s="647"/>
      <c r="T33" s="647"/>
      <c r="U33" s="648"/>
      <c r="AN33"/>
      <c r="AO33"/>
      <c r="AP33"/>
      <c r="AQ33"/>
      <c r="AR33"/>
      <c r="AS33"/>
      <c r="AT33"/>
      <c r="AU33"/>
      <c r="AV33"/>
      <c r="AW33"/>
      <c r="AX33"/>
      <c r="AY33"/>
      <c r="AZ33"/>
      <c r="BA33"/>
      <c r="BB33"/>
      <c r="BC33"/>
      <c r="BD33"/>
      <c r="BE33"/>
      <c r="BF33"/>
      <c r="BG33"/>
    </row>
    <row r="34" spans="1:59" ht="14.25" customHeight="1" thickTop="1" x14ac:dyDescent="0.2">
      <c r="A34" s="306"/>
      <c r="L34"/>
      <c r="M34"/>
      <c r="AN34"/>
      <c r="AO34"/>
      <c r="AP34"/>
      <c r="AQ34"/>
      <c r="AR34"/>
      <c r="AS34"/>
      <c r="AT34"/>
      <c r="AU34"/>
      <c r="AV34"/>
      <c r="AW34"/>
      <c r="AX34"/>
      <c r="AY34"/>
      <c r="AZ34"/>
      <c r="BA34"/>
      <c r="BB34"/>
      <c r="BC34"/>
      <c r="BD34"/>
      <c r="BE34"/>
      <c r="BF34"/>
      <c r="BG34"/>
    </row>
    <row r="35" spans="1:59" ht="14.25" customHeight="1" x14ac:dyDescent="0.2">
      <c r="A35" s="306"/>
      <c r="K35" s="586" t="s">
        <v>455</v>
      </c>
      <c r="L35" s="587"/>
      <c r="M35" s="587"/>
      <c r="N35" s="587"/>
      <c r="O35" s="587"/>
      <c r="P35" s="588"/>
      <c r="Q35"/>
      <c r="R35"/>
      <c r="S35"/>
      <c r="AN35"/>
      <c r="AO35"/>
      <c r="AP35"/>
      <c r="AQ35"/>
      <c r="AR35"/>
      <c r="AS35"/>
      <c r="AT35"/>
      <c r="AU35"/>
      <c r="AV35"/>
      <c r="AW35"/>
      <c r="AX35"/>
      <c r="AY35"/>
      <c r="AZ35"/>
      <c r="BA35"/>
      <c r="BB35"/>
      <c r="BC35"/>
      <c r="BD35"/>
      <c r="BE35"/>
      <c r="BF35"/>
      <c r="BG35"/>
    </row>
    <row r="36" spans="1:59" ht="14.25" customHeight="1" x14ac:dyDescent="0.2">
      <c r="A36" s="306"/>
      <c r="B36"/>
      <c r="C36"/>
      <c r="D36"/>
      <c r="E36"/>
      <c r="F36"/>
      <c r="G36"/>
      <c r="H36"/>
      <c r="I36"/>
      <c r="K36" s="586" t="s">
        <v>456</v>
      </c>
      <c r="L36" s="587"/>
      <c r="M36" s="587"/>
      <c r="N36" s="587"/>
      <c r="O36" s="587"/>
      <c r="P36" s="588"/>
      <c r="Q36"/>
      <c r="R36"/>
      <c r="S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row>
    <row r="37" spans="1:59" ht="14.25" customHeight="1" thickBot="1" x14ac:dyDescent="0.25">
      <c r="A37" s="306"/>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row>
    <row r="38" spans="1:59" ht="14.25" customHeight="1" thickTop="1" thickBot="1" x14ac:dyDescent="0.25">
      <c r="A38" s="306"/>
      <c r="B38"/>
      <c r="C38"/>
      <c r="D38"/>
      <c r="E38"/>
      <c r="F38"/>
      <c r="G38"/>
      <c r="H38"/>
      <c r="I38"/>
      <c r="J38" s="635" t="s">
        <v>452</v>
      </c>
      <c r="K38" s="636"/>
      <c r="L38" s="636"/>
      <c r="M38" s="636"/>
      <c r="N38" s="636"/>
      <c r="O38" s="636"/>
      <c r="P38" s="636"/>
      <c r="Q38" s="636"/>
      <c r="R38" s="637">
        <f>波及効果計算!O46</f>
        <v>0</v>
      </c>
      <c r="S38" s="638"/>
      <c r="T38" s="638"/>
      <c r="U38" s="639"/>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row>
    <row r="39" spans="1:59" ht="14.25" customHeight="1" thickTop="1" thickBot="1" x14ac:dyDescent="0.25">
      <c r="A39" s="306"/>
      <c r="B39"/>
      <c r="C39"/>
      <c r="D39"/>
      <c r="E39"/>
      <c r="F39"/>
      <c r="G39"/>
      <c r="H39"/>
      <c r="I39"/>
      <c r="J39" s="308"/>
      <c r="K39" s="640" t="s">
        <v>453</v>
      </c>
      <c r="L39" s="641"/>
      <c r="M39" s="641"/>
      <c r="N39" s="641"/>
      <c r="O39" s="641"/>
      <c r="P39" s="641"/>
      <c r="Q39" s="641"/>
      <c r="R39" s="642">
        <f>波及効果計算!P46</f>
        <v>0</v>
      </c>
      <c r="S39" s="643"/>
      <c r="T39" s="643"/>
      <c r="U39" s="644"/>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row>
    <row r="40" spans="1:59" ht="14.25" customHeight="1" thickTop="1" x14ac:dyDescent="0.2">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row>
    <row r="41" spans="1:59" ht="15.75" customHeight="1" thickBot="1" x14ac:dyDescent="0.25">
      <c r="A41"/>
      <c r="C41" s="69"/>
      <c r="Y41" s="66"/>
      <c r="Z41" s="66"/>
      <c r="AA41" s="66"/>
      <c r="AB41" s="66"/>
      <c r="AC41" s="66"/>
      <c r="AD41" s="66"/>
      <c r="AE41" s="66"/>
      <c r="AF41" s="66"/>
      <c r="AG41" s="66"/>
      <c r="AH41" s="66"/>
      <c r="AI41" s="66"/>
      <c r="AN41"/>
      <c r="AO41"/>
      <c r="AP41"/>
      <c r="AQ41"/>
      <c r="AR41"/>
      <c r="AS41"/>
      <c r="AT41"/>
      <c r="AU41"/>
      <c r="AV41"/>
      <c r="AW41"/>
      <c r="AX41"/>
      <c r="AY41"/>
      <c r="AZ41"/>
      <c r="BA41"/>
      <c r="BB41"/>
      <c r="BC41"/>
      <c r="BD41"/>
      <c r="BE41"/>
      <c r="BF41"/>
      <c r="BG41"/>
    </row>
    <row r="42" spans="1:59" ht="14.25" customHeight="1" thickTop="1" x14ac:dyDescent="0.2">
      <c r="A42"/>
      <c r="C42" s="629" t="s">
        <v>204</v>
      </c>
      <c r="D42" s="630"/>
      <c r="E42" s="630"/>
      <c r="F42" s="630"/>
      <c r="G42" s="630"/>
      <c r="H42" s="630"/>
      <c r="I42" s="630"/>
      <c r="J42" s="630"/>
      <c r="K42" s="630"/>
      <c r="L42" s="630"/>
      <c r="M42" s="630"/>
      <c r="N42" s="630"/>
      <c r="O42" s="630"/>
      <c r="P42" s="631"/>
      <c r="Q42" s="619">
        <f>波及効果計算!S46</f>
        <v>0</v>
      </c>
      <c r="R42" s="620"/>
      <c r="S42" s="620"/>
      <c r="T42" s="620"/>
      <c r="U42" s="621"/>
    </row>
    <row r="43" spans="1:59" ht="14.25" customHeight="1" thickBot="1" x14ac:dyDescent="0.25">
      <c r="A43"/>
      <c r="C43" s="632"/>
      <c r="D43" s="633"/>
      <c r="E43" s="633"/>
      <c r="F43" s="633"/>
      <c r="G43" s="633"/>
      <c r="H43" s="633"/>
      <c r="I43" s="633"/>
      <c r="J43" s="633"/>
      <c r="K43" s="633"/>
      <c r="L43" s="633"/>
      <c r="M43" s="633"/>
      <c r="N43" s="633"/>
      <c r="O43" s="633"/>
      <c r="P43" s="634"/>
      <c r="Q43" s="622"/>
      <c r="R43" s="623"/>
      <c r="S43" s="623"/>
      <c r="T43" s="623"/>
      <c r="U43" s="624"/>
    </row>
    <row r="44" spans="1:59" ht="14.25" customHeight="1" thickTop="1" x14ac:dyDescent="0.2"/>
    <row r="45" spans="1:59" ht="14.25" customHeight="1" x14ac:dyDescent="0.2">
      <c r="E45" s="586" t="s">
        <v>459</v>
      </c>
      <c r="F45" s="587"/>
      <c r="G45" s="587"/>
      <c r="H45" s="587"/>
      <c r="I45" s="587"/>
      <c r="J45" s="667">
        <f>入力!K6*100</f>
        <v>52.45529933875639</v>
      </c>
      <c r="K45" s="667"/>
      <c r="L45" s="167" t="s">
        <v>282</v>
      </c>
    </row>
    <row r="46" spans="1:59" ht="14.25" customHeight="1" x14ac:dyDescent="0.2">
      <c r="F46" s="64"/>
      <c r="G46" s="64"/>
      <c r="H46" s="64"/>
      <c r="I46" s="64"/>
      <c r="J46" s="64"/>
      <c r="K46" s="64"/>
    </row>
    <row r="47" spans="1:59" ht="14.25" customHeight="1" thickBot="1" x14ac:dyDescent="0.25"/>
    <row r="48" spans="1:59" ht="14.25" customHeight="1" thickTop="1" x14ac:dyDescent="0.2">
      <c r="C48" s="615" t="s">
        <v>205</v>
      </c>
      <c r="D48" s="616"/>
      <c r="E48" s="616"/>
      <c r="F48" s="616"/>
      <c r="G48" s="616"/>
      <c r="H48" s="616"/>
      <c r="I48" s="616"/>
      <c r="J48" s="616"/>
      <c r="K48" s="616"/>
      <c r="L48" s="616"/>
      <c r="M48" s="616"/>
      <c r="N48" s="616"/>
      <c r="O48" s="616"/>
      <c r="P48" s="625">
        <f>波及効果計算!U46</f>
        <v>0</v>
      </c>
      <c r="Q48" s="625"/>
      <c r="R48" s="625"/>
      <c r="S48" s="625"/>
      <c r="T48" s="626"/>
    </row>
    <row r="49" spans="1:40" ht="14.25" customHeight="1" thickBot="1" x14ac:dyDescent="0.25">
      <c r="C49" s="617"/>
      <c r="D49" s="618"/>
      <c r="E49" s="618"/>
      <c r="F49" s="618"/>
      <c r="G49" s="618"/>
      <c r="H49" s="618"/>
      <c r="I49" s="618"/>
      <c r="J49" s="618"/>
      <c r="K49" s="618"/>
      <c r="L49" s="618"/>
      <c r="M49" s="618"/>
      <c r="N49" s="618"/>
      <c r="O49" s="618"/>
      <c r="P49" s="627"/>
      <c r="Q49" s="627"/>
      <c r="R49" s="627"/>
      <c r="S49" s="627"/>
      <c r="T49" s="628"/>
    </row>
    <row r="50" spans="1:40" ht="14.25" customHeight="1" thickTop="1" x14ac:dyDescent="0.2"/>
    <row r="51" spans="1:40" ht="14.25" customHeight="1" x14ac:dyDescent="0.2">
      <c r="E51" s="586" t="s">
        <v>460</v>
      </c>
      <c r="F51" s="587"/>
      <c r="G51" s="587"/>
      <c r="H51" s="587"/>
      <c r="I51" s="587"/>
      <c r="J51" s="587"/>
      <c r="K51" s="587"/>
      <c r="L51" s="588"/>
    </row>
    <row r="52" spans="1:40" ht="14.25" customHeight="1" x14ac:dyDescent="0.2">
      <c r="E52" s="668" t="s">
        <v>451</v>
      </c>
      <c r="F52" s="669"/>
      <c r="G52" s="669"/>
      <c r="H52" s="669"/>
      <c r="I52" s="669"/>
      <c r="J52" s="669"/>
      <c r="K52" s="669"/>
      <c r="L52" s="670"/>
    </row>
    <row r="53" spans="1:40" ht="12" customHeight="1" x14ac:dyDescent="0.2">
      <c r="E53" s="65"/>
      <c r="F53" s="65"/>
      <c r="G53" s="65"/>
      <c r="H53" s="65"/>
      <c r="I53" s="65"/>
      <c r="J53" s="65"/>
      <c r="K53" s="65"/>
      <c r="L53" s="65"/>
    </row>
    <row r="54" spans="1:40" ht="12" customHeight="1" thickBot="1" x14ac:dyDescent="0.25"/>
    <row r="55" spans="1:40" ht="14.25" customHeight="1" thickTop="1" x14ac:dyDescent="0.2">
      <c r="C55" s="615" t="s">
        <v>206</v>
      </c>
      <c r="D55" s="616"/>
      <c r="E55" s="616"/>
      <c r="F55" s="616"/>
      <c r="G55" s="616"/>
      <c r="H55" s="616"/>
      <c r="I55" s="616"/>
      <c r="J55" s="616"/>
      <c r="K55" s="616"/>
      <c r="L55" s="616"/>
      <c r="M55" s="616"/>
      <c r="N55" s="616"/>
      <c r="O55" s="616"/>
      <c r="P55" s="625">
        <f>波及効果計算!Y46</f>
        <v>0</v>
      </c>
      <c r="Q55" s="625"/>
      <c r="R55" s="625"/>
      <c r="S55" s="625"/>
      <c r="T55" s="626"/>
    </row>
    <row r="56" spans="1:40" ht="14.25" customHeight="1" thickBot="1" x14ac:dyDescent="0.25">
      <c r="C56" s="617"/>
      <c r="D56" s="618"/>
      <c r="E56" s="618"/>
      <c r="F56" s="618"/>
      <c r="G56" s="618"/>
      <c r="H56" s="618"/>
      <c r="I56" s="618"/>
      <c r="J56" s="618"/>
      <c r="K56" s="618"/>
      <c r="L56" s="618"/>
      <c r="M56" s="618"/>
      <c r="N56" s="618"/>
      <c r="O56" s="618"/>
      <c r="P56" s="627"/>
      <c r="Q56" s="627"/>
      <c r="R56" s="627"/>
      <c r="S56" s="627"/>
      <c r="T56" s="628"/>
    </row>
    <row r="57" spans="1:40" ht="14.25" customHeight="1" thickTop="1" x14ac:dyDescent="0.2"/>
    <row r="58" spans="1:40" ht="14.25" customHeight="1" x14ac:dyDescent="0.2">
      <c r="F58" s="586" t="s">
        <v>458</v>
      </c>
      <c r="G58" s="587"/>
      <c r="H58" s="587"/>
      <c r="I58" s="587"/>
      <c r="J58" s="587"/>
      <c r="K58" s="588"/>
    </row>
    <row r="59" spans="1:40" ht="14.25" customHeight="1" x14ac:dyDescent="0.2">
      <c r="F59" s="64"/>
      <c r="G59" s="64"/>
      <c r="H59" s="64"/>
      <c r="I59" s="64"/>
      <c r="J59" s="64"/>
      <c r="K59" s="64"/>
      <c r="N59"/>
      <c r="O59"/>
      <c r="P59"/>
      <c r="Q59"/>
      <c r="R59"/>
      <c r="S59"/>
      <c r="T59"/>
      <c r="U59"/>
      <c r="V59"/>
      <c r="W59"/>
      <c r="X59"/>
      <c r="Y59"/>
      <c r="Z59"/>
      <c r="AA59"/>
      <c r="AB59"/>
      <c r="AC59"/>
      <c r="AD59"/>
      <c r="AE59"/>
      <c r="AF59"/>
      <c r="AG59"/>
      <c r="AH59"/>
      <c r="AI59"/>
      <c r="AJ59"/>
      <c r="AK59"/>
      <c r="AL59"/>
      <c r="AM59"/>
      <c r="AN59"/>
    </row>
    <row r="60" spans="1:40" ht="13.5" customHeight="1" x14ac:dyDescent="0.2">
      <c r="A60" s="309"/>
      <c r="B60" s="310" t="s">
        <v>227</v>
      </c>
      <c r="C60" s="309"/>
      <c r="D60" s="309"/>
      <c r="E60" s="309"/>
      <c r="F60" s="309"/>
      <c r="G60" s="64"/>
      <c r="H60" s="64"/>
      <c r="I60" s="64"/>
      <c r="J60" s="64"/>
      <c r="K60" s="64"/>
      <c r="N60"/>
      <c r="O60"/>
      <c r="P60"/>
      <c r="Q60"/>
      <c r="R60"/>
      <c r="S60"/>
      <c r="T60"/>
      <c r="U60"/>
      <c r="V60"/>
      <c r="W60"/>
      <c r="X60"/>
      <c r="Y60"/>
      <c r="Z60"/>
      <c r="AA60"/>
      <c r="AB60"/>
      <c r="AC60"/>
      <c r="AD60"/>
      <c r="AE60"/>
      <c r="AF60"/>
      <c r="AG60"/>
      <c r="AH60"/>
      <c r="AI60"/>
      <c r="AJ60"/>
      <c r="AK60"/>
      <c r="AL60"/>
      <c r="AM60"/>
      <c r="AN60"/>
    </row>
    <row r="61" spans="1:40" ht="14.25" customHeight="1" thickBot="1" x14ac:dyDescent="0.25">
      <c r="A61" s="309"/>
      <c r="N61"/>
      <c r="O61"/>
      <c r="P61"/>
      <c r="Q61"/>
      <c r="R61"/>
      <c r="S61"/>
      <c r="T61"/>
      <c r="U61"/>
      <c r="V61"/>
      <c r="W61"/>
      <c r="X61"/>
      <c r="Y61"/>
      <c r="Z61"/>
      <c r="AA61"/>
      <c r="AB61"/>
      <c r="AC61"/>
      <c r="AD61"/>
      <c r="AE61"/>
      <c r="AF61"/>
      <c r="AG61"/>
      <c r="AH61"/>
      <c r="AI61"/>
      <c r="AJ61"/>
      <c r="AK61"/>
      <c r="AL61"/>
      <c r="AM61"/>
      <c r="AN61"/>
    </row>
    <row r="62" spans="1:40" ht="14.25" customHeight="1" thickTop="1" x14ac:dyDescent="0.2">
      <c r="A62" s="309"/>
      <c r="C62" s="580" t="s">
        <v>201</v>
      </c>
      <c r="D62" s="581"/>
      <c r="E62" s="581"/>
      <c r="F62" s="581"/>
      <c r="G62" s="581"/>
      <c r="H62" s="581"/>
      <c r="I62" s="581"/>
      <c r="J62" s="581"/>
      <c r="K62" s="581"/>
      <c r="L62" s="581"/>
      <c r="M62" s="581"/>
      <c r="N62" s="581"/>
      <c r="O62" s="581"/>
      <c r="P62" s="582"/>
      <c r="Q62" s="655">
        <f>波及効果計算!Z46</f>
        <v>0</v>
      </c>
      <c r="R62" s="655"/>
      <c r="S62" s="655"/>
      <c r="T62" s="655"/>
      <c r="U62" s="656"/>
      <c r="V62"/>
      <c r="W62"/>
      <c r="X62"/>
      <c r="Y62"/>
      <c r="Z62"/>
      <c r="AA62"/>
      <c r="AB62"/>
      <c r="AC62"/>
      <c r="AD62"/>
      <c r="AE62"/>
      <c r="AF62"/>
      <c r="AG62"/>
      <c r="AH62"/>
      <c r="AI62"/>
      <c r="AJ62"/>
      <c r="AK62"/>
      <c r="AL62"/>
      <c r="AM62"/>
      <c r="AN62"/>
    </row>
    <row r="63" spans="1:40" ht="14.25" customHeight="1" thickBot="1" x14ac:dyDescent="0.25">
      <c r="A63" s="309"/>
      <c r="C63" s="583"/>
      <c r="D63" s="584"/>
      <c r="E63" s="584"/>
      <c r="F63" s="584"/>
      <c r="G63" s="584"/>
      <c r="H63" s="584"/>
      <c r="I63" s="584"/>
      <c r="J63" s="584"/>
      <c r="K63" s="584"/>
      <c r="L63" s="584"/>
      <c r="M63" s="584"/>
      <c r="N63" s="584"/>
      <c r="O63" s="584"/>
      <c r="P63" s="585"/>
      <c r="Q63" s="657"/>
      <c r="R63" s="657"/>
      <c r="S63" s="657"/>
      <c r="T63" s="657"/>
      <c r="U63" s="658"/>
      <c r="V63"/>
      <c r="W63"/>
      <c r="X63"/>
      <c r="Y63"/>
      <c r="Z63"/>
      <c r="AA63"/>
      <c r="AB63"/>
      <c r="AC63"/>
      <c r="AD63"/>
      <c r="AE63"/>
      <c r="AF63"/>
      <c r="AG63"/>
      <c r="AH63"/>
      <c r="AI63"/>
      <c r="AJ63"/>
      <c r="AK63"/>
      <c r="AL63"/>
      <c r="AM63"/>
      <c r="AN63"/>
    </row>
    <row r="64" spans="1:40" ht="14.25" customHeight="1" thickTop="1" x14ac:dyDescent="0.2">
      <c r="A64" s="309"/>
      <c r="G64"/>
      <c r="H64"/>
      <c r="N64"/>
      <c r="O64"/>
      <c r="P64"/>
      <c r="Q64"/>
      <c r="R64"/>
      <c r="S64"/>
      <c r="T64"/>
      <c r="U64"/>
      <c r="V64"/>
      <c r="W64"/>
      <c r="X64"/>
      <c r="Y64"/>
      <c r="Z64"/>
      <c r="AA64"/>
      <c r="AB64"/>
      <c r="AC64"/>
      <c r="AD64"/>
      <c r="AE64"/>
      <c r="AF64"/>
      <c r="AG64"/>
      <c r="AH64"/>
      <c r="AI64"/>
      <c r="AJ64"/>
      <c r="AK64"/>
      <c r="AL64"/>
      <c r="AM64"/>
      <c r="AN64"/>
    </row>
    <row r="65" spans="1:40" ht="15" customHeight="1" x14ac:dyDescent="0.2">
      <c r="A65" s="309"/>
      <c r="F65" s="586" t="s">
        <v>455</v>
      </c>
      <c r="G65" s="587"/>
      <c r="H65" s="587"/>
      <c r="I65" s="587"/>
      <c r="J65" s="587"/>
      <c r="K65" s="588"/>
      <c r="N65"/>
      <c r="O65"/>
      <c r="P65"/>
      <c r="Q65"/>
      <c r="R65"/>
      <c r="S65"/>
      <c r="T65"/>
      <c r="U65"/>
      <c r="V65"/>
      <c r="W65"/>
      <c r="X65"/>
      <c r="Y65"/>
      <c r="Z65"/>
      <c r="AA65"/>
      <c r="AB65"/>
      <c r="AC65"/>
      <c r="AD65"/>
      <c r="AE65"/>
      <c r="AF65"/>
      <c r="AG65"/>
      <c r="AH65"/>
      <c r="AI65"/>
      <c r="AJ65"/>
      <c r="AK65"/>
      <c r="AL65"/>
      <c r="AM65"/>
      <c r="AN65"/>
    </row>
    <row r="66" spans="1:40" ht="15" customHeight="1" x14ac:dyDescent="0.2">
      <c r="A66" s="309"/>
      <c r="F66" s="586" t="s">
        <v>456</v>
      </c>
      <c r="G66" s="587"/>
      <c r="H66" s="587"/>
      <c r="I66" s="587"/>
      <c r="J66" s="587"/>
      <c r="K66" s="588"/>
      <c r="N66"/>
      <c r="O66"/>
      <c r="P66"/>
      <c r="Q66"/>
      <c r="R66"/>
      <c r="S66"/>
      <c r="T66"/>
      <c r="U66"/>
      <c r="V66"/>
      <c r="W66"/>
      <c r="X66"/>
      <c r="Y66"/>
      <c r="Z66"/>
      <c r="AA66"/>
      <c r="AB66"/>
      <c r="AC66"/>
      <c r="AD66"/>
      <c r="AE66"/>
      <c r="AF66"/>
      <c r="AG66"/>
      <c r="AH66"/>
      <c r="AI66"/>
      <c r="AJ66"/>
      <c r="AK66"/>
      <c r="AL66"/>
      <c r="AM66"/>
      <c r="AN66"/>
    </row>
    <row r="67" spans="1:40" ht="15" customHeight="1" thickBot="1" x14ac:dyDescent="0.25">
      <c r="A67" s="309"/>
      <c r="F67"/>
      <c r="G67"/>
      <c r="H67"/>
      <c r="I67"/>
      <c r="J67"/>
      <c r="K67"/>
    </row>
    <row r="68" spans="1:40" ht="15" customHeight="1" thickTop="1" thickBot="1" x14ac:dyDescent="0.25">
      <c r="A68" s="309"/>
      <c r="E68" s="589" t="s">
        <v>452</v>
      </c>
      <c r="F68" s="590"/>
      <c r="G68" s="590"/>
      <c r="H68" s="590"/>
      <c r="I68" s="590"/>
      <c r="J68" s="590"/>
      <c r="K68" s="590"/>
      <c r="L68" s="590"/>
      <c r="M68" s="591">
        <f>波及効果計算!AA46</f>
        <v>0</v>
      </c>
      <c r="N68" s="592"/>
      <c r="O68" s="592"/>
      <c r="P68" s="593"/>
    </row>
    <row r="69" spans="1:40" ht="15" customHeight="1" thickTop="1" thickBot="1" x14ac:dyDescent="0.25">
      <c r="A69" s="309"/>
      <c r="E69" s="311"/>
      <c r="F69" s="575" t="s">
        <v>453</v>
      </c>
      <c r="G69" s="576"/>
      <c r="H69" s="576"/>
      <c r="I69" s="576"/>
      <c r="J69" s="576"/>
      <c r="K69" s="576"/>
      <c r="L69" s="576"/>
      <c r="M69" s="577">
        <f>波及効果計算!AB46</f>
        <v>0</v>
      </c>
      <c r="N69" s="578"/>
      <c r="O69" s="578"/>
      <c r="P69" s="579"/>
    </row>
    <row r="70" spans="1:40" ht="15" customHeight="1" thickTop="1" x14ac:dyDescent="0.2">
      <c r="A70"/>
    </row>
    <row r="71" spans="1:40" ht="16.5" customHeight="1" x14ac:dyDescent="0.2">
      <c r="A71"/>
      <c r="D71" s="333" t="s">
        <v>211</v>
      </c>
    </row>
    <row r="72" spans="1:40" ht="17.25" customHeight="1" thickBot="1" x14ac:dyDescent="0.25">
      <c r="A72"/>
      <c r="AF72" s="71" t="str">
        <f>"（単位："&amp;入力!$K$29&amp;"）"</f>
        <v>（単位：万円）</v>
      </c>
    </row>
    <row r="73" spans="1:40" ht="20.25" customHeight="1" thickTop="1" thickBot="1" x14ac:dyDescent="0.25">
      <c r="C73"/>
      <c r="D73"/>
      <c r="E73"/>
      <c r="F73"/>
      <c r="G73"/>
      <c r="H73"/>
      <c r="I73"/>
      <c r="J73"/>
      <c r="K73"/>
      <c r="L73"/>
      <c r="M73" s="553" t="s">
        <v>200</v>
      </c>
      <c r="N73" s="553"/>
      <c r="O73" s="553"/>
      <c r="P73" s="553"/>
      <c r="Q73" s="553"/>
      <c r="R73" s="554"/>
      <c r="S73" s="555" t="s">
        <v>207</v>
      </c>
      <c r="T73" s="556"/>
      <c r="U73" s="556"/>
      <c r="V73" s="556"/>
      <c r="W73" s="556"/>
      <c r="X73" s="557"/>
      <c r="Y73" s="558" t="s">
        <v>208</v>
      </c>
      <c r="Z73" s="559"/>
      <c r="AA73" s="559"/>
      <c r="AB73" s="559"/>
      <c r="AC73" s="559"/>
      <c r="AD73" s="559"/>
      <c r="AE73" s="560" t="s">
        <v>221</v>
      </c>
      <c r="AF73" s="561"/>
      <c r="AG73" s="561"/>
      <c r="AH73" s="561"/>
      <c r="AI73" s="561"/>
      <c r="AJ73" s="562"/>
    </row>
    <row r="74" spans="1:40" ht="20.25" customHeight="1" thickTop="1" x14ac:dyDescent="0.2">
      <c r="C74" s="70"/>
      <c r="D74" s="541" t="s">
        <v>210</v>
      </c>
      <c r="E74" s="541"/>
      <c r="F74" s="541"/>
      <c r="G74" s="541"/>
      <c r="H74" s="541"/>
      <c r="I74" s="541"/>
      <c r="J74" s="541"/>
      <c r="K74" s="541"/>
      <c r="L74" s="541"/>
      <c r="M74" s="563">
        <f>V12</f>
        <v>0</v>
      </c>
      <c r="N74" s="563"/>
      <c r="O74" s="563"/>
      <c r="P74" s="563"/>
      <c r="Q74" s="563"/>
      <c r="R74" s="564"/>
      <c r="S74" s="565">
        <f>Q32</f>
        <v>0</v>
      </c>
      <c r="T74" s="566"/>
      <c r="U74" s="566"/>
      <c r="V74" s="566"/>
      <c r="W74" s="566"/>
      <c r="X74" s="567"/>
      <c r="Y74" s="565">
        <f>Q62</f>
        <v>0</v>
      </c>
      <c r="Z74" s="566"/>
      <c r="AA74" s="566"/>
      <c r="AB74" s="566"/>
      <c r="AC74" s="566"/>
      <c r="AD74" s="566"/>
      <c r="AE74" s="568">
        <f>SUM(M74:AD74)</f>
        <v>0</v>
      </c>
      <c r="AF74" s="566"/>
      <c r="AG74" s="566"/>
      <c r="AH74" s="566"/>
      <c r="AI74" s="566"/>
      <c r="AJ74" s="569"/>
    </row>
    <row r="75" spans="1:40" ht="20.25" customHeight="1" x14ac:dyDescent="0.2">
      <c r="C75" s="70"/>
      <c r="D75" s="542" t="s">
        <v>462</v>
      </c>
      <c r="E75" s="542"/>
      <c r="F75" s="542"/>
      <c r="G75" s="542"/>
      <c r="H75" s="542"/>
      <c r="I75" s="542"/>
      <c r="J75" s="542"/>
      <c r="K75" s="542"/>
      <c r="L75" s="542"/>
      <c r="M75" s="544">
        <f>V19</f>
        <v>0</v>
      </c>
      <c r="N75" s="544"/>
      <c r="O75" s="544"/>
      <c r="P75" s="544"/>
      <c r="Q75" s="544"/>
      <c r="R75" s="545"/>
      <c r="S75" s="570">
        <f>R38</f>
        <v>0</v>
      </c>
      <c r="T75" s="571"/>
      <c r="U75" s="571"/>
      <c r="V75" s="571"/>
      <c r="W75" s="571"/>
      <c r="X75" s="572"/>
      <c r="Y75" s="570">
        <f>M68</f>
        <v>0</v>
      </c>
      <c r="Z75" s="571"/>
      <c r="AA75" s="571"/>
      <c r="AB75" s="571"/>
      <c r="AC75" s="571"/>
      <c r="AD75" s="571"/>
      <c r="AE75" s="573">
        <f>SUM(M75:AD75)</f>
        <v>0</v>
      </c>
      <c r="AF75" s="571"/>
      <c r="AG75" s="571"/>
      <c r="AH75" s="571"/>
      <c r="AI75" s="571"/>
      <c r="AJ75" s="574"/>
    </row>
    <row r="76" spans="1:40" ht="20.25" customHeight="1" thickBot="1" x14ac:dyDescent="0.25">
      <c r="C76" s="70"/>
      <c r="D76" s="543" t="s">
        <v>461</v>
      </c>
      <c r="E76" s="543"/>
      <c r="F76" s="543"/>
      <c r="G76" s="543"/>
      <c r="H76" s="543"/>
      <c r="I76" s="543"/>
      <c r="J76" s="543"/>
      <c r="K76" s="543"/>
      <c r="L76" s="543"/>
      <c r="M76" s="546">
        <f>V20</f>
        <v>0</v>
      </c>
      <c r="N76" s="546"/>
      <c r="O76" s="546"/>
      <c r="P76" s="546"/>
      <c r="Q76" s="546"/>
      <c r="R76" s="547"/>
      <c r="S76" s="548">
        <f>R39</f>
        <v>0</v>
      </c>
      <c r="T76" s="549"/>
      <c r="U76" s="549"/>
      <c r="V76" s="549"/>
      <c r="W76" s="549"/>
      <c r="X76" s="550"/>
      <c r="Y76" s="548">
        <f>M69</f>
        <v>0</v>
      </c>
      <c r="Z76" s="549"/>
      <c r="AA76" s="549"/>
      <c r="AB76" s="549"/>
      <c r="AC76" s="549"/>
      <c r="AD76" s="549"/>
      <c r="AE76" s="551">
        <f>SUM(M76:AD76)</f>
        <v>0</v>
      </c>
      <c r="AF76" s="549"/>
      <c r="AG76" s="549"/>
      <c r="AH76" s="549"/>
      <c r="AI76" s="549"/>
      <c r="AJ76" s="552"/>
    </row>
    <row r="77" spans="1:40" ht="12" customHeight="1" thickTop="1" x14ac:dyDescent="0.2"/>
    <row r="78" spans="1:40" ht="15" customHeight="1" x14ac:dyDescent="0.2">
      <c r="D78" s="63" t="s">
        <v>212</v>
      </c>
    </row>
    <row r="79" spans="1:40" ht="15" customHeight="1" x14ac:dyDescent="0.2"/>
    <row r="80" spans="1:4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sheetData>
  <sheetProtection formatCells="0" formatColumns="0" formatRows="0"/>
  <mergeCells count="64">
    <mergeCell ref="Q62:U63"/>
    <mergeCell ref="AE5:AI6"/>
    <mergeCell ref="V12:Z13"/>
    <mergeCell ref="C19:H20"/>
    <mergeCell ref="E45:I45"/>
    <mergeCell ref="J45:K45"/>
    <mergeCell ref="F22:K22"/>
    <mergeCell ref="I19:M20"/>
    <mergeCell ref="O8:T8"/>
    <mergeCell ref="F16:K16"/>
    <mergeCell ref="P17:U17"/>
    <mergeCell ref="E52:L52"/>
    <mergeCell ref="F58:K58"/>
    <mergeCell ref="P48:T49"/>
    <mergeCell ref="P55:T56"/>
    <mergeCell ref="E51:L51"/>
    <mergeCell ref="C48:O49"/>
    <mergeCell ref="C55:O56"/>
    <mergeCell ref="Q42:U43"/>
    <mergeCell ref="C25:H26"/>
    <mergeCell ref="I25:M26"/>
    <mergeCell ref="F28:K28"/>
    <mergeCell ref="K35:P35"/>
    <mergeCell ref="K36:P36"/>
    <mergeCell ref="C42:P43"/>
    <mergeCell ref="J38:Q38"/>
    <mergeCell ref="R38:U38"/>
    <mergeCell ref="K39:Q39"/>
    <mergeCell ref="R39:U39"/>
    <mergeCell ref="Q32:U33"/>
    <mergeCell ref="C32:P33"/>
    <mergeCell ref="N19:U19"/>
    <mergeCell ref="O20:U20"/>
    <mergeCell ref="C5:AD6"/>
    <mergeCell ref="C12:U13"/>
    <mergeCell ref="V19:Z19"/>
    <mergeCell ref="V20:Z20"/>
    <mergeCell ref="P16:U16"/>
    <mergeCell ref="F69:L69"/>
    <mergeCell ref="M69:P69"/>
    <mergeCell ref="C62:P63"/>
    <mergeCell ref="F65:K65"/>
    <mergeCell ref="F66:K66"/>
    <mergeCell ref="E68:L68"/>
    <mergeCell ref="M68:P68"/>
    <mergeCell ref="S76:X76"/>
    <mergeCell ref="Y76:AD76"/>
    <mergeCell ref="AE76:AJ76"/>
    <mergeCell ref="M73:R73"/>
    <mergeCell ref="S73:X73"/>
    <mergeCell ref="Y73:AD73"/>
    <mergeCell ref="AE73:AJ73"/>
    <mergeCell ref="M74:R74"/>
    <mergeCell ref="S74:X74"/>
    <mergeCell ref="Y74:AD74"/>
    <mergeCell ref="AE74:AJ74"/>
    <mergeCell ref="S75:X75"/>
    <mergeCell ref="Y75:AD75"/>
    <mergeCell ref="AE75:AJ75"/>
    <mergeCell ref="D74:L74"/>
    <mergeCell ref="D75:L75"/>
    <mergeCell ref="D76:L76"/>
    <mergeCell ref="M75:R75"/>
    <mergeCell ref="M76:R76"/>
  </mergeCells>
  <phoneticPr fontId="6"/>
  <pageMargins left="0.51181102362204722" right="0.31496062992125984" top="0.55118110236220474" bottom="0.15748031496062992"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34998626667073579"/>
  </sheetPr>
  <dimension ref="B1:AQ46"/>
  <sheetViews>
    <sheetView showGridLines="0" zoomScale="85" zoomScaleNormal="85" workbookViewId="0">
      <pane xSplit="3" ySplit="8" topLeftCell="D12" activePane="bottomRight" state="frozen"/>
      <selection activeCell="A8" sqref="A8"/>
      <selection pane="topRight" activeCell="A8" sqref="A8"/>
      <selection pane="bottomLeft" activeCell="A8" sqref="A8"/>
      <selection pane="bottomRight" activeCell="Q30" sqref="Q30"/>
    </sheetView>
  </sheetViews>
  <sheetFormatPr defaultColWidth="9" defaultRowHeight="13.2" x14ac:dyDescent="0.2"/>
  <cols>
    <col min="1" max="1" width="1" style="6" customWidth="1"/>
    <col min="2" max="2" width="2.44140625" style="6" customWidth="1"/>
    <col min="3" max="3" width="20.21875" style="6" customWidth="1"/>
    <col min="4" max="4" width="12.33203125" style="6" customWidth="1"/>
    <col min="5" max="5" width="8.21875" style="6" customWidth="1"/>
    <col min="6" max="6" width="11" style="6" customWidth="1"/>
    <col min="7" max="8" width="12.109375" style="6" customWidth="1"/>
    <col min="9" max="9" width="11.109375" style="6" customWidth="1"/>
    <col min="10" max="10" width="2" customWidth="1"/>
    <col min="11" max="11" width="8" style="6" customWidth="1"/>
    <col min="12" max="12" width="11.109375" style="6" customWidth="1"/>
    <col min="13" max="13" width="2" customWidth="1"/>
    <col min="14" max="14" width="11.109375" style="6" customWidth="1"/>
    <col min="15" max="16" width="12" style="6" customWidth="1"/>
    <col min="17" max="17" width="2" style="6" customWidth="1"/>
    <col min="18" max="19" width="12.44140625" style="6" customWidth="1"/>
    <col min="20" max="20" width="2.21875" style="6" customWidth="1"/>
    <col min="21" max="21" width="12.88671875" style="6" customWidth="1"/>
    <col min="22" max="22" width="12.33203125" style="6" customWidth="1"/>
    <col min="23" max="23" width="7.88671875" style="6" customWidth="1"/>
    <col min="24" max="24" width="2" customWidth="1"/>
    <col min="25" max="26" width="11.21875" style="6" customWidth="1"/>
    <col min="27" max="28" width="13.44140625" style="6" customWidth="1"/>
    <col min="29" max="29" width="2.21875" style="6" customWidth="1"/>
    <col min="30" max="37" width="11.33203125" style="6" customWidth="1"/>
    <col min="38" max="16384" width="9" style="6"/>
  </cols>
  <sheetData>
    <row r="1" spans="2:43" ht="19.5" customHeight="1" x14ac:dyDescent="0.2">
      <c r="B1"/>
      <c r="C1"/>
      <c r="U1" s="48" t="s">
        <v>161</v>
      </c>
      <c r="V1" s="169">
        <f>入力!$K6</f>
        <v>0.52455299338756389</v>
      </c>
      <c r="W1" s="85" t="s">
        <v>162</v>
      </c>
      <c r="Y1" s="86"/>
    </row>
    <row r="2" spans="2:43" ht="15.75" customHeight="1" x14ac:dyDescent="0.2">
      <c r="B2" s="24"/>
      <c r="C2" s="24"/>
      <c r="P2" s="56" t="str">
        <f>"（単位："&amp;入力!$K$29&amp;"）"</f>
        <v>（単位：万円）</v>
      </c>
      <c r="U2" s="25"/>
      <c r="V2" s="25"/>
      <c r="AB2" s="56" t="str">
        <f>"（単位："&amp;入力!$K$29&amp;"）"</f>
        <v>（単位：万円）</v>
      </c>
      <c r="AJ2" s="57"/>
      <c r="AK2" s="57" t="s">
        <v>199</v>
      </c>
    </row>
    <row r="3" spans="2:43" ht="15" customHeight="1" x14ac:dyDescent="0.2">
      <c r="B3" s="24"/>
      <c r="C3" s="24"/>
      <c r="D3" s="671" t="s">
        <v>116</v>
      </c>
      <c r="E3" s="672"/>
      <c r="F3" s="672"/>
      <c r="G3" s="672"/>
      <c r="H3" s="672"/>
      <c r="I3" s="673"/>
      <c r="K3"/>
      <c r="L3"/>
      <c r="N3" s="686" t="s">
        <v>120</v>
      </c>
      <c r="O3" s="687"/>
      <c r="P3" s="688"/>
      <c r="R3" s="681" t="s">
        <v>160</v>
      </c>
      <c r="S3" s="682"/>
      <c r="U3"/>
      <c r="V3"/>
      <c r="W3"/>
      <c r="Y3" s="671" t="s">
        <v>123</v>
      </c>
      <c r="Z3" s="672"/>
      <c r="AA3" s="672"/>
      <c r="AB3" s="673"/>
      <c r="AD3" s="695" t="s">
        <v>193</v>
      </c>
      <c r="AE3" s="695"/>
      <c r="AF3" s="695"/>
      <c r="AG3" s="695"/>
      <c r="AH3" s="695"/>
      <c r="AI3" s="695"/>
      <c r="AJ3" s="695"/>
      <c r="AK3" s="695"/>
    </row>
    <row r="4" spans="2:43" ht="15" customHeight="1" x14ac:dyDescent="0.2">
      <c r="B4" s="23"/>
      <c r="C4" s="19"/>
      <c r="D4" s="674"/>
      <c r="E4" s="675"/>
      <c r="F4" s="675"/>
      <c r="G4" s="675"/>
      <c r="H4" s="675"/>
      <c r="I4" s="676"/>
      <c r="K4"/>
      <c r="L4"/>
      <c r="N4" s="689"/>
      <c r="O4" s="690"/>
      <c r="P4" s="691"/>
      <c r="R4" s="683"/>
      <c r="S4" s="684"/>
      <c r="U4"/>
      <c r="V4"/>
      <c r="W4"/>
      <c r="Y4" s="674"/>
      <c r="Z4" s="675"/>
      <c r="AA4" s="675"/>
      <c r="AB4" s="676"/>
      <c r="AD4" s="695" t="s">
        <v>116</v>
      </c>
      <c r="AE4" s="695"/>
      <c r="AF4" s="695" t="s">
        <v>226</v>
      </c>
      <c r="AG4" s="695"/>
      <c r="AH4" s="695" t="s">
        <v>227</v>
      </c>
      <c r="AI4" s="695"/>
      <c r="AJ4" s="695" t="s">
        <v>228</v>
      </c>
      <c r="AK4" s="695"/>
    </row>
    <row r="5" spans="2:43" ht="11.25" customHeight="1" x14ac:dyDescent="0.2">
      <c r="B5" s="686" t="s">
        <v>0</v>
      </c>
      <c r="C5" s="688"/>
      <c r="D5" s="241" t="s">
        <v>165</v>
      </c>
      <c r="E5" s="241" t="s">
        <v>268</v>
      </c>
      <c r="F5" s="241" t="s">
        <v>167</v>
      </c>
      <c r="G5" s="241" t="s">
        <v>166</v>
      </c>
      <c r="H5" s="241" t="s">
        <v>168</v>
      </c>
      <c r="I5" s="252" t="s">
        <v>171</v>
      </c>
      <c r="K5" s="241" t="s">
        <v>265</v>
      </c>
      <c r="L5" s="252" t="s">
        <v>172</v>
      </c>
      <c r="N5" s="252" t="s">
        <v>173</v>
      </c>
      <c r="O5" s="252" t="s">
        <v>174</v>
      </c>
      <c r="P5" s="252" t="s">
        <v>188</v>
      </c>
      <c r="R5" s="253" t="s">
        <v>177</v>
      </c>
      <c r="S5" s="254" t="s">
        <v>178</v>
      </c>
      <c r="U5" s="241" t="s">
        <v>181</v>
      </c>
      <c r="V5" s="241" t="s">
        <v>183</v>
      </c>
      <c r="W5" s="241" t="s">
        <v>265</v>
      </c>
      <c r="Y5" s="241" t="s">
        <v>184</v>
      </c>
      <c r="Z5" s="241" t="s">
        <v>187</v>
      </c>
      <c r="AA5" s="252" t="s">
        <v>189</v>
      </c>
      <c r="AB5" s="252" t="s">
        <v>190</v>
      </c>
      <c r="AD5" s="259" t="s">
        <v>229</v>
      </c>
      <c r="AE5" s="260" t="s">
        <v>230</v>
      </c>
      <c r="AF5" s="259" t="s">
        <v>233</v>
      </c>
      <c r="AG5" s="260" t="s">
        <v>234</v>
      </c>
      <c r="AH5" s="259" t="s">
        <v>235</v>
      </c>
      <c r="AI5" s="260" t="s">
        <v>236</v>
      </c>
      <c r="AJ5" s="259" t="s">
        <v>196</v>
      </c>
      <c r="AK5" s="260" t="s">
        <v>243</v>
      </c>
    </row>
    <row r="6" spans="2:43" s="22" customFormat="1" ht="12" customHeight="1" x14ac:dyDescent="0.2">
      <c r="B6" s="693"/>
      <c r="C6" s="694"/>
      <c r="D6" s="679" t="s">
        <v>115</v>
      </c>
      <c r="E6" s="679" t="s">
        <v>90</v>
      </c>
      <c r="F6" s="679" t="s">
        <v>118</v>
      </c>
      <c r="G6" s="679" t="s">
        <v>117</v>
      </c>
      <c r="H6" s="679" t="s">
        <v>119</v>
      </c>
      <c r="I6" s="679" t="s">
        <v>223</v>
      </c>
      <c r="J6"/>
      <c r="K6" s="679" t="s">
        <v>90</v>
      </c>
      <c r="L6" s="679" t="s">
        <v>222</v>
      </c>
      <c r="M6"/>
      <c r="N6" s="679" t="s">
        <v>118</v>
      </c>
      <c r="O6" s="679" t="s">
        <v>117</v>
      </c>
      <c r="P6" s="679" t="s">
        <v>119</v>
      </c>
      <c r="Q6" s="21"/>
      <c r="R6" s="685" t="s">
        <v>121</v>
      </c>
      <c r="S6" s="677" t="s">
        <v>122</v>
      </c>
      <c r="U6" s="677" t="s">
        <v>163</v>
      </c>
      <c r="V6" s="677" t="s">
        <v>489</v>
      </c>
      <c r="W6" s="679" t="s">
        <v>90</v>
      </c>
      <c r="X6"/>
      <c r="Y6" s="678" t="s">
        <v>185</v>
      </c>
      <c r="Z6" s="685" t="s">
        <v>121</v>
      </c>
      <c r="AA6" s="679" t="s">
        <v>117</v>
      </c>
      <c r="AB6" s="679" t="s">
        <v>119</v>
      </c>
      <c r="AC6" s="21"/>
      <c r="AD6" s="678" t="s">
        <v>197</v>
      </c>
      <c r="AE6" s="696" t="s">
        <v>198</v>
      </c>
      <c r="AF6" s="678" t="s">
        <v>197</v>
      </c>
      <c r="AG6" s="696" t="s">
        <v>198</v>
      </c>
      <c r="AH6" s="678" t="s">
        <v>197</v>
      </c>
      <c r="AI6" s="696" t="s">
        <v>198</v>
      </c>
      <c r="AJ6" s="678" t="s">
        <v>197</v>
      </c>
      <c r="AK6" s="696" t="s">
        <v>198</v>
      </c>
      <c r="AL6" s="21"/>
      <c r="AM6" s="21"/>
      <c r="AN6" s="21"/>
      <c r="AO6" s="21"/>
      <c r="AP6" s="21"/>
      <c r="AQ6" s="21"/>
    </row>
    <row r="7" spans="2:43" s="22" customFormat="1" ht="12" customHeight="1" x14ac:dyDescent="0.2">
      <c r="B7" s="693"/>
      <c r="C7" s="694"/>
      <c r="D7" s="692"/>
      <c r="E7" s="680"/>
      <c r="F7" s="692"/>
      <c r="G7" s="680"/>
      <c r="H7" s="680"/>
      <c r="I7" s="692"/>
      <c r="J7"/>
      <c r="K7" s="680"/>
      <c r="L7" s="692"/>
      <c r="M7"/>
      <c r="N7" s="692"/>
      <c r="O7" s="680"/>
      <c r="P7" s="680"/>
      <c r="Q7" s="21"/>
      <c r="R7" s="685"/>
      <c r="S7" s="678"/>
      <c r="U7" s="678"/>
      <c r="V7" s="678"/>
      <c r="W7" s="680"/>
      <c r="X7"/>
      <c r="Y7" s="678"/>
      <c r="Z7" s="685"/>
      <c r="AA7" s="680"/>
      <c r="AB7" s="680"/>
      <c r="AC7" s="21"/>
      <c r="AD7" s="678"/>
      <c r="AE7" s="696"/>
      <c r="AF7" s="678"/>
      <c r="AG7" s="696"/>
      <c r="AH7" s="678"/>
      <c r="AI7" s="696"/>
      <c r="AJ7" s="678"/>
      <c r="AK7" s="696"/>
      <c r="AL7" s="21"/>
      <c r="AM7" s="21"/>
      <c r="AN7" s="21"/>
      <c r="AO7" s="21"/>
      <c r="AP7" s="21"/>
      <c r="AQ7" s="21"/>
    </row>
    <row r="8" spans="2:43" s="52" customFormat="1" ht="21" customHeight="1" x14ac:dyDescent="0.2">
      <c r="B8" s="689"/>
      <c r="C8" s="691"/>
      <c r="D8" s="242"/>
      <c r="E8" s="242"/>
      <c r="F8" s="242" t="s">
        <v>269</v>
      </c>
      <c r="G8" s="243" t="s">
        <v>169</v>
      </c>
      <c r="H8" s="243" t="s">
        <v>170</v>
      </c>
      <c r="I8" s="243" t="s">
        <v>449</v>
      </c>
      <c r="J8"/>
      <c r="K8" s="242"/>
      <c r="L8" s="242" t="s">
        <v>264</v>
      </c>
      <c r="M8"/>
      <c r="N8" s="243" t="s">
        <v>448</v>
      </c>
      <c r="O8" s="243" t="s">
        <v>175</v>
      </c>
      <c r="P8" s="243" t="s">
        <v>176</v>
      </c>
      <c r="R8" s="242" t="s">
        <v>180</v>
      </c>
      <c r="S8" s="242" t="s">
        <v>179</v>
      </c>
      <c r="U8" s="255" t="s">
        <v>182</v>
      </c>
      <c r="V8" s="256" t="s">
        <v>186</v>
      </c>
      <c r="W8" s="257"/>
      <c r="X8"/>
      <c r="Y8" s="257" t="s">
        <v>267</v>
      </c>
      <c r="Z8" s="258" t="s">
        <v>450</v>
      </c>
      <c r="AA8" s="243" t="s">
        <v>191</v>
      </c>
      <c r="AB8" s="243" t="s">
        <v>192</v>
      </c>
      <c r="AD8" s="261" t="s">
        <v>231</v>
      </c>
      <c r="AE8" s="262" t="s">
        <v>232</v>
      </c>
      <c r="AF8" s="261" t="s">
        <v>237</v>
      </c>
      <c r="AG8" s="262" t="s">
        <v>238</v>
      </c>
      <c r="AH8" s="261" t="s">
        <v>239</v>
      </c>
      <c r="AI8" s="262" t="s">
        <v>240</v>
      </c>
      <c r="AJ8" s="242" t="s">
        <v>241</v>
      </c>
      <c r="AK8" s="263" t="s">
        <v>242</v>
      </c>
    </row>
    <row r="9" spans="2:43" ht="12.75" customHeight="1" x14ac:dyDescent="0.2">
      <c r="B9" s="244" t="s">
        <v>13</v>
      </c>
      <c r="C9" s="245" t="s">
        <v>484</v>
      </c>
      <c r="D9" s="73">
        <f>入力!I9</f>
        <v>0</v>
      </c>
      <c r="E9" s="136">
        <f>IF(自給率!G7="",自給率!E7,自給率!G7)</f>
        <v>0.47756219126874644</v>
      </c>
      <c r="F9" s="73">
        <f>D9*E9</f>
        <v>0</v>
      </c>
      <c r="G9" s="73">
        <f>F9*その他係数!F4</f>
        <v>0</v>
      </c>
      <c r="H9" s="73">
        <f>F9*その他係数!G4</f>
        <v>0</v>
      </c>
      <c r="I9" s="73">
        <f t="array" ref="I9:I45">MMULT(投入係数!D4:AN40,F9:F45)</f>
        <v>0</v>
      </c>
      <c r="K9" s="140">
        <f>自給率!E7</f>
        <v>0.47756219126874644</v>
      </c>
      <c r="L9" s="73">
        <f>I9*K9</f>
        <v>0</v>
      </c>
      <c r="N9" s="73">
        <f t="array" ref="N9:N45">MMULT(逆行列係数!D4:AN40,L9:L45)</f>
        <v>0</v>
      </c>
      <c r="O9" s="73">
        <f>N9*その他係数!F4</f>
        <v>0</v>
      </c>
      <c r="P9" s="73">
        <f>N9*その他係数!G4</f>
        <v>0</v>
      </c>
      <c r="Q9" s="74"/>
      <c r="R9" s="73">
        <f t="shared" ref="R9:R45" si="0">F9+N9</f>
        <v>0</v>
      </c>
      <c r="S9" s="75">
        <f t="shared" ref="S9:S45" si="1">H9+P9</f>
        <v>0</v>
      </c>
      <c r="T9" s="74"/>
      <c r="U9" s="73">
        <f>S9*$V$1</f>
        <v>0</v>
      </c>
      <c r="V9" s="73">
        <f>$U$46*その他係数!H4</f>
        <v>0</v>
      </c>
      <c r="W9" s="140">
        <f>自給率!E7</f>
        <v>0.47756219126874644</v>
      </c>
      <c r="Y9" s="73">
        <f>V9*W9</f>
        <v>0</v>
      </c>
      <c r="Z9" s="73">
        <f t="array" ref="Z9:Z45">MMULT(逆行列係数!D4:AN40,Y9:Y45)</f>
        <v>0</v>
      </c>
      <c r="AA9" s="73">
        <f>Z9*その他係数!F4</f>
        <v>0</v>
      </c>
      <c r="AB9" s="73">
        <f>Z9*その他係数!G4</f>
        <v>0</v>
      </c>
      <c r="AC9" s="74"/>
      <c r="AD9" s="73">
        <f>F9*その他係数!I4*入力!$N$33</f>
        <v>0</v>
      </c>
      <c r="AE9" s="73">
        <f>F9*その他係数!J4*入力!$N$33</f>
        <v>0</v>
      </c>
      <c r="AF9" s="73">
        <f>N9*その他係数!I4*入力!$N$33</f>
        <v>0</v>
      </c>
      <c r="AG9" s="73">
        <f>N9*その他係数!J4*入力!$N$33</f>
        <v>0</v>
      </c>
      <c r="AH9" s="73">
        <f>Z9*その他係数!I4*入力!$N$33</f>
        <v>0</v>
      </c>
      <c r="AI9" s="73">
        <f>Z9*その他係数!J4*入力!$N$33</f>
        <v>0</v>
      </c>
      <c r="AJ9" s="73">
        <f>AD9+AF9+AH9</f>
        <v>0</v>
      </c>
      <c r="AK9" s="73">
        <f>AE9+AG9+AI9</f>
        <v>0</v>
      </c>
    </row>
    <row r="10" spans="2:43" ht="12.75" customHeight="1" x14ac:dyDescent="0.2">
      <c r="B10" s="246" t="s">
        <v>14</v>
      </c>
      <c r="C10" s="247" t="s">
        <v>291</v>
      </c>
      <c r="D10" s="76">
        <f>入力!I10</f>
        <v>0</v>
      </c>
      <c r="E10" s="137">
        <f>IF(自給率!G8="",自給率!E8,自給率!G8)</f>
        <v>0.18060887420766003</v>
      </c>
      <c r="F10" s="76">
        <f>D10*E10</f>
        <v>0</v>
      </c>
      <c r="G10" s="76">
        <f>F10*その他係数!F5</f>
        <v>0</v>
      </c>
      <c r="H10" s="76">
        <f>F10*その他係数!G5</f>
        <v>0</v>
      </c>
      <c r="I10" s="76">
        <v>0</v>
      </c>
      <c r="K10" s="141">
        <f>自給率!E8</f>
        <v>0.18060887420766003</v>
      </c>
      <c r="L10" s="76">
        <f t="shared" ref="L10:L44" si="2">I10*K10</f>
        <v>0</v>
      </c>
      <c r="N10" s="76">
        <v>0</v>
      </c>
      <c r="O10" s="76">
        <f>N10*その他係数!F5</f>
        <v>0</v>
      </c>
      <c r="P10" s="76">
        <f>N10*その他係数!G5</f>
        <v>0</v>
      </c>
      <c r="Q10" s="74"/>
      <c r="R10" s="76">
        <f t="shared" si="0"/>
        <v>0</v>
      </c>
      <c r="S10" s="77">
        <f t="shared" si="1"/>
        <v>0</v>
      </c>
      <c r="T10" s="74"/>
      <c r="U10" s="76">
        <f t="shared" ref="U10:U45" si="3">S10*$V$1</f>
        <v>0</v>
      </c>
      <c r="V10" s="76">
        <f>$U$46*その他係数!H5</f>
        <v>0</v>
      </c>
      <c r="W10" s="141">
        <f>自給率!E8</f>
        <v>0.18060887420766003</v>
      </c>
      <c r="Y10" s="76">
        <f>V10*W10</f>
        <v>0</v>
      </c>
      <c r="Z10" s="76">
        <v>0</v>
      </c>
      <c r="AA10" s="76">
        <f>Z10*その他係数!F5</f>
        <v>0</v>
      </c>
      <c r="AB10" s="76">
        <f>Z10*その他係数!G5</f>
        <v>0</v>
      </c>
      <c r="AC10" s="74"/>
      <c r="AD10" s="76">
        <f>F10*その他係数!I5*入力!$N$33</f>
        <v>0</v>
      </c>
      <c r="AE10" s="76">
        <f>F10*その他係数!J5*入力!$N$33</f>
        <v>0</v>
      </c>
      <c r="AF10" s="76">
        <f>N10*その他係数!I5*入力!$N$33</f>
        <v>0</v>
      </c>
      <c r="AG10" s="76">
        <f>N10*その他係数!J5*入力!$N$33</f>
        <v>0</v>
      </c>
      <c r="AH10" s="76">
        <f>Z10*その他係数!I5*入力!$N$33</f>
        <v>0</v>
      </c>
      <c r="AI10" s="76">
        <f>Z10*その他係数!J5*入力!$N$33</f>
        <v>0</v>
      </c>
      <c r="AJ10" s="76">
        <f t="shared" ref="AJ10:AJ45" si="4">AD10+AF10+AH10</f>
        <v>0</v>
      </c>
      <c r="AK10" s="76">
        <f t="shared" ref="AK10:AK45" si="5">AE10+AG10+AI10</f>
        <v>0</v>
      </c>
    </row>
    <row r="11" spans="2:43" ht="12.75" customHeight="1" x14ac:dyDescent="0.2">
      <c r="B11" s="246" t="s">
        <v>16</v>
      </c>
      <c r="C11" s="247" t="s">
        <v>292</v>
      </c>
      <c r="D11" s="76">
        <f>入力!I11</f>
        <v>0</v>
      </c>
      <c r="E11" s="137">
        <f>IF(自給率!G9="",自給率!E9,自給率!G9)</f>
        <v>0.1944746943698985</v>
      </c>
      <c r="F11" s="76">
        <f t="shared" ref="F11:F45" si="6">D11*E11</f>
        <v>0</v>
      </c>
      <c r="G11" s="76">
        <f>F11*その他係数!F6</f>
        <v>0</v>
      </c>
      <c r="H11" s="76">
        <f>F11*その他係数!G6</f>
        <v>0</v>
      </c>
      <c r="I11" s="76">
        <v>0</v>
      </c>
      <c r="K11" s="141">
        <f>自給率!E9</f>
        <v>0.1944746943698985</v>
      </c>
      <c r="L11" s="76">
        <f t="shared" si="2"/>
        <v>0</v>
      </c>
      <c r="N11" s="76">
        <v>0</v>
      </c>
      <c r="O11" s="76">
        <f>N11*その他係数!F6</f>
        <v>0</v>
      </c>
      <c r="P11" s="76">
        <f>N11*その他係数!G6</f>
        <v>0</v>
      </c>
      <c r="Q11" s="74"/>
      <c r="R11" s="76">
        <f t="shared" si="0"/>
        <v>0</v>
      </c>
      <c r="S11" s="77">
        <f t="shared" si="1"/>
        <v>0</v>
      </c>
      <c r="T11" s="74"/>
      <c r="U11" s="76">
        <f t="shared" si="3"/>
        <v>0</v>
      </c>
      <c r="V11" s="76">
        <f>$U$46*その他係数!H6</f>
        <v>0</v>
      </c>
      <c r="W11" s="141">
        <f>自給率!E9</f>
        <v>0.1944746943698985</v>
      </c>
      <c r="Y11" s="76">
        <f t="shared" ref="Y11:Y45" si="7">V11*W11</f>
        <v>0</v>
      </c>
      <c r="Z11" s="76">
        <v>0</v>
      </c>
      <c r="AA11" s="76">
        <f>Z11*その他係数!F6</f>
        <v>0</v>
      </c>
      <c r="AB11" s="76">
        <f>Z11*その他係数!G6</f>
        <v>0</v>
      </c>
      <c r="AC11" s="74"/>
      <c r="AD11" s="76">
        <f>F11*その他係数!I6*入力!$N$33</f>
        <v>0</v>
      </c>
      <c r="AE11" s="76">
        <f>F11*その他係数!J6*入力!$N$33</f>
        <v>0</v>
      </c>
      <c r="AF11" s="76">
        <f>N11*その他係数!I6*入力!$N$33</f>
        <v>0</v>
      </c>
      <c r="AG11" s="76">
        <f>N11*その他係数!J6*入力!$N$33</f>
        <v>0</v>
      </c>
      <c r="AH11" s="76">
        <f>Z11*その他係数!I6*入力!$N$33</f>
        <v>0</v>
      </c>
      <c r="AI11" s="76">
        <f>Z11*その他係数!J6*入力!$N$33</f>
        <v>0</v>
      </c>
      <c r="AJ11" s="76">
        <f>AD11+AF11+AH11</f>
        <v>0</v>
      </c>
      <c r="AK11" s="76">
        <f>AE11+AG11+AI11</f>
        <v>0</v>
      </c>
    </row>
    <row r="12" spans="2:43" ht="12.75" customHeight="1" x14ac:dyDescent="0.2">
      <c r="B12" s="246" t="s">
        <v>18</v>
      </c>
      <c r="C12" s="247" t="s">
        <v>293</v>
      </c>
      <c r="D12" s="76">
        <f>入力!I12</f>
        <v>0</v>
      </c>
      <c r="E12" s="137">
        <f>IF(自給率!G10="",自給率!E10,自給率!G10)</f>
        <v>3.7698576865795141E-2</v>
      </c>
      <c r="F12" s="175">
        <f>D12*E12</f>
        <v>0</v>
      </c>
      <c r="G12" s="76">
        <f>F12*その他係数!F7</f>
        <v>0</v>
      </c>
      <c r="H12" s="76">
        <f>F12*その他係数!G7</f>
        <v>0</v>
      </c>
      <c r="I12" s="76">
        <v>0</v>
      </c>
      <c r="K12" s="141">
        <f>自給率!E10</f>
        <v>3.7698576865795141E-2</v>
      </c>
      <c r="L12" s="76">
        <f t="shared" si="2"/>
        <v>0</v>
      </c>
      <c r="N12" s="76">
        <v>0</v>
      </c>
      <c r="O12" s="76">
        <f>N12*その他係数!F7</f>
        <v>0</v>
      </c>
      <c r="P12" s="76">
        <f>N12*その他係数!G7</f>
        <v>0</v>
      </c>
      <c r="Q12" s="74"/>
      <c r="R12" s="76">
        <f t="shared" si="0"/>
        <v>0</v>
      </c>
      <c r="S12" s="77">
        <f t="shared" si="1"/>
        <v>0</v>
      </c>
      <c r="T12" s="74"/>
      <c r="U12" s="76">
        <f t="shared" si="3"/>
        <v>0</v>
      </c>
      <c r="V12" s="76">
        <f>$U$46*その他係数!H7</f>
        <v>0</v>
      </c>
      <c r="W12" s="141">
        <f>自給率!E10</f>
        <v>3.7698576865795141E-2</v>
      </c>
      <c r="Y12" s="76">
        <f t="shared" si="7"/>
        <v>0</v>
      </c>
      <c r="Z12" s="76">
        <v>0</v>
      </c>
      <c r="AA12" s="76">
        <f>Z12*その他係数!F7</f>
        <v>0</v>
      </c>
      <c r="AB12" s="76">
        <f>Z12*その他係数!G7</f>
        <v>0</v>
      </c>
      <c r="AC12" s="74"/>
      <c r="AD12" s="76">
        <f>F12*その他係数!I7*入力!$N$33</f>
        <v>0</v>
      </c>
      <c r="AE12" s="76">
        <f>F12*その他係数!J7*入力!$N$33</f>
        <v>0</v>
      </c>
      <c r="AF12" s="76">
        <f>N12*その他係数!I7*入力!$N$33</f>
        <v>0</v>
      </c>
      <c r="AG12" s="76">
        <f>N12*その他係数!J7*入力!$N$33</f>
        <v>0</v>
      </c>
      <c r="AH12" s="76">
        <f>Z12*その他係数!I7*入力!$N$33</f>
        <v>0</v>
      </c>
      <c r="AI12" s="76">
        <f>Z12*その他係数!J7*入力!$N$33</f>
        <v>0</v>
      </c>
      <c r="AJ12" s="76">
        <f t="shared" si="4"/>
        <v>0</v>
      </c>
      <c r="AK12" s="76">
        <f t="shared" si="5"/>
        <v>0</v>
      </c>
    </row>
    <row r="13" spans="2:43" ht="12.75" customHeight="1" x14ac:dyDescent="0.2">
      <c r="B13" s="246" t="s">
        <v>20</v>
      </c>
      <c r="C13" s="247" t="s">
        <v>21</v>
      </c>
      <c r="D13" s="76">
        <f>入力!I13</f>
        <v>0</v>
      </c>
      <c r="E13" s="137">
        <f>IF(自給率!G11="",自給率!E11,自給率!G11)</f>
        <v>0.2884126529051988</v>
      </c>
      <c r="F13" s="76">
        <f t="shared" si="6"/>
        <v>0</v>
      </c>
      <c r="G13" s="76">
        <f>F13*その他係数!F8</f>
        <v>0</v>
      </c>
      <c r="H13" s="76">
        <f>F13*その他係数!G8</f>
        <v>0</v>
      </c>
      <c r="I13" s="76">
        <v>0</v>
      </c>
      <c r="K13" s="141">
        <f>自給率!E11</f>
        <v>0.2884126529051988</v>
      </c>
      <c r="L13" s="76">
        <f t="shared" si="2"/>
        <v>0</v>
      </c>
      <c r="N13" s="76">
        <v>0</v>
      </c>
      <c r="O13" s="76">
        <f>N13*その他係数!F8</f>
        <v>0</v>
      </c>
      <c r="P13" s="76">
        <f>N13*その他係数!G8</f>
        <v>0</v>
      </c>
      <c r="Q13" s="74"/>
      <c r="R13" s="76">
        <f t="shared" si="0"/>
        <v>0</v>
      </c>
      <c r="S13" s="77">
        <f t="shared" si="1"/>
        <v>0</v>
      </c>
      <c r="T13" s="74"/>
      <c r="U13" s="76">
        <f>S13*$V$1</f>
        <v>0</v>
      </c>
      <c r="V13" s="76">
        <f>$U$46*その他係数!H8</f>
        <v>0</v>
      </c>
      <c r="W13" s="141">
        <f>自給率!E11</f>
        <v>0.2884126529051988</v>
      </c>
      <c r="Y13" s="76">
        <f t="shared" si="7"/>
        <v>0</v>
      </c>
      <c r="Z13" s="76">
        <v>0</v>
      </c>
      <c r="AA13" s="76">
        <f>Z13*その他係数!F8</f>
        <v>0</v>
      </c>
      <c r="AB13" s="76">
        <f>Z13*その他係数!G8</f>
        <v>0</v>
      </c>
      <c r="AC13" s="74"/>
      <c r="AD13" s="76">
        <f>F13*その他係数!I8*入力!$N$33</f>
        <v>0</v>
      </c>
      <c r="AE13" s="76">
        <f>F13*その他係数!J8*入力!$N$33</f>
        <v>0</v>
      </c>
      <c r="AF13" s="76">
        <f>N13*その他係数!I8*入力!$N$33</f>
        <v>0</v>
      </c>
      <c r="AG13" s="76">
        <f>N13*その他係数!J8*入力!$N$33</f>
        <v>0</v>
      </c>
      <c r="AH13" s="76">
        <f>Z13*その他係数!I8*入力!$N$33</f>
        <v>0</v>
      </c>
      <c r="AI13" s="76">
        <f>Z13*その他係数!J8*入力!$N$33</f>
        <v>0</v>
      </c>
      <c r="AJ13" s="76">
        <f t="shared" si="4"/>
        <v>0</v>
      </c>
      <c r="AK13" s="76">
        <f t="shared" si="5"/>
        <v>0</v>
      </c>
    </row>
    <row r="14" spans="2:43" ht="12.75" customHeight="1" x14ac:dyDescent="0.2">
      <c r="B14" s="246" t="s">
        <v>22</v>
      </c>
      <c r="C14" s="247" t="s">
        <v>294</v>
      </c>
      <c r="D14" s="76">
        <f>入力!I14</f>
        <v>0</v>
      </c>
      <c r="E14" s="137">
        <f>IF(自給率!G12="",自給率!E12,自給率!G12)</f>
        <v>2.2083925194038789E-2</v>
      </c>
      <c r="F14" s="76">
        <f t="shared" si="6"/>
        <v>0</v>
      </c>
      <c r="G14" s="76">
        <f>F14*その他係数!F9</f>
        <v>0</v>
      </c>
      <c r="H14" s="76">
        <f>F14*その他係数!G9</f>
        <v>0</v>
      </c>
      <c r="I14" s="76">
        <v>0</v>
      </c>
      <c r="K14" s="141">
        <f>自給率!E12</f>
        <v>2.2083925194038789E-2</v>
      </c>
      <c r="L14" s="76">
        <f t="shared" si="2"/>
        <v>0</v>
      </c>
      <c r="N14" s="76">
        <v>0</v>
      </c>
      <c r="O14" s="76">
        <f>N14*その他係数!F9</f>
        <v>0</v>
      </c>
      <c r="P14" s="76">
        <f>N14*その他係数!G9</f>
        <v>0</v>
      </c>
      <c r="Q14" s="74"/>
      <c r="R14" s="76">
        <f t="shared" si="0"/>
        <v>0</v>
      </c>
      <c r="S14" s="77">
        <f t="shared" si="1"/>
        <v>0</v>
      </c>
      <c r="T14" s="74"/>
      <c r="U14" s="76">
        <f t="shared" si="3"/>
        <v>0</v>
      </c>
      <c r="V14" s="76">
        <f>$U$46*その他係数!H9</f>
        <v>0</v>
      </c>
      <c r="W14" s="141">
        <f>自給率!E12</f>
        <v>2.2083925194038789E-2</v>
      </c>
      <c r="Y14" s="76">
        <f t="shared" si="7"/>
        <v>0</v>
      </c>
      <c r="Z14" s="76">
        <v>0</v>
      </c>
      <c r="AA14" s="76">
        <f>Z14*その他係数!F9</f>
        <v>0</v>
      </c>
      <c r="AB14" s="76">
        <f>Z14*その他係数!G9</f>
        <v>0</v>
      </c>
      <c r="AC14" s="74"/>
      <c r="AD14" s="76">
        <f>F14*その他係数!I9*入力!$N$33</f>
        <v>0</v>
      </c>
      <c r="AE14" s="76">
        <f>F14*その他係数!J9*入力!$N$33</f>
        <v>0</v>
      </c>
      <c r="AF14" s="76">
        <f>N14*その他係数!I9*入力!$N$33</f>
        <v>0</v>
      </c>
      <c r="AG14" s="76">
        <f>N14*その他係数!J9*入力!$N$33</f>
        <v>0</v>
      </c>
      <c r="AH14" s="76">
        <f>Z14*その他係数!I9*入力!$N$33</f>
        <v>0</v>
      </c>
      <c r="AI14" s="76">
        <f>Z14*その他係数!J9*入力!$N$33</f>
        <v>0</v>
      </c>
      <c r="AJ14" s="76">
        <f t="shared" si="4"/>
        <v>0</v>
      </c>
      <c r="AK14" s="76">
        <f t="shared" si="5"/>
        <v>0</v>
      </c>
    </row>
    <row r="15" spans="2:43" ht="12.75" customHeight="1" x14ac:dyDescent="0.2">
      <c r="B15" s="246" t="s">
        <v>24</v>
      </c>
      <c r="C15" s="247" t="s">
        <v>295</v>
      </c>
      <c r="D15" s="76">
        <f>入力!I15</f>
        <v>0</v>
      </c>
      <c r="E15" s="137">
        <f>IF(自給率!G13="",自給率!E13,自給率!G13)</f>
        <v>3.3317631113535362E-2</v>
      </c>
      <c r="F15" s="76">
        <f t="shared" si="6"/>
        <v>0</v>
      </c>
      <c r="G15" s="76">
        <f>F15*その他係数!F10</f>
        <v>0</v>
      </c>
      <c r="H15" s="76">
        <f>F15*その他係数!G10</f>
        <v>0</v>
      </c>
      <c r="I15" s="76">
        <v>0</v>
      </c>
      <c r="K15" s="141">
        <f>自給率!E13</f>
        <v>3.3317631113535362E-2</v>
      </c>
      <c r="L15" s="76">
        <f t="shared" si="2"/>
        <v>0</v>
      </c>
      <c r="N15" s="76">
        <v>0</v>
      </c>
      <c r="O15" s="76">
        <f>N15*その他係数!F10</f>
        <v>0</v>
      </c>
      <c r="P15" s="76">
        <f>N15*その他係数!G10</f>
        <v>0</v>
      </c>
      <c r="Q15" s="74"/>
      <c r="R15" s="76">
        <f t="shared" si="0"/>
        <v>0</v>
      </c>
      <c r="S15" s="77">
        <f t="shared" si="1"/>
        <v>0</v>
      </c>
      <c r="T15" s="74"/>
      <c r="U15" s="76">
        <f t="shared" si="3"/>
        <v>0</v>
      </c>
      <c r="V15" s="76">
        <f>$U$46*その他係数!H10</f>
        <v>0</v>
      </c>
      <c r="W15" s="141">
        <f>自給率!E13</f>
        <v>3.3317631113535362E-2</v>
      </c>
      <c r="Y15" s="76">
        <f t="shared" si="7"/>
        <v>0</v>
      </c>
      <c r="Z15" s="76">
        <v>0</v>
      </c>
      <c r="AA15" s="76">
        <f>Z15*その他係数!F10</f>
        <v>0</v>
      </c>
      <c r="AB15" s="76">
        <f>Z15*その他係数!G10</f>
        <v>0</v>
      </c>
      <c r="AC15" s="74"/>
      <c r="AD15" s="76">
        <f>F15*その他係数!I10*入力!$N$33</f>
        <v>0</v>
      </c>
      <c r="AE15" s="76">
        <f>F15*その他係数!J10*入力!$N$33</f>
        <v>0</v>
      </c>
      <c r="AF15" s="76">
        <f>N15*その他係数!I10*入力!$N$33</f>
        <v>0</v>
      </c>
      <c r="AG15" s="76">
        <f>N15*その他係数!J10*入力!$N$33</f>
        <v>0</v>
      </c>
      <c r="AH15" s="76">
        <f>Z15*その他係数!I10*入力!$N$33</f>
        <v>0</v>
      </c>
      <c r="AI15" s="76">
        <f>Z15*その他係数!J10*入力!$N$33</f>
        <v>0</v>
      </c>
      <c r="AJ15" s="76">
        <f t="shared" si="4"/>
        <v>0</v>
      </c>
      <c r="AK15" s="76">
        <f t="shared" si="5"/>
        <v>0</v>
      </c>
    </row>
    <row r="16" spans="2:43" ht="12.75" customHeight="1" x14ac:dyDescent="0.2">
      <c r="B16" s="246" t="s">
        <v>26</v>
      </c>
      <c r="C16" s="247" t="s">
        <v>485</v>
      </c>
      <c r="D16" s="76">
        <f>入力!I16</f>
        <v>0</v>
      </c>
      <c r="E16" s="137">
        <f>IF(自給率!G14="",自給率!E14,自給率!G14)</f>
        <v>0.10346740757307271</v>
      </c>
      <c r="F16" s="76">
        <f t="shared" si="6"/>
        <v>0</v>
      </c>
      <c r="G16" s="76">
        <f>F16*その他係数!F11</f>
        <v>0</v>
      </c>
      <c r="H16" s="76">
        <f>F16*その他係数!G11</f>
        <v>0</v>
      </c>
      <c r="I16" s="76">
        <v>0</v>
      </c>
      <c r="K16" s="141">
        <f>自給率!E14</f>
        <v>0.10346740757307271</v>
      </c>
      <c r="L16" s="76">
        <f t="shared" si="2"/>
        <v>0</v>
      </c>
      <c r="N16" s="76">
        <v>0</v>
      </c>
      <c r="O16" s="76">
        <f>N16*その他係数!F11</f>
        <v>0</v>
      </c>
      <c r="P16" s="76">
        <f>N16*その他係数!G11</f>
        <v>0</v>
      </c>
      <c r="Q16" s="74"/>
      <c r="R16" s="76">
        <f t="shared" si="0"/>
        <v>0</v>
      </c>
      <c r="S16" s="77">
        <f t="shared" si="1"/>
        <v>0</v>
      </c>
      <c r="T16" s="74"/>
      <c r="U16" s="76">
        <f t="shared" si="3"/>
        <v>0</v>
      </c>
      <c r="V16" s="76">
        <f>$U$46*その他係数!H11</f>
        <v>0</v>
      </c>
      <c r="W16" s="141">
        <f>自給率!E14</f>
        <v>0.10346740757307271</v>
      </c>
      <c r="Y16" s="76">
        <f t="shared" si="7"/>
        <v>0</v>
      </c>
      <c r="Z16" s="76">
        <v>0</v>
      </c>
      <c r="AA16" s="76">
        <f>Z16*その他係数!F11</f>
        <v>0</v>
      </c>
      <c r="AB16" s="76">
        <f>Z16*その他係数!G11</f>
        <v>0</v>
      </c>
      <c r="AC16" s="74"/>
      <c r="AD16" s="76">
        <f>F16*その他係数!I11*入力!$N$33</f>
        <v>0</v>
      </c>
      <c r="AE16" s="76">
        <f>F16*その他係数!J11*入力!$N$33</f>
        <v>0</v>
      </c>
      <c r="AF16" s="76">
        <f>N16*その他係数!I11*入力!$N$33</f>
        <v>0</v>
      </c>
      <c r="AG16" s="76">
        <f>N16*その他係数!J11*入力!$N$33</f>
        <v>0</v>
      </c>
      <c r="AH16" s="76">
        <f>Z16*その他係数!I11*入力!$N$33</f>
        <v>0</v>
      </c>
      <c r="AI16" s="76">
        <f>Z16*その他係数!J11*入力!$N$33</f>
        <v>0</v>
      </c>
      <c r="AJ16" s="76">
        <f t="shared" si="4"/>
        <v>0</v>
      </c>
      <c r="AK16" s="76">
        <f t="shared" si="5"/>
        <v>0</v>
      </c>
    </row>
    <row r="17" spans="2:37" ht="12.75" customHeight="1" x14ac:dyDescent="0.2">
      <c r="B17" s="246" t="s">
        <v>27</v>
      </c>
      <c r="C17" s="247" t="s">
        <v>297</v>
      </c>
      <c r="D17" s="76">
        <f>入力!I17</f>
        <v>0</v>
      </c>
      <c r="E17" s="137">
        <f>IF(自給率!G15="",自給率!E15,自給率!G15)</f>
        <v>0.33921912616861472</v>
      </c>
      <c r="F17" s="76">
        <f t="shared" si="6"/>
        <v>0</v>
      </c>
      <c r="G17" s="76">
        <f>F17*その他係数!F12</f>
        <v>0</v>
      </c>
      <c r="H17" s="76">
        <f>F17*その他係数!G12</f>
        <v>0</v>
      </c>
      <c r="I17" s="76">
        <v>0</v>
      </c>
      <c r="K17" s="141">
        <f>自給率!E15</f>
        <v>0.33921912616861472</v>
      </c>
      <c r="L17" s="76">
        <f t="shared" si="2"/>
        <v>0</v>
      </c>
      <c r="N17" s="76">
        <v>0</v>
      </c>
      <c r="O17" s="76">
        <f>N17*その他係数!F12</f>
        <v>0</v>
      </c>
      <c r="P17" s="76">
        <f>N17*その他係数!G12</f>
        <v>0</v>
      </c>
      <c r="Q17" s="74"/>
      <c r="R17" s="76">
        <f t="shared" si="0"/>
        <v>0</v>
      </c>
      <c r="S17" s="77">
        <f t="shared" si="1"/>
        <v>0</v>
      </c>
      <c r="T17" s="74"/>
      <c r="U17" s="76">
        <f t="shared" si="3"/>
        <v>0</v>
      </c>
      <c r="V17" s="76">
        <f>$U$46*その他係数!H12</f>
        <v>0</v>
      </c>
      <c r="W17" s="141">
        <f>自給率!E15</f>
        <v>0.33921912616861472</v>
      </c>
      <c r="Y17" s="76">
        <f t="shared" si="7"/>
        <v>0</v>
      </c>
      <c r="Z17" s="76">
        <v>0</v>
      </c>
      <c r="AA17" s="76">
        <f>Z17*その他係数!F12</f>
        <v>0</v>
      </c>
      <c r="AB17" s="76">
        <f>Z17*その他係数!G12</f>
        <v>0</v>
      </c>
      <c r="AC17" s="74"/>
      <c r="AD17" s="76">
        <f>F17*その他係数!I12*入力!$N$33</f>
        <v>0</v>
      </c>
      <c r="AE17" s="76">
        <f>F17*その他係数!J12*入力!$N$33</f>
        <v>0</v>
      </c>
      <c r="AF17" s="76">
        <f>N17*その他係数!I12*入力!$N$33</f>
        <v>0</v>
      </c>
      <c r="AG17" s="76">
        <f>N17*その他係数!J12*入力!$N$33</f>
        <v>0</v>
      </c>
      <c r="AH17" s="76">
        <f>Z17*その他係数!I12*入力!$N$33</f>
        <v>0</v>
      </c>
      <c r="AI17" s="76">
        <f>Z17*その他係数!J12*入力!$N$33</f>
        <v>0</v>
      </c>
      <c r="AJ17" s="76">
        <f t="shared" si="4"/>
        <v>0</v>
      </c>
      <c r="AK17" s="76">
        <f t="shared" si="5"/>
        <v>0</v>
      </c>
    </row>
    <row r="18" spans="2:37" ht="12.75" customHeight="1" x14ac:dyDescent="0.2">
      <c r="B18" s="246" t="s">
        <v>29</v>
      </c>
      <c r="C18" s="247" t="s">
        <v>298</v>
      </c>
      <c r="D18" s="76">
        <f>入力!I18</f>
        <v>0</v>
      </c>
      <c r="E18" s="137">
        <f>IF(自給率!G16="",自給率!E16,自給率!G16)</f>
        <v>5.624054061870376E-2</v>
      </c>
      <c r="F18" s="76">
        <f t="shared" si="6"/>
        <v>0</v>
      </c>
      <c r="G18" s="76">
        <f>F18*その他係数!F13</f>
        <v>0</v>
      </c>
      <c r="H18" s="76">
        <f>F18*その他係数!G13</f>
        <v>0</v>
      </c>
      <c r="I18" s="76">
        <v>0</v>
      </c>
      <c r="K18" s="141">
        <f>自給率!E16</f>
        <v>5.624054061870376E-2</v>
      </c>
      <c r="L18" s="76">
        <f t="shared" si="2"/>
        <v>0</v>
      </c>
      <c r="N18" s="76">
        <v>0</v>
      </c>
      <c r="O18" s="76">
        <f>N18*その他係数!F13</f>
        <v>0</v>
      </c>
      <c r="P18" s="76">
        <f>N18*その他係数!G13</f>
        <v>0</v>
      </c>
      <c r="Q18" s="74"/>
      <c r="R18" s="76">
        <f t="shared" si="0"/>
        <v>0</v>
      </c>
      <c r="S18" s="77">
        <f t="shared" si="1"/>
        <v>0</v>
      </c>
      <c r="T18" s="74"/>
      <c r="U18" s="76">
        <f t="shared" si="3"/>
        <v>0</v>
      </c>
      <c r="V18" s="76">
        <f>$U$46*その他係数!H13</f>
        <v>0</v>
      </c>
      <c r="W18" s="141">
        <f>自給率!E16</f>
        <v>5.624054061870376E-2</v>
      </c>
      <c r="Y18" s="76">
        <f t="shared" si="7"/>
        <v>0</v>
      </c>
      <c r="Z18" s="76">
        <v>0</v>
      </c>
      <c r="AA18" s="76">
        <f>Z18*その他係数!F13</f>
        <v>0</v>
      </c>
      <c r="AB18" s="76">
        <f>Z18*その他係数!G13</f>
        <v>0</v>
      </c>
      <c r="AC18" s="74"/>
      <c r="AD18" s="76">
        <f>F18*その他係数!I13*入力!$N$33</f>
        <v>0</v>
      </c>
      <c r="AE18" s="76">
        <f>F18*その他係数!J13*入力!$N$33</f>
        <v>0</v>
      </c>
      <c r="AF18" s="76">
        <f>N18*その他係数!I13*入力!$N$33</f>
        <v>0</v>
      </c>
      <c r="AG18" s="76">
        <f>N18*その他係数!J13*入力!$N$33</f>
        <v>0</v>
      </c>
      <c r="AH18" s="76">
        <f>Z18*その他係数!I13*入力!$N$33</f>
        <v>0</v>
      </c>
      <c r="AI18" s="76">
        <f>Z18*その他係数!J13*入力!$N$33</f>
        <v>0</v>
      </c>
      <c r="AJ18" s="76">
        <f t="shared" si="4"/>
        <v>0</v>
      </c>
      <c r="AK18" s="76">
        <f t="shared" si="5"/>
        <v>0</v>
      </c>
    </row>
    <row r="19" spans="2:37" ht="12.75" customHeight="1" x14ac:dyDescent="0.2">
      <c r="B19" s="246" t="s">
        <v>31</v>
      </c>
      <c r="C19" s="247" t="s">
        <v>299</v>
      </c>
      <c r="D19" s="76">
        <f>入力!I19</f>
        <v>0</v>
      </c>
      <c r="E19" s="137">
        <f>IF(自給率!G17="",自給率!E17,自給率!G17)</f>
        <v>5.817868768115575E-2</v>
      </c>
      <c r="F19" s="76">
        <f t="shared" si="6"/>
        <v>0</v>
      </c>
      <c r="G19" s="76">
        <f>F19*その他係数!F14</f>
        <v>0</v>
      </c>
      <c r="H19" s="76">
        <f>F19*その他係数!G14</f>
        <v>0</v>
      </c>
      <c r="I19" s="76">
        <v>0</v>
      </c>
      <c r="K19" s="141">
        <f>自給率!E17</f>
        <v>5.817868768115575E-2</v>
      </c>
      <c r="L19" s="76">
        <f t="shared" si="2"/>
        <v>0</v>
      </c>
      <c r="N19" s="76">
        <v>0</v>
      </c>
      <c r="O19" s="76">
        <f>N19*その他係数!F14</f>
        <v>0</v>
      </c>
      <c r="P19" s="76">
        <f>N19*その他係数!G14</f>
        <v>0</v>
      </c>
      <c r="Q19" s="74"/>
      <c r="R19" s="76">
        <f t="shared" si="0"/>
        <v>0</v>
      </c>
      <c r="S19" s="77">
        <f t="shared" si="1"/>
        <v>0</v>
      </c>
      <c r="T19" s="74"/>
      <c r="U19" s="76">
        <f t="shared" si="3"/>
        <v>0</v>
      </c>
      <c r="V19" s="76">
        <f>$U$46*その他係数!H14</f>
        <v>0</v>
      </c>
      <c r="W19" s="141">
        <f>自給率!E17</f>
        <v>5.817868768115575E-2</v>
      </c>
      <c r="Y19" s="76">
        <f t="shared" si="7"/>
        <v>0</v>
      </c>
      <c r="Z19" s="76">
        <v>0</v>
      </c>
      <c r="AA19" s="76">
        <f>Z19*その他係数!F14</f>
        <v>0</v>
      </c>
      <c r="AB19" s="76">
        <f>Z19*その他係数!G14</f>
        <v>0</v>
      </c>
      <c r="AC19" s="74"/>
      <c r="AD19" s="76">
        <f>F19*その他係数!I14*入力!$N$33</f>
        <v>0</v>
      </c>
      <c r="AE19" s="76">
        <f>F19*その他係数!J14*入力!$N$33</f>
        <v>0</v>
      </c>
      <c r="AF19" s="76">
        <f>N19*その他係数!I14*入力!$N$33</f>
        <v>0</v>
      </c>
      <c r="AG19" s="76">
        <f>N19*その他係数!J14*入力!$N$33</f>
        <v>0</v>
      </c>
      <c r="AH19" s="76">
        <f>Z19*その他係数!I14*入力!$N$33</f>
        <v>0</v>
      </c>
      <c r="AI19" s="76">
        <f>Z19*その他係数!J14*入力!$N$33</f>
        <v>0</v>
      </c>
      <c r="AJ19" s="76">
        <f t="shared" si="4"/>
        <v>0</v>
      </c>
      <c r="AK19" s="76">
        <f t="shared" si="5"/>
        <v>0</v>
      </c>
    </row>
    <row r="20" spans="2:37" ht="12.75" customHeight="1" x14ac:dyDescent="0.2">
      <c r="B20" s="246" t="s">
        <v>33</v>
      </c>
      <c r="C20" s="247" t="s">
        <v>300</v>
      </c>
      <c r="D20" s="76">
        <f>入力!I20</f>
        <v>0</v>
      </c>
      <c r="E20" s="137">
        <f>IF(自給率!G18="",自給率!E18,自給率!G18)</f>
        <v>0.28437716102945387</v>
      </c>
      <c r="F20" s="76">
        <f t="shared" si="6"/>
        <v>0</v>
      </c>
      <c r="G20" s="76">
        <f>F20*その他係数!F15</f>
        <v>0</v>
      </c>
      <c r="H20" s="76">
        <f>F20*その他係数!G15</f>
        <v>0</v>
      </c>
      <c r="I20" s="76">
        <v>0</v>
      </c>
      <c r="K20" s="141">
        <f>自給率!E18</f>
        <v>0.28437716102945387</v>
      </c>
      <c r="L20" s="76">
        <f t="shared" si="2"/>
        <v>0</v>
      </c>
      <c r="N20" s="76">
        <v>0</v>
      </c>
      <c r="O20" s="76">
        <f>N20*その他係数!F15</f>
        <v>0</v>
      </c>
      <c r="P20" s="76">
        <f>N20*その他係数!G15</f>
        <v>0</v>
      </c>
      <c r="Q20" s="74"/>
      <c r="R20" s="76">
        <f t="shared" si="0"/>
        <v>0</v>
      </c>
      <c r="S20" s="77">
        <f t="shared" si="1"/>
        <v>0</v>
      </c>
      <c r="T20" s="74"/>
      <c r="U20" s="76">
        <f t="shared" si="3"/>
        <v>0</v>
      </c>
      <c r="V20" s="76">
        <f>$U$46*その他係数!H15</f>
        <v>0</v>
      </c>
      <c r="W20" s="141">
        <f>自給率!E18</f>
        <v>0.28437716102945387</v>
      </c>
      <c r="Y20" s="76">
        <f t="shared" si="7"/>
        <v>0</v>
      </c>
      <c r="Z20" s="76">
        <v>0</v>
      </c>
      <c r="AA20" s="76">
        <f>Z20*その他係数!F15</f>
        <v>0</v>
      </c>
      <c r="AB20" s="76">
        <f>Z20*その他係数!G15</f>
        <v>0</v>
      </c>
      <c r="AC20" s="74"/>
      <c r="AD20" s="76">
        <f>F20*その他係数!I15*入力!$N$33</f>
        <v>0</v>
      </c>
      <c r="AE20" s="76">
        <f>F20*その他係数!J15*入力!$N$33</f>
        <v>0</v>
      </c>
      <c r="AF20" s="76">
        <f>N20*その他係数!I15*入力!$N$33</f>
        <v>0</v>
      </c>
      <c r="AG20" s="76">
        <f>N20*その他係数!J15*入力!$N$33</f>
        <v>0</v>
      </c>
      <c r="AH20" s="76">
        <f>Z20*その他係数!I15*入力!$N$33</f>
        <v>0</v>
      </c>
      <c r="AI20" s="76">
        <f>Z20*その他係数!J15*入力!$N$33</f>
        <v>0</v>
      </c>
      <c r="AJ20" s="76">
        <f t="shared" si="4"/>
        <v>0</v>
      </c>
      <c r="AK20" s="76">
        <f t="shared" si="5"/>
        <v>0</v>
      </c>
    </row>
    <row r="21" spans="2:37" ht="12.75" customHeight="1" x14ac:dyDescent="0.2">
      <c r="B21" s="246" t="s">
        <v>35</v>
      </c>
      <c r="C21" s="247" t="s">
        <v>301</v>
      </c>
      <c r="D21" s="76">
        <f>入力!I21</f>
        <v>0</v>
      </c>
      <c r="E21" s="137">
        <f>IF(自給率!G19="",自給率!E19,自給率!G19)</f>
        <v>0.11334359373326341</v>
      </c>
      <c r="F21" s="76">
        <f t="shared" si="6"/>
        <v>0</v>
      </c>
      <c r="G21" s="76">
        <f>F21*その他係数!F16</f>
        <v>0</v>
      </c>
      <c r="H21" s="76">
        <f>F21*その他係数!G16</f>
        <v>0</v>
      </c>
      <c r="I21" s="76">
        <v>0</v>
      </c>
      <c r="K21" s="141">
        <f>自給率!E19</f>
        <v>0.11334359373326341</v>
      </c>
      <c r="L21" s="76">
        <f t="shared" si="2"/>
        <v>0</v>
      </c>
      <c r="N21" s="76">
        <v>0</v>
      </c>
      <c r="O21" s="76">
        <f>N21*その他係数!F16</f>
        <v>0</v>
      </c>
      <c r="P21" s="76">
        <f>N21*その他係数!G16</f>
        <v>0</v>
      </c>
      <c r="Q21" s="74"/>
      <c r="R21" s="76">
        <f t="shared" si="0"/>
        <v>0</v>
      </c>
      <c r="S21" s="77">
        <f t="shared" si="1"/>
        <v>0</v>
      </c>
      <c r="T21" s="74"/>
      <c r="U21" s="76">
        <f t="shared" si="3"/>
        <v>0</v>
      </c>
      <c r="V21" s="76">
        <f>$U$46*その他係数!H16</f>
        <v>0</v>
      </c>
      <c r="W21" s="141">
        <f>自給率!E19</f>
        <v>0.11334359373326341</v>
      </c>
      <c r="Y21" s="76">
        <f t="shared" si="7"/>
        <v>0</v>
      </c>
      <c r="Z21" s="76">
        <v>0</v>
      </c>
      <c r="AA21" s="76">
        <f>Z21*その他係数!F16</f>
        <v>0</v>
      </c>
      <c r="AB21" s="76">
        <f>Z21*その他係数!G16</f>
        <v>0</v>
      </c>
      <c r="AC21" s="74"/>
      <c r="AD21" s="76">
        <f>F21*その他係数!I16*入力!$N$33</f>
        <v>0</v>
      </c>
      <c r="AE21" s="76">
        <f>F21*その他係数!J16*入力!$N$33</f>
        <v>0</v>
      </c>
      <c r="AF21" s="76">
        <f>N21*その他係数!I16*入力!$N$33</f>
        <v>0</v>
      </c>
      <c r="AG21" s="76">
        <f>N21*その他係数!J16*入力!$N$33</f>
        <v>0</v>
      </c>
      <c r="AH21" s="76">
        <f>Z21*その他係数!I16*入力!$N$33</f>
        <v>0</v>
      </c>
      <c r="AI21" s="76">
        <f>Z21*その他係数!J16*入力!$N$33</f>
        <v>0</v>
      </c>
      <c r="AJ21" s="76">
        <f t="shared" si="4"/>
        <v>0</v>
      </c>
      <c r="AK21" s="76">
        <f t="shared" si="5"/>
        <v>0</v>
      </c>
    </row>
    <row r="22" spans="2:37" ht="12.75" customHeight="1" x14ac:dyDescent="0.2">
      <c r="B22" s="246" t="s">
        <v>37</v>
      </c>
      <c r="C22" s="247" t="s">
        <v>302</v>
      </c>
      <c r="D22" s="76">
        <f>入力!I22</f>
        <v>0</v>
      </c>
      <c r="E22" s="137">
        <f>IF(自給率!G20="",自給率!E20,自給率!G20)</f>
        <v>0.203493375301387</v>
      </c>
      <c r="F22" s="76">
        <f t="shared" si="6"/>
        <v>0</v>
      </c>
      <c r="G22" s="76">
        <f>F22*その他係数!F17</f>
        <v>0</v>
      </c>
      <c r="H22" s="76">
        <f>F22*その他係数!G17</f>
        <v>0</v>
      </c>
      <c r="I22" s="76">
        <v>0</v>
      </c>
      <c r="K22" s="141">
        <f>自給率!E20</f>
        <v>0.203493375301387</v>
      </c>
      <c r="L22" s="76">
        <f t="shared" si="2"/>
        <v>0</v>
      </c>
      <c r="N22" s="76">
        <v>0</v>
      </c>
      <c r="O22" s="76">
        <f>N22*その他係数!F17</f>
        <v>0</v>
      </c>
      <c r="P22" s="76">
        <f>N22*その他係数!G17</f>
        <v>0</v>
      </c>
      <c r="Q22" s="74"/>
      <c r="R22" s="76">
        <f t="shared" si="0"/>
        <v>0</v>
      </c>
      <c r="S22" s="77">
        <f t="shared" si="1"/>
        <v>0</v>
      </c>
      <c r="T22" s="74"/>
      <c r="U22" s="76">
        <f t="shared" si="3"/>
        <v>0</v>
      </c>
      <c r="V22" s="76">
        <f>$U$46*その他係数!H17</f>
        <v>0</v>
      </c>
      <c r="W22" s="141">
        <f>自給率!E20</f>
        <v>0.203493375301387</v>
      </c>
      <c r="Y22" s="76">
        <f t="shared" si="7"/>
        <v>0</v>
      </c>
      <c r="Z22" s="76">
        <v>0</v>
      </c>
      <c r="AA22" s="76">
        <f>Z22*その他係数!F17</f>
        <v>0</v>
      </c>
      <c r="AB22" s="76">
        <f>Z22*その他係数!G17</f>
        <v>0</v>
      </c>
      <c r="AC22" s="74"/>
      <c r="AD22" s="76">
        <f>F22*その他係数!I17*入力!$N$33</f>
        <v>0</v>
      </c>
      <c r="AE22" s="76">
        <f>F22*その他係数!J17*入力!$N$33</f>
        <v>0</v>
      </c>
      <c r="AF22" s="76">
        <f>N22*その他係数!I17*入力!$N$33</f>
        <v>0</v>
      </c>
      <c r="AG22" s="76">
        <f>N22*その他係数!J17*入力!$N$33</f>
        <v>0</v>
      </c>
      <c r="AH22" s="76">
        <f>Z22*その他係数!I17*入力!$N$33</f>
        <v>0</v>
      </c>
      <c r="AI22" s="76">
        <f>Z22*その他係数!J17*入力!$N$33</f>
        <v>0</v>
      </c>
      <c r="AJ22" s="76">
        <f t="shared" si="4"/>
        <v>0</v>
      </c>
      <c r="AK22" s="76">
        <f t="shared" si="5"/>
        <v>0</v>
      </c>
    </row>
    <row r="23" spans="2:37" ht="12.75" customHeight="1" x14ac:dyDescent="0.2">
      <c r="B23" s="246" t="s">
        <v>39</v>
      </c>
      <c r="C23" s="247" t="s">
        <v>303</v>
      </c>
      <c r="D23" s="76">
        <f>入力!I23</f>
        <v>0</v>
      </c>
      <c r="E23" s="137">
        <f>IF(自給率!G21="",自給率!E21,自給率!G21)</f>
        <v>0.27578229513473285</v>
      </c>
      <c r="F23" s="76">
        <f t="shared" si="6"/>
        <v>0</v>
      </c>
      <c r="G23" s="76">
        <f>F23*その他係数!F18</f>
        <v>0</v>
      </c>
      <c r="H23" s="76">
        <f>F23*その他係数!G18</f>
        <v>0</v>
      </c>
      <c r="I23" s="76">
        <v>0</v>
      </c>
      <c r="K23" s="141">
        <f>自給率!E21</f>
        <v>0.27578229513473285</v>
      </c>
      <c r="L23" s="76">
        <f t="shared" si="2"/>
        <v>0</v>
      </c>
      <c r="N23" s="76">
        <v>0</v>
      </c>
      <c r="O23" s="76">
        <f>N23*その他係数!F18</f>
        <v>0</v>
      </c>
      <c r="P23" s="76">
        <f>N23*その他係数!G18</f>
        <v>0</v>
      </c>
      <c r="Q23" s="74"/>
      <c r="R23" s="76">
        <f t="shared" si="0"/>
        <v>0</v>
      </c>
      <c r="S23" s="77">
        <f t="shared" si="1"/>
        <v>0</v>
      </c>
      <c r="T23" s="74"/>
      <c r="U23" s="76">
        <f t="shared" si="3"/>
        <v>0</v>
      </c>
      <c r="V23" s="76">
        <f>$U$46*その他係数!H18</f>
        <v>0</v>
      </c>
      <c r="W23" s="141">
        <f>自給率!E21</f>
        <v>0.27578229513473285</v>
      </c>
      <c r="Y23" s="76">
        <f t="shared" si="7"/>
        <v>0</v>
      </c>
      <c r="Z23" s="76">
        <v>0</v>
      </c>
      <c r="AA23" s="76">
        <f>Z23*その他係数!F18</f>
        <v>0</v>
      </c>
      <c r="AB23" s="76">
        <f>Z23*その他係数!G18</f>
        <v>0</v>
      </c>
      <c r="AC23" s="74"/>
      <c r="AD23" s="76">
        <f>F23*その他係数!I18*入力!$N$33</f>
        <v>0</v>
      </c>
      <c r="AE23" s="76">
        <f>F23*その他係数!J18*入力!$N$33</f>
        <v>0</v>
      </c>
      <c r="AF23" s="76">
        <f>N23*その他係数!I18*入力!$N$33</f>
        <v>0</v>
      </c>
      <c r="AG23" s="76">
        <f>N23*その他係数!J18*入力!$N$33</f>
        <v>0</v>
      </c>
      <c r="AH23" s="76">
        <f>Z23*その他係数!I18*入力!$N$33</f>
        <v>0</v>
      </c>
      <c r="AI23" s="76">
        <f>Z23*その他係数!J18*入力!$N$33</f>
        <v>0</v>
      </c>
      <c r="AJ23" s="76">
        <f t="shared" si="4"/>
        <v>0</v>
      </c>
      <c r="AK23" s="76">
        <f t="shared" si="5"/>
        <v>0</v>
      </c>
    </row>
    <row r="24" spans="2:37" ht="12.75" customHeight="1" x14ac:dyDescent="0.2">
      <c r="B24" s="246" t="s">
        <v>41</v>
      </c>
      <c r="C24" s="247" t="s">
        <v>289</v>
      </c>
      <c r="D24" s="76">
        <f>入力!I24</f>
        <v>0</v>
      </c>
      <c r="E24" s="137">
        <f>IF(自給率!G22="",自給率!E22,自給率!G22)</f>
        <v>5.8090992064672164E-2</v>
      </c>
      <c r="F24" s="76">
        <f t="shared" si="6"/>
        <v>0</v>
      </c>
      <c r="G24" s="76">
        <f>F24*その他係数!F19</f>
        <v>0</v>
      </c>
      <c r="H24" s="76">
        <f>F24*その他係数!G19</f>
        <v>0</v>
      </c>
      <c r="I24" s="76">
        <v>0</v>
      </c>
      <c r="K24" s="141">
        <f>自給率!E22</f>
        <v>5.8090992064672164E-2</v>
      </c>
      <c r="L24" s="76">
        <f t="shared" si="2"/>
        <v>0</v>
      </c>
      <c r="N24" s="76">
        <v>0</v>
      </c>
      <c r="O24" s="76">
        <f>N24*その他係数!F19</f>
        <v>0</v>
      </c>
      <c r="P24" s="76">
        <f>N24*その他係数!G19</f>
        <v>0</v>
      </c>
      <c r="Q24" s="74"/>
      <c r="R24" s="76">
        <f t="shared" si="0"/>
        <v>0</v>
      </c>
      <c r="S24" s="77">
        <f t="shared" si="1"/>
        <v>0</v>
      </c>
      <c r="T24" s="74"/>
      <c r="U24" s="76">
        <f t="shared" si="3"/>
        <v>0</v>
      </c>
      <c r="V24" s="76">
        <f>$U$46*その他係数!H19</f>
        <v>0</v>
      </c>
      <c r="W24" s="141">
        <f>自給率!E22</f>
        <v>5.8090992064672164E-2</v>
      </c>
      <c r="Y24" s="76">
        <f t="shared" si="7"/>
        <v>0</v>
      </c>
      <c r="Z24" s="76">
        <v>0</v>
      </c>
      <c r="AA24" s="76">
        <f>Z24*その他係数!F19</f>
        <v>0</v>
      </c>
      <c r="AB24" s="76">
        <f>Z24*その他係数!G19</f>
        <v>0</v>
      </c>
      <c r="AC24" s="74"/>
      <c r="AD24" s="76">
        <f>F24*その他係数!I19*入力!$N$33</f>
        <v>0</v>
      </c>
      <c r="AE24" s="76">
        <f>F24*その他係数!J19*入力!$N$33</f>
        <v>0</v>
      </c>
      <c r="AF24" s="76">
        <f>N24*その他係数!I19*入力!$N$33</f>
        <v>0</v>
      </c>
      <c r="AG24" s="76">
        <f>N24*その他係数!J19*入力!$N$33</f>
        <v>0</v>
      </c>
      <c r="AH24" s="76">
        <f>Z24*その他係数!I19*入力!$N$33</f>
        <v>0</v>
      </c>
      <c r="AI24" s="76">
        <f>Z24*その他係数!J19*入力!$N$33</f>
        <v>0</v>
      </c>
      <c r="AJ24" s="76">
        <f t="shared" si="4"/>
        <v>0</v>
      </c>
      <c r="AK24" s="76">
        <f t="shared" si="5"/>
        <v>0</v>
      </c>
    </row>
    <row r="25" spans="2:37" ht="12.75" customHeight="1" x14ac:dyDescent="0.2">
      <c r="B25" s="246" t="s">
        <v>43</v>
      </c>
      <c r="C25" s="247" t="s">
        <v>304</v>
      </c>
      <c r="D25" s="76">
        <f>入力!I25</f>
        <v>0</v>
      </c>
      <c r="E25" s="137">
        <f>IF(自給率!G23="",自給率!E23,自給率!G23)</f>
        <v>5.7843021190955413E-2</v>
      </c>
      <c r="F25" s="76">
        <f t="shared" si="6"/>
        <v>0</v>
      </c>
      <c r="G25" s="76">
        <f>F25*その他係数!F20</f>
        <v>0</v>
      </c>
      <c r="H25" s="76">
        <f>F25*その他係数!G20</f>
        <v>0</v>
      </c>
      <c r="I25" s="76">
        <v>0</v>
      </c>
      <c r="K25" s="141">
        <f>自給率!E23</f>
        <v>5.7843021190955413E-2</v>
      </c>
      <c r="L25" s="76">
        <f t="shared" si="2"/>
        <v>0</v>
      </c>
      <c r="N25" s="76">
        <v>0</v>
      </c>
      <c r="O25" s="76">
        <f>N25*その他係数!F20</f>
        <v>0</v>
      </c>
      <c r="P25" s="76">
        <f>N25*その他係数!G20</f>
        <v>0</v>
      </c>
      <c r="Q25" s="74"/>
      <c r="R25" s="76">
        <f t="shared" si="0"/>
        <v>0</v>
      </c>
      <c r="S25" s="77">
        <f t="shared" si="1"/>
        <v>0</v>
      </c>
      <c r="T25" s="74"/>
      <c r="U25" s="76">
        <f t="shared" si="3"/>
        <v>0</v>
      </c>
      <c r="V25" s="76">
        <f>$U$46*その他係数!H20</f>
        <v>0</v>
      </c>
      <c r="W25" s="141">
        <f>自給率!E23</f>
        <v>5.7843021190955413E-2</v>
      </c>
      <c r="Y25" s="76">
        <f t="shared" si="7"/>
        <v>0</v>
      </c>
      <c r="Z25" s="76">
        <v>0</v>
      </c>
      <c r="AA25" s="76">
        <f>Z25*その他係数!F20</f>
        <v>0</v>
      </c>
      <c r="AB25" s="76">
        <f>Z25*その他係数!G20</f>
        <v>0</v>
      </c>
      <c r="AC25" s="74"/>
      <c r="AD25" s="76">
        <f>F25*その他係数!I20*入力!$N$33</f>
        <v>0</v>
      </c>
      <c r="AE25" s="76">
        <f>F25*その他係数!J20*入力!$N$33</f>
        <v>0</v>
      </c>
      <c r="AF25" s="76">
        <f>N25*その他係数!I20*入力!$N$33</f>
        <v>0</v>
      </c>
      <c r="AG25" s="76">
        <f>N25*その他係数!J20*入力!$N$33</f>
        <v>0</v>
      </c>
      <c r="AH25" s="76">
        <f>Z25*その他係数!I20*入力!$N$33</f>
        <v>0</v>
      </c>
      <c r="AI25" s="76">
        <f>Z25*その他係数!J20*入力!$N$33</f>
        <v>0</v>
      </c>
      <c r="AJ25" s="76">
        <f t="shared" si="4"/>
        <v>0</v>
      </c>
      <c r="AK25" s="76">
        <f t="shared" si="5"/>
        <v>0</v>
      </c>
    </row>
    <row r="26" spans="2:37" ht="12.75" customHeight="1" x14ac:dyDescent="0.2">
      <c r="B26" s="246" t="s">
        <v>45</v>
      </c>
      <c r="C26" s="247" t="s">
        <v>486</v>
      </c>
      <c r="D26" s="76">
        <f>入力!I26</f>
        <v>0</v>
      </c>
      <c r="E26" s="137">
        <f>IF(自給率!G24="",自給率!E24,自給率!G24)</f>
        <v>9.7484159423610883E-2</v>
      </c>
      <c r="F26" s="76">
        <f t="shared" si="6"/>
        <v>0</v>
      </c>
      <c r="G26" s="76">
        <f>F26*その他係数!F21</f>
        <v>0</v>
      </c>
      <c r="H26" s="76">
        <f>F26*その他係数!G21</f>
        <v>0</v>
      </c>
      <c r="I26" s="76">
        <v>0</v>
      </c>
      <c r="K26" s="141">
        <f>自給率!E24</f>
        <v>9.7484159423610883E-2</v>
      </c>
      <c r="L26" s="76">
        <f t="shared" si="2"/>
        <v>0</v>
      </c>
      <c r="N26" s="76">
        <v>0</v>
      </c>
      <c r="O26" s="76">
        <f>N26*その他係数!F21</f>
        <v>0</v>
      </c>
      <c r="P26" s="76">
        <f>N26*その他係数!G21</f>
        <v>0</v>
      </c>
      <c r="Q26" s="74"/>
      <c r="R26" s="76">
        <f t="shared" si="0"/>
        <v>0</v>
      </c>
      <c r="S26" s="77">
        <f t="shared" si="1"/>
        <v>0</v>
      </c>
      <c r="T26" s="74"/>
      <c r="U26" s="76">
        <f t="shared" si="3"/>
        <v>0</v>
      </c>
      <c r="V26" s="76">
        <f>$U$46*その他係数!H21</f>
        <v>0</v>
      </c>
      <c r="W26" s="141">
        <f>自給率!E24</f>
        <v>9.7484159423610883E-2</v>
      </c>
      <c r="Y26" s="76">
        <f t="shared" si="7"/>
        <v>0</v>
      </c>
      <c r="Z26" s="76">
        <v>0</v>
      </c>
      <c r="AA26" s="76">
        <f>Z26*その他係数!F21</f>
        <v>0</v>
      </c>
      <c r="AB26" s="76">
        <f>Z26*その他係数!G21</f>
        <v>0</v>
      </c>
      <c r="AC26" s="74"/>
      <c r="AD26" s="76">
        <f>F26*その他係数!I21*入力!$N$33</f>
        <v>0</v>
      </c>
      <c r="AE26" s="76">
        <f>F26*その他係数!J21*入力!$N$33</f>
        <v>0</v>
      </c>
      <c r="AF26" s="76">
        <f>N26*その他係数!I21*入力!$N$33</f>
        <v>0</v>
      </c>
      <c r="AG26" s="76">
        <f>N26*その他係数!J21*入力!$N$33</f>
        <v>0</v>
      </c>
      <c r="AH26" s="76">
        <f>Z26*その他係数!I21*入力!$N$33</f>
        <v>0</v>
      </c>
      <c r="AI26" s="76">
        <f>Z26*その他係数!J21*入力!$N$33</f>
        <v>0</v>
      </c>
      <c r="AJ26" s="76">
        <f t="shared" si="4"/>
        <v>0</v>
      </c>
      <c r="AK26" s="76">
        <f t="shared" si="5"/>
        <v>0</v>
      </c>
    </row>
    <row r="27" spans="2:37" ht="12.75" customHeight="1" x14ac:dyDescent="0.2">
      <c r="B27" s="246" t="s">
        <v>46</v>
      </c>
      <c r="C27" s="247" t="s">
        <v>306</v>
      </c>
      <c r="D27" s="76">
        <f>入力!I27</f>
        <v>0</v>
      </c>
      <c r="E27" s="137">
        <f>IF(自給率!G25="",自給率!E25,自給率!G25)</f>
        <v>7.237878339564896E-2</v>
      </c>
      <c r="F27" s="76">
        <f t="shared" si="6"/>
        <v>0</v>
      </c>
      <c r="G27" s="76">
        <f>F27*その他係数!F22</f>
        <v>0</v>
      </c>
      <c r="H27" s="76">
        <f>F27*その他係数!G22</f>
        <v>0</v>
      </c>
      <c r="I27" s="76">
        <v>0</v>
      </c>
      <c r="K27" s="141">
        <f>自給率!E25</f>
        <v>7.237878339564896E-2</v>
      </c>
      <c r="L27" s="76">
        <f t="shared" si="2"/>
        <v>0</v>
      </c>
      <c r="N27" s="76">
        <v>0</v>
      </c>
      <c r="O27" s="76">
        <f>N27*その他係数!F22</f>
        <v>0</v>
      </c>
      <c r="P27" s="76">
        <f>N27*その他係数!G22</f>
        <v>0</v>
      </c>
      <c r="Q27" s="74"/>
      <c r="R27" s="76">
        <f t="shared" si="0"/>
        <v>0</v>
      </c>
      <c r="S27" s="77">
        <f t="shared" si="1"/>
        <v>0</v>
      </c>
      <c r="T27" s="74"/>
      <c r="U27" s="76">
        <f t="shared" si="3"/>
        <v>0</v>
      </c>
      <c r="V27" s="76">
        <f>$U$46*その他係数!H22</f>
        <v>0</v>
      </c>
      <c r="W27" s="141">
        <f>自給率!E25</f>
        <v>7.237878339564896E-2</v>
      </c>
      <c r="Y27" s="76">
        <f t="shared" si="7"/>
        <v>0</v>
      </c>
      <c r="Z27" s="76">
        <v>0</v>
      </c>
      <c r="AA27" s="76">
        <f>Z27*その他係数!F22</f>
        <v>0</v>
      </c>
      <c r="AB27" s="76">
        <f>Z27*その他係数!G22</f>
        <v>0</v>
      </c>
      <c r="AC27" s="74"/>
      <c r="AD27" s="76">
        <f>F27*その他係数!I22*入力!$N$33</f>
        <v>0</v>
      </c>
      <c r="AE27" s="76">
        <f>F27*その他係数!J22*入力!$N$33</f>
        <v>0</v>
      </c>
      <c r="AF27" s="76">
        <f>N27*その他係数!I22*入力!$N$33</f>
        <v>0</v>
      </c>
      <c r="AG27" s="76">
        <f>N27*その他係数!J22*入力!$N$33</f>
        <v>0</v>
      </c>
      <c r="AH27" s="76">
        <f>Z27*その他係数!I22*入力!$N$33</f>
        <v>0</v>
      </c>
      <c r="AI27" s="76">
        <f>Z27*その他係数!J22*入力!$N$33</f>
        <v>0</v>
      </c>
      <c r="AJ27" s="76">
        <f t="shared" si="4"/>
        <v>0</v>
      </c>
      <c r="AK27" s="76">
        <f t="shared" si="5"/>
        <v>0</v>
      </c>
    </row>
    <row r="28" spans="2:37" ht="12.75" customHeight="1" x14ac:dyDescent="0.2">
      <c r="B28" s="246" t="s">
        <v>48</v>
      </c>
      <c r="C28" s="247" t="s">
        <v>49</v>
      </c>
      <c r="D28" s="76">
        <f>入力!I28</f>
        <v>0</v>
      </c>
      <c r="E28" s="137">
        <f>IF(自給率!G26="",自給率!E26,自給率!G26)</f>
        <v>0.41408535840369365</v>
      </c>
      <c r="F28" s="76">
        <f t="shared" si="6"/>
        <v>0</v>
      </c>
      <c r="G28" s="76">
        <f>F28*その他係数!F23</f>
        <v>0</v>
      </c>
      <c r="H28" s="76">
        <f>F28*その他係数!G23</f>
        <v>0</v>
      </c>
      <c r="I28" s="76">
        <v>0</v>
      </c>
      <c r="K28" s="141">
        <f>自給率!E26</f>
        <v>0.41408535840369365</v>
      </c>
      <c r="L28" s="76">
        <f t="shared" si="2"/>
        <v>0</v>
      </c>
      <c r="N28" s="76">
        <v>0</v>
      </c>
      <c r="O28" s="76">
        <f>N28*その他係数!F23</f>
        <v>0</v>
      </c>
      <c r="P28" s="76">
        <f>N28*その他係数!G23</f>
        <v>0</v>
      </c>
      <c r="Q28" s="74"/>
      <c r="R28" s="76">
        <f t="shared" si="0"/>
        <v>0</v>
      </c>
      <c r="S28" s="77">
        <f t="shared" si="1"/>
        <v>0</v>
      </c>
      <c r="T28" s="74"/>
      <c r="U28" s="76">
        <f t="shared" si="3"/>
        <v>0</v>
      </c>
      <c r="V28" s="76">
        <f>$U$46*その他係数!H23</f>
        <v>0</v>
      </c>
      <c r="W28" s="141">
        <f>自給率!E26</f>
        <v>0.41408535840369365</v>
      </c>
      <c r="Y28" s="76">
        <f t="shared" si="7"/>
        <v>0</v>
      </c>
      <c r="Z28" s="76">
        <v>0</v>
      </c>
      <c r="AA28" s="76">
        <f>Z28*その他係数!F23</f>
        <v>0</v>
      </c>
      <c r="AB28" s="76">
        <f>Z28*その他係数!G23</f>
        <v>0</v>
      </c>
      <c r="AC28" s="74"/>
      <c r="AD28" s="76">
        <f>F28*その他係数!I23*入力!$N$33</f>
        <v>0</v>
      </c>
      <c r="AE28" s="76">
        <f>F28*その他係数!J23*入力!$N$33</f>
        <v>0</v>
      </c>
      <c r="AF28" s="76">
        <f>N28*その他係数!I23*入力!$N$33</f>
        <v>0</v>
      </c>
      <c r="AG28" s="76">
        <f>N28*その他係数!J23*入力!$N$33</f>
        <v>0</v>
      </c>
      <c r="AH28" s="76">
        <f>Z28*その他係数!I23*入力!$N$33</f>
        <v>0</v>
      </c>
      <c r="AI28" s="76">
        <f>Z28*その他係数!J23*入力!$N$33</f>
        <v>0</v>
      </c>
      <c r="AJ28" s="76">
        <f t="shared" si="4"/>
        <v>0</v>
      </c>
      <c r="AK28" s="76">
        <f t="shared" si="5"/>
        <v>0</v>
      </c>
    </row>
    <row r="29" spans="2:37" ht="12.75" customHeight="1" x14ac:dyDescent="0.2">
      <c r="B29" s="246" t="s">
        <v>50</v>
      </c>
      <c r="C29" s="247" t="s">
        <v>307</v>
      </c>
      <c r="D29" s="76">
        <f>入力!I29</f>
        <v>0</v>
      </c>
      <c r="E29" s="137">
        <f>IF(自給率!G27="",自給率!E27,自給率!G27)</f>
        <v>1</v>
      </c>
      <c r="F29" s="76">
        <f t="shared" si="6"/>
        <v>0</v>
      </c>
      <c r="G29" s="76">
        <f>F29*その他係数!F24</f>
        <v>0</v>
      </c>
      <c r="H29" s="76">
        <f>F29*その他係数!G24</f>
        <v>0</v>
      </c>
      <c r="I29" s="76">
        <v>0</v>
      </c>
      <c r="K29" s="141">
        <f>自給率!E27</f>
        <v>1</v>
      </c>
      <c r="L29" s="76">
        <f t="shared" si="2"/>
        <v>0</v>
      </c>
      <c r="N29" s="76">
        <v>0</v>
      </c>
      <c r="O29" s="76">
        <f>N29*その他係数!F24</f>
        <v>0</v>
      </c>
      <c r="P29" s="76">
        <f>N29*その他係数!G24</f>
        <v>0</v>
      </c>
      <c r="Q29" s="74"/>
      <c r="R29" s="76">
        <f t="shared" si="0"/>
        <v>0</v>
      </c>
      <c r="S29" s="77">
        <f t="shared" si="1"/>
        <v>0</v>
      </c>
      <c r="T29" s="74"/>
      <c r="U29" s="76">
        <f t="shared" si="3"/>
        <v>0</v>
      </c>
      <c r="V29" s="76">
        <f>$U$46*その他係数!H24</f>
        <v>0</v>
      </c>
      <c r="W29" s="141">
        <f>自給率!E27</f>
        <v>1</v>
      </c>
      <c r="Y29" s="76">
        <f t="shared" si="7"/>
        <v>0</v>
      </c>
      <c r="Z29" s="76">
        <v>0</v>
      </c>
      <c r="AA29" s="76">
        <f>Z29*その他係数!F24</f>
        <v>0</v>
      </c>
      <c r="AB29" s="76">
        <f>Z29*その他係数!G24</f>
        <v>0</v>
      </c>
      <c r="AC29" s="74"/>
      <c r="AD29" s="76">
        <f>F29*その他係数!I24*入力!$N$33</f>
        <v>0</v>
      </c>
      <c r="AE29" s="76">
        <f>F29*その他係数!J24*入力!$N$33</f>
        <v>0</v>
      </c>
      <c r="AF29" s="76">
        <f>N29*その他係数!I24*入力!$N$33</f>
        <v>0</v>
      </c>
      <c r="AG29" s="76">
        <f>N29*その他係数!J24*入力!$N$33</f>
        <v>0</v>
      </c>
      <c r="AH29" s="76">
        <f>Z29*その他係数!I24*入力!$N$33</f>
        <v>0</v>
      </c>
      <c r="AI29" s="76">
        <f>Z29*その他係数!J24*入力!$N$33</f>
        <v>0</v>
      </c>
      <c r="AJ29" s="76">
        <f t="shared" si="4"/>
        <v>0</v>
      </c>
      <c r="AK29" s="76">
        <f t="shared" si="5"/>
        <v>0</v>
      </c>
    </row>
    <row r="30" spans="2:37" ht="12.75" customHeight="1" x14ac:dyDescent="0.2">
      <c r="B30" s="246" t="s">
        <v>52</v>
      </c>
      <c r="C30" s="247" t="s">
        <v>487</v>
      </c>
      <c r="D30" s="76">
        <f>入力!I30</f>
        <v>0</v>
      </c>
      <c r="E30" s="137">
        <f>IF(自給率!G28="",自給率!E28,自給率!G28)</f>
        <v>0.66795694248124393</v>
      </c>
      <c r="F30" s="76">
        <f t="shared" si="6"/>
        <v>0</v>
      </c>
      <c r="G30" s="76">
        <f>F30*その他係数!F25</f>
        <v>0</v>
      </c>
      <c r="H30" s="76">
        <f>F30*その他係数!G25</f>
        <v>0</v>
      </c>
      <c r="I30" s="76">
        <v>0</v>
      </c>
      <c r="K30" s="141">
        <f>自給率!E28</f>
        <v>0.66795694248124393</v>
      </c>
      <c r="L30" s="76">
        <f t="shared" si="2"/>
        <v>0</v>
      </c>
      <c r="N30" s="76">
        <v>0</v>
      </c>
      <c r="O30" s="76">
        <f>N30*その他係数!F25</f>
        <v>0</v>
      </c>
      <c r="P30" s="76">
        <f>N30*その他係数!G25</f>
        <v>0</v>
      </c>
      <c r="Q30" s="74"/>
      <c r="R30" s="76">
        <f t="shared" si="0"/>
        <v>0</v>
      </c>
      <c r="S30" s="77">
        <f t="shared" si="1"/>
        <v>0</v>
      </c>
      <c r="T30" s="74"/>
      <c r="U30" s="76">
        <f t="shared" si="3"/>
        <v>0</v>
      </c>
      <c r="V30" s="76">
        <f>$U$46*その他係数!H25</f>
        <v>0</v>
      </c>
      <c r="W30" s="141">
        <f>自給率!E28</f>
        <v>0.66795694248124393</v>
      </c>
      <c r="Y30" s="76">
        <f t="shared" si="7"/>
        <v>0</v>
      </c>
      <c r="Z30" s="76">
        <v>0</v>
      </c>
      <c r="AA30" s="76">
        <f>Z30*その他係数!F25</f>
        <v>0</v>
      </c>
      <c r="AB30" s="76">
        <f>Z30*その他係数!G25</f>
        <v>0</v>
      </c>
      <c r="AC30" s="74"/>
      <c r="AD30" s="76">
        <f>F30*その他係数!I25*入力!$N$33</f>
        <v>0</v>
      </c>
      <c r="AE30" s="76">
        <f>F30*その他係数!J25*入力!$N$33</f>
        <v>0</v>
      </c>
      <c r="AF30" s="76">
        <f>N30*その他係数!I25*入力!$N$33</f>
        <v>0</v>
      </c>
      <c r="AG30" s="76">
        <f>N30*その他係数!J25*入力!$N$33</f>
        <v>0</v>
      </c>
      <c r="AH30" s="76">
        <f>Z30*その他係数!I25*入力!$N$33</f>
        <v>0</v>
      </c>
      <c r="AI30" s="76">
        <f>Z30*その他係数!J25*入力!$N$33</f>
        <v>0</v>
      </c>
      <c r="AJ30" s="76">
        <f t="shared" si="4"/>
        <v>0</v>
      </c>
      <c r="AK30" s="76">
        <f t="shared" si="5"/>
        <v>0</v>
      </c>
    </row>
    <row r="31" spans="2:37" ht="12.75" customHeight="1" x14ac:dyDescent="0.2">
      <c r="B31" s="246" t="s">
        <v>54</v>
      </c>
      <c r="C31" s="247" t="s">
        <v>55</v>
      </c>
      <c r="D31" s="76">
        <f>入力!I31</f>
        <v>0</v>
      </c>
      <c r="E31" s="137">
        <f>IF(自給率!G29="",自給率!E29,自給率!G29)</f>
        <v>0.99986202065444663</v>
      </c>
      <c r="F31" s="76">
        <f t="shared" si="6"/>
        <v>0</v>
      </c>
      <c r="G31" s="76">
        <f>F31*その他係数!F26</f>
        <v>0</v>
      </c>
      <c r="H31" s="76">
        <f>F31*その他係数!G26</f>
        <v>0</v>
      </c>
      <c r="I31" s="76">
        <v>0</v>
      </c>
      <c r="K31" s="141">
        <f>自給率!E29</f>
        <v>0.99986202065444663</v>
      </c>
      <c r="L31" s="76">
        <f t="shared" si="2"/>
        <v>0</v>
      </c>
      <c r="N31" s="76">
        <v>0</v>
      </c>
      <c r="O31" s="76">
        <f>N31*その他係数!F26</f>
        <v>0</v>
      </c>
      <c r="P31" s="76">
        <f>N31*その他係数!G26</f>
        <v>0</v>
      </c>
      <c r="Q31" s="74"/>
      <c r="R31" s="76">
        <f t="shared" si="0"/>
        <v>0</v>
      </c>
      <c r="S31" s="77">
        <f t="shared" si="1"/>
        <v>0</v>
      </c>
      <c r="T31" s="74"/>
      <c r="U31" s="76">
        <f t="shared" si="3"/>
        <v>0</v>
      </c>
      <c r="V31" s="76">
        <f>$U$46*その他係数!H26</f>
        <v>0</v>
      </c>
      <c r="W31" s="141">
        <f>自給率!E29</f>
        <v>0.99986202065444663</v>
      </c>
      <c r="Y31" s="76">
        <f t="shared" si="7"/>
        <v>0</v>
      </c>
      <c r="Z31" s="76">
        <v>0</v>
      </c>
      <c r="AA31" s="76">
        <f>Z31*その他係数!F26</f>
        <v>0</v>
      </c>
      <c r="AB31" s="76">
        <f>Z31*その他係数!G26</f>
        <v>0</v>
      </c>
      <c r="AC31" s="74"/>
      <c r="AD31" s="76">
        <f>F31*その他係数!I26*入力!$N$33</f>
        <v>0</v>
      </c>
      <c r="AE31" s="76">
        <f>F31*その他係数!J26*入力!$N$33</f>
        <v>0</v>
      </c>
      <c r="AF31" s="76">
        <f>N31*その他係数!I26*入力!$N$33</f>
        <v>0</v>
      </c>
      <c r="AG31" s="76">
        <f>N31*その他係数!J26*入力!$N$33</f>
        <v>0</v>
      </c>
      <c r="AH31" s="76">
        <f>Z31*その他係数!I26*入力!$N$33</f>
        <v>0</v>
      </c>
      <c r="AI31" s="76">
        <f>Z31*その他係数!J26*入力!$N$33</f>
        <v>0</v>
      </c>
      <c r="AJ31" s="76">
        <f t="shared" si="4"/>
        <v>0</v>
      </c>
      <c r="AK31" s="76">
        <f t="shared" si="5"/>
        <v>0</v>
      </c>
    </row>
    <row r="32" spans="2:37" ht="12.75" customHeight="1" x14ac:dyDescent="0.2">
      <c r="B32" s="246" t="s">
        <v>56</v>
      </c>
      <c r="C32" s="247" t="s">
        <v>57</v>
      </c>
      <c r="D32" s="76">
        <f>入力!I32</f>
        <v>0</v>
      </c>
      <c r="E32" s="137">
        <f>IF(自給率!G30="",自給率!E30,自給率!G30)</f>
        <v>0.93078587650512068</v>
      </c>
      <c r="F32" s="76">
        <f t="shared" si="6"/>
        <v>0</v>
      </c>
      <c r="G32" s="76">
        <f>F32*その他係数!F27</f>
        <v>0</v>
      </c>
      <c r="H32" s="76">
        <f>F32*その他係数!G27</f>
        <v>0</v>
      </c>
      <c r="I32" s="76">
        <v>0</v>
      </c>
      <c r="K32" s="141">
        <f>自給率!E30</f>
        <v>0.93078587650512068</v>
      </c>
      <c r="L32" s="76">
        <f t="shared" si="2"/>
        <v>0</v>
      </c>
      <c r="N32" s="76">
        <v>0</v>
      </c>
      <c r="O32" s="76">
        <f>N32*その他係数!F27</f>
        <v>0</v>
      </c>
      <c r="P32" s="76">
        <f>N32*その他係数!G27</f>
        <v>0</v>
      </c>
      <c r="Q32" s="74"/>
      <c r="R32" s="76">
        <f t="shared" si="0"/>
        <v>0</v>
      </c>
      <c r="S32" s="77">
        <f t="shared" si="1"/>
        <v>0</v>
      </c>
      <c r="T32" s="74"/>
      <c r="U32" s="76">
        <f t="shared" si="3"/>
        <v>0</v>
      </c>
      <c r="V32" s="76">
        <f>$U$46*その他係数!H27</f>
        <v>0</v>
      </c>
      <c r="W32" s="141">
        <f>自給率!E30</f>
        <v>0.93078587650512068</v>
      </c>
      <c r="Y32" s="76">
        <f t="shared" si="7"/>
        <v>0</v>
      </c>
      <c r="Z32" s="76">
        <v>0</v>
      </c>
      <c r="AA32" s="76">
        <f>Z32*その他係数!F27</f>
        <v>0</v>
      </c>
      <c r="AB32" s="76">
        <f>Z32*その他係数!G27</f>
        <v>0</v>
      </c>
      <c r="AC32" s="74"/>
      <c r="AD32" s="76">
        <f>F32*その他係数!I27*入力!$N$33</f>
        <v>0</v>
      </c>
      <c r="AE32" s="76">
        <f>F32*その他係数!J27*入力!$N$33</f>
        <v>0</v>
      </c>
      <c r="AF32" s="76">
        <f>N32*その他係数!I27*入力!$N$33</f>
        <v>0</v>
      </c>
      <c r="AG32" s="76">
        <f>N32*その他係数!J27*入力!$N$33</f>
        <v>0</v>
      </c>
      <c r="AH32" s="76">
        <f>Z32*その他係数!I27*入力!$N$33</f>
        <v>0</v>
      </c>
      <c r="AI32" s="76">
        <f>Z32*その他係数!J27*入力!$N$33</f>
        <v>0</v>
      </c>
      <c r="AJ32" s="76">
        <f t="shared" si="4"/>
        <v>0</v>
      </c>
      <c r="AK32" s="76">
        <f t="shared" si="5"/>
        <v>0</v>
      </c>
    </row>
    <row r="33" spans="2:38" ht="12.75" customHeight="1" x14ac:dyDescent="0.2">
      <c r="B33" s="246" t="s">
        <v>58</v>
      </c>
      <c r="C33" s="247" t="s">
        <v>308</v>
      </c>
      <c r="D33" s="76">
        <f>入力!I33</f>
        <v>0</v>
      </c>
      <c r="E33" s="137">
        <f>IF(自給率!G31="",自給率!E31,自給率!G31)</f>
        <v>0.643846172221336</v>
      </c>
      <c r="F33" s="76">
        <f t="shared" si="6"/>
        <v>0</v>
      </c>
      <c r="G33" s="76">
        <f>F33*その他係数!F28</f>
        <v>0</v>
      </c>
      <c r="H33" s="76">
        <f>F33*その他係数!G28</f>
        <v>0</v>
      </c>
      <c r="I33" s="76">
        <v>0</v>
      </c>
      <c r="K33" s="141">
        <f>自給率!E31</f>
        <v>0.643846172221336</v>
      </c>
      <c r="L33" s="76">
        <f t="shared" si="2"/>
        <v>0</v>
      </c>
      <c r="N33" s="76">
        <v>0</v>
      </c>
      <c r="O33" s="76">
        <f>N33*その他係数!F28</f>
        <v>0</v>
      </c>
      <c r="P33" s="76">
        <f>N33*その他係数!G28</f>
        <v>0</v>
      </c>
      <c r="Q33" s="74"/>
      <c r="R33" s="76">
        <f t="shared" si="0"/>
        <v>0</v>
      </c>
      <c r="S33" s="77">
        <f t="shared" si="1"/>
        <v>0</v>
      </c>
      <c r="T33" s="74"/>
      <c r="U33" s="76">
        <f t="shared" si="3"/>
        <v>0</v>
      </c>
      <c r="V33" s="76">
        <f>$U$46*その他係数!H28</f>
        <v>0</v>
      </c>
      <c r="W33" s="141">
        <f>自給率!E31</f>
        <v>0.643846172221336</v>
      </c>
      <c r="Y33" s="76">
        <f t="shared" si="7"/>
        <v>0</v>
      </c>
      <c r="Z33" s="76">
        <v>0</v>
      </c>
      <c r="AA33" s="76">
        <f>Z33*その他係数!F28</f>
        <v>0</v>
      </c>
      <c r="AB33" s="76">
        <f>Z33*その他係数!G28</f>
        <v>0</v>
      </c>
      <c r="AC33" s="74"/>
      <c r="AD33" s="76">
        <f>F33*その他係数!I28*入力!$N$33</f>
        <v>0</v>
      </c>
      <c r="AE33" s="76">
        <f>F33*その他係数!J28*入力!$N$33</f>
        <v>0</v>
      </c>
      <c r="AF33" s="76">
        <f>N33*その他係数!I28*入力!$N$33</f>
        <v>0</v>
      </c>
      <c r="AG33" s="76">
        <f>N33*その他係数!J28*入力!$N$33</f>
        <v>0</v>
      </c>
      <c r="AH33" s="76">
        <f>Z33*その他係数!I28*入力!$N$33</f>
        <v>0</v>
      </c>
      <c r="AI33" s="76">
        <f>Z33*その他係数!J28*入力!$N$33</f>
        <v>0</v>
      </c>
      <c r="AJ33" s="76">
        <f t="shared" si="4"/>
        <v>0</v>
      </c>
      <c r="AK33" s="76">
        <f t="shared" si="5"/>
        <v>0</v>
      </c>
    </row>
    <row r="34" spans="2:38" ht="12.75" customHeight="1" x14ac:dyDescent="0.2">
      <c r="B34" s="246" t="s">
        <v>60</v>
      </c>
      <c r="C34" s="247" t="s">
        <v>309</v>
      </c>
      <c r="D34" s="76">
        <f>入力!I34</f>
        <v>0</v>
      </c>
      <c r="E34" s="137">
        <f>IF(自給率!G32="",自給率!E32,自給率!G32)</f>
        <v>0.87689045744114369</v>
      </c>
      <c r="F34" s="76">
        <f t="shared" si="6"/>
        <v>0</v>
      </c>
      <c r="G34" s="76">
        <f>F34*その他係数!F29</f>
        <v>0</v>
      </c>
      <c r="H34" s="76">
        <f>F34*その他係数!G29</f>
        <v>0</v>
      </c>
      <c r="I34" s="76">
        <v>0</v>
      </c>
      <c r="K34" s="141">
        <f>自給率!E32</f>
        <v>0.87689045744114369</v>
      </c>
      <c r="L34" s="76">
        <f t="shared" si="2"/>
        <v>0</v>
      </c>
      <c r="N34" s="76">
        <v>0</v>
      </c>
      <c r="O34" s="76">
        <f>N34*その他係数!F29</f>
        <v>0</v>
      </c>
      <c r="P34" s="76">
        <f>N34*その他係数!G29</f>
        <v>0</v>
      </c>
      <c r="Q34" s="74"/>
      <c r="R34" s="76">
        <f t="shared" si="0"/>
        <v>0</v>
      </c>
      <c r="S34" s="77">
        <f t="shared" si="1"/>
        <v>0</v>
      </c>
      <c r="T34" s="74"/>
      <c r="U34" s="76">
        <f t="shared" si="3"/>
        <v>0</v>
      </c>
      <c r="V34" s="76">
        <f>$U$46*その他係数!H29</f>
        <v>0</v>
      </c>
      <c r="W34" s="141">
        <f>自給率!E32</f>
        <v>0.87689045744114369</v>
      </c>
      <c r="Y34" s="76">
        <f t="shared" si="7"/>
        <v>0</v>
      </c>
      <c r="Z34" s="76">
        <v>0</v>
      </c>
      <c r="AA34" s="76">
        <f>Z34*その他係数!F29</f>
        <v>0</v>
      </c>
      <c r="AB34" s="76">
        <f>Z34*その他係数!G29</f>
        <v>0</v>
      </c>
      <c r="AC34" s="74"/>
      <c r="AD34" s="76">
        <f>F34*その他係数!I29*入力!$N$33</f>
        <v>0</v>
      </c>
      <c r="AE34" s="76">
        <f>F34*その他係数!J29*入力!$N$33</f>
        <v>0</v>
      </c>
      <c r="AF34" s="76">
        <f>N34*その他係数!I29*入力!$N$33</f>
        <v>0</v>
      </c>
      <c r="AG34" s="76">
        <f>N34*その他係数!J29*入力!$N$33</f>
        <v>0</v>
      </c>
      <c r="AH34" s="76">
        <f>Z34*その他係数!I29*入力!$N$33</f>
        <v>0</v>
      </c>
      <c r="AI34" s="76">
        <f>Z34*その他係数!J29*入力!$N$33</f>
        <v>0</v>
      </c>
      <c r="AJ34" s="76">
        <f t="shared" si="4"/>
        <v>0</v>
      </c>
      <c r="AK34" s="76">
        <f t="shared" si="5"/>
        <v>0</v>
      </c>
    </row>
    <row r="35" spans="2:38" ht="12.75" customHeight="1" x14ac:dyDescent="0.2">
      <c r="B35" s="246" t="s">
        <v>62</v>
      </c>
      <c r="C35" s="247" t="s">
        <v>310</v>
      </c>
      <c r="D35" s="76">
        <f>入力!I35</f>
        <v>0</v>
      </c>
      <c r="E35" s="137">
        <f>IF(自給率!G33="",自給率!E33,自給率!G33)</f>
        <v>0.99082500860770983</v>
      </c>
      <c r="F35" s="76">
        <f t="shared" si="6"/>
        <v>0</v>
      </c>
      <c r="G35" s="76">
        <f>F35*その他係数!F30</f>
        <v>0</v>
      </c>
      <c r="H35" s="76">
        <f>F35*その他係数!G30</f>
        <v>0</v>
      </c>
      <c r="I35" s="76">
        <v>0</v>
      </c>
      <c r="K35" s="141">
        <f>自給率!E33</f>
        <v>0.99082500860770983</v>
      </c>
      <c r="L35" s="76">
        <f t="shared" si="2"/>
        <v>0</v>
      </c>
      <c r="N35" s="76">
        <v>0</v>
      </c>
      <c r="O35" s="76">
        <f>N35*その他係数!F30</f>
        <v>0</v>
      </c>
      <c r="P35" s="76">
        <f>N35*その他係数!G30</f>
        <v>0</v>
      </c>
      <c r="Q35" s="74"/>
      <c r="R35" s="76">
        <f t="shared" si="0"/>
        <v>0</v>
      </c>
      <c r="S35" s="77">
        <f t="shared" si="1"/>
        <v>0</v>
      </c>
      <c r="T35" s="74"/>
      <c r="U35" s="76">
        <f t="shared" si="3"/>
        <v>0</v>
      </c>
      <c r="V35" s="76">
        <f>$U$46*その他係数!H30</f>
        <v>0</v>
      </c>
      <c r="W35" s="141">
        <f>自給率!E33</f>
        <v>0.99082500860770983</v>
      </c>
      <c r="Y35" s="76">
        <f t="shared" si="7"/>
        <v>0</v>
      </c>
      <c r="Z35" s="76">
        <v>0</v>
      </c>
      <c r="AA35" s="76">
        <f>Z35*その他係数!F30</f>
        <v>0</v>
      </c>
      <c r="AB35" s="76">
        <f>Z35*その他係数!G30</f>
        <v>0</v>
      </c>
      <c r="AC35" s="74"/>
      <c r="AD35" s="76">
        <f>F35*その他係数!I30*入力!$N$33</f>
        <v>0</v>
      </c>
      <c r="AE35" s="76">
        <f>F35*その他係数!J30*入力!$N$33</f>
        <v>0</v>
      </c>
      <c r="AF35" s="76">
        <f>N35*その他係数!I30*入力!$N$33</f>
        <v>0</v>
      </c>
      <c r="AG35" s="76">
        <f>N35*その他係数!J30*入力!$N$33</f>
        <v>0</v>
      </c>
      <c r="AH35" s="76">
        <f>Z35*その他係数!I30*入力!$N$33</f>
        <v>0</v>
      </c>
      <c r="AI35" s="76">
        <f>Z35*その他係数!J30*入力!$N$33</f>
        <v>0</v>
      </c>
      <c r="AJ35" s="76">
        <f t="shared" si="4"/>
        <v>0</v>
      </c>
      <c r="AK35" s="76">
        <f t="shared" si="5"/>
        <v>0</v>
      </c>
    </row>
    <row r="36" spans="2:38" ht="12.75" customHeight="1" x14ac:dyDescent="0.2">
      <c r="B36" s="246" t="s">
        <v>64</v>
      </c>
      <c r="C36" s="247" t="s">
        <v>311</v>
      </c>
      <c r="D36" s="76">
        <f>入力!I36</f>
        <v>0</v>
      </c>
      <c r="E36" s="137">
        <f>IF(自給率!G34="",自給率!E34,自給率!G34)</f>
        <v>0.78116721404020473</v>
      </c>
      <c r="F36" s="76">
        <f t="shared" si="6"/>
        <v>0</v>
      </c>
      <c r="G36" s="76">
        <f>F36*その他係数!F31</f>
        <v>0</v>
      </c>
      <c r="H36" s="76">
        <f>F36*その他係数!G31</f>
        <v>0</v>
      </c>
      <c r="I36" s="76">
        <v>0</v>
      </c>
      <c r="K36" s="141">
        <f>自給率!E34</f>
        <v>0.78116721404020473</v>
      </c>
      <c r="L36" s="76">
        <f t="shared" si="2"/>
        <v>0</v>
      </c>
      <c r="N36" s="76">
        <v>0</v>
      </c>
      <c r="O36" s="76">
        <f>N36*その他係数!F31</f>
        <v>0</v>
      </c>
      <c r="P36" s="76">
        <f>N36*その他係数!G31</f>
        <v>0</v>
      </c>
      <c r="Q36" s="74"/>
      <c r="R36" s="76">
        <f t="shared" si="0"/>
        <v>0</v>
      </c>
      <c r="S36" s="77">
        <f t="shared" si="1"/>
        <v>0</v>
      </c>
      <c r="T36" s="74"/>
      <c r="U36" s="76">
        <f t="shared" si="3"/>
        <v>0</v>
      </c>
      <c r="V36" s="76">
        <f>$U$46*その他係数!H31</f>
        <v>0</v>
      </c>
      <c r="W36" s="141">
        <f>自給率!E34</f>
        <v>0.78116721404020473</v>
      </c>
      <c r="Y36" s="76">
        <f t="shared" si="7"/>
        <v>0</v>
      </c>
      <c r="Z36" s="76">
        <v>0</v>
      </c>
      <c r="AA36" s="76">
        <f>Z36*その他係数!F31</f>
        <v>0</v>
      </c>
      <c r="AB36" s="76">
        <f>Z36*その他係数!G31</f>
        <v>0</v>
      </c>
      <c r="AC36" s="74"/>
      <c r="AD36" s="76">
        <f>F36*その他係数!I31*入力!$N$33</f>
        <v>0</v>
      </c>
      <c r="AE36" s="76">
        <f>F36*その他係数!J31*入力!$N$33</f>
        <v>0</v>
      </c>
      <c r="AF36" s="76">
        <f>N36*その他係数!I31*入力!$N$33</f>
        <v>0</v>
      </c>
      <c r="AG36" s="76">
        <f>N36*その他係数!J31*入力!$N$33</f>
        <v>0</v>
      </c>
      <c r="AH36" s="76">
        <f>Z36*その他係数!I31*入力!$N$33</f>
        <v>0</v>
      </c>
      <c r="AI36" s="76">
        <f>Z36*その他係数!J31*入力!$N$33</f>
        <v>0</v>
      </c>
      <c r="AJ36" s="76">
        <f t="shared" si="4"/>
        <v>0</v>
      </c>
      <c r="AK36" s="76">
        <f t="shared" si="5"/>
        <v>0</v>
      </c>
    </row>
    <row r="37" spans="2:38" ht="12.75" customHeight="1" x14ac:dyDescent="0.2">
      <c r="B37" s="246" t="s">
        <v>66</v>
      </c>
      <c r="C37" s="247" t="s">
        <v>312</v>
      </c>
      <c r="D37" s="76">
        <f>入力!I37</f>
        <v>0</v>
      </c>
      <c r="E37" s="137">
        <f>IF(自給率!G35="",自給率!E35,自給率!G35)</f>
        <v>0.5134940773613238</v>
      </c>
      <c r="F37" s="76">
        <f t="shared" si="6"/>
        <v>0</v>
      </c>
      <c r="G37" s="76">
        <f>F37*その他係数!F32</f>
        <v>0</v>
      </c>
      <c r="H37" s="76">
        <f>F37*その他係数!G32</f>
        <v>0</v>
      </c>
      <c r="I37" s="76">
        <v>0</v>
      </c>
      <c r="K37" s="141">
        <f>自給率!E35</f>
        <v>0.5134940773613238</v>
      </c>
      <c r="L37" s="76">
        <f t="shared" si="2"/>
        <v>0</v>
      </c>
      <c r="N37" s="76">
        <v>0</v>
      </c>
      <c r="O37" s="76">
        <f>N37*その他係数!F32</f>
        <v>0</v>
      </c>
      <c r="P37" s="76">
        <f>N37*その他係数!G32</f>
        <v>0</v>
      </c>
      <c r="Q37" s="74"/>
      <c r="R37" s="76">
        <f t="shared" si="0"/>
        <v>0</v>
      </c>
      <c r="S37" s="77">
        <f t="shared" si="1"/>
        <v>0</v>
      </c>
      <c r="T37" s="74"/>
      <c r="U37" s="76">
        <f t="shared" si="3"/>
        <v>0</v>
      </c>
      <c r="V37" s="76">
        <f>$U$46*その他係数!H32</f>
        <v>0</v>
      </c>
      <c r="W37" s="141">
        <f>自給率!E35</f>
        <v>0.5134940773613238</v>
      </c>
      <c r="Y37" s="76">
        <f t="shared" si="7"/>
        <v>0</v>
      </c>
      <c r="Z37" s="76">
        <v>0</v>
      </c>
      <c r="AA37" s="76">
        <f>Z37*その他係数!F32</f>
        <v>0</v>
      </c>
      <c r="AB37" s="76">
        <f>Z37*その他係数!G32</f>
        <v>0</v>
      </c>
      <c r="AC37" s="74"/>
      <c r="AD37" s="76">
        <f>F37*その他係数!I32*入力!$N$33</f>
        <v>0</v>
      </c>
      <c r="AE37" s="76">
        <f>F37*その他係数!J32*入力!$N$33</f>
        <v>0</v>
      </c>
      <c r="AF37" s="76">
        <f>N37*その他係数!I32*入力!$N$33</f>
        <v>0</v>
      </c>
      <c r="AG37" s="76">
        <f>N37*その他係数!J32*入力!$N$33</f>
        <v>0</v>
      </c>
      <c r="AH37" s="76">
        <f>Z37*その他係数!I32*入力!$N$33</f>
        <v>0</v>
      </c>
      <c r="AI37" s="76">
        <f>Z37*その他係数!J32*入力!$N$33</f>
        <v>0</v>
      </c>
      <c r="AJ37" s="76">
        <f t="shared" si="4"/>
        <v>0</v>
      </c>
      <c r="AK37" s="76">
        <f t="shared" si="5"/>
        <v>0</v>
      </c>
    </row>
    <row r="38" spans="2:38" ht="12.75" customHeight="1" x14ac:dyDescent="0.2">
      <c r="B38" s="246" t="s">
        <v>68</v>
      </c>
      <c r="C38" s="247" t="s">
        <v>313</v>
      </c>
      <c r="D38" s="76">
        <f>入力!I38</f>
        <v>0</v>
      </c>
      <c r="E38" s="137">
        <f>IF(自給率!G36="",自給率!E36,自給率!G36)</f>
        <v>1</v>
      </c>
      <c r="F38" s="76">
        <f t="shared" si="6"/>
        <v>0</v>
      </c>
      <c r="G38" s="76">
        <f>F38*その他係数!F33</f>
        <v>0</v>
      </c>
      <c r="H38" s="76">
        <f>F38*その他係数!G33</f>
        <v>0</v>
      </c>
      <c r="I38" s="76">
        <v>0</v>
      </c>
      <c r="K38" s="141">
        <f>自給率!E36</f>
        <v>1</v>
      </c>
      <c r="L38" s="76">
        <f t="shared" si="2"/>
        <v>0</v>
      </c>
      <c r="N38" s="76">
        <v>0</v>
      </c>
      <c r="O38" s="76">
        <f>N38*その他係数!F33</f>
        <v>0</v>
      </c>
      <c r="P38" s="76">
        <f>N38*その他係数!G33</f>
        <v>0</v>
      </c>
      <c r="Q38" s="74"/>
      <c r="R38" s="76">
        <f t="shared" si="0"/>
        <v>0</v>
      </c>
      <c r="S38" s="77">
        <f t="shared" si="1"/>
        <v>0</v>
      </c>
      <c r="T38" s="74"/>
      <c r="U38" s="76">
        <f t="shared" si="3"/>
        <v>0</v>
      </c>
      <c r="V38" s="76">
        <f>$U$46*その他係数!H33</f>
        <v>0</v>
      </c>
      <c r="W38" s="141">
        <f>自給率!E36</f>
        <v>1</v>
      </c>
      <c r="Y38" s="76">
        <f t="shared" si="7"/>
        <v>0</v>
      </c>
      <c r="Z38" s="76">
        <v>0</v>
      </c>
      <c r="AA38" s="76">
        <f>Z38*その他係数!F33</f>
        <v>0</v>
      </c>
      <c r="AB38" s="76">
        <f>Z38*その他係数!G33</f>
        <v>0</v>
      </c>
      <c r="AC38" s="74"/>
      <c r="AD38" s="76">
        <f>F38*その他係数!I33*入力!$N$33</f>
        <v>0</v>
      </c>
      <c r="AE38" s="76">
        <f>F38*その他係数!J33*入力!$N$33</f>
        <v>0</v>
      </c>
      <c r="AF38" s="76">
        <f>N38*その他係数!I33*入力!$N$33</f>
        <v>0</v>
      </c>
      <c r="AG38" s="76">
        <f>N38*その他係数!J33*入力!$N$33</f>
        <v>0</v>
      </c>
      <c r="AH38" s="76">
        <f>Z38*その他係数!I33*入力!$N$33</f>
        <v>0</v>
      </c>
      <c r="AI38" s="76">
        <f>Z38*その他係数!J33*入力!$N$33</f>
        <v>0</v>
      </c>
      <c r="AJ38" s="76">
        <f t="shared" si="4"/>
        <v>0</v>
      </c>
      <c r="AK38" s="76">
        <f t="shared" si="5"/>
        <v>0</v>
      </c>
    </row>
    <row r="39" spans="2:38" ht="12.75" customHeight="1" x14ac:dyDescent="0.2">
      <c r="B39" s="246" t="s">
        <v>70</v>
      </c>
      <c r="C39" s="247" t="s">
        <v>314</v>
      </c>
      <c r="D39" s="76">
        <f>入力!I39</f>
        <v>0</v>
      </c>
      <c r="E39" s="137">
        <f>IF(自給率!G37="",自給率!E37,自給率!G37)</f>
        <v>0.74506216465030639</v>
      </c>
      <c r="F39" s="76">
        <f t="shared" si="6"/>
        <v>0</v>
      </c>
      <c r="G39" s="76">
        <f>F39*その他係数!F34</f>
        <v>0</v>
      </c>
      <c r="H39" s="76">
        <f>F39*その他係数!G34</f>
        <v>0</v>
      </c>
      <c r="I39" s="76">
        <v>0</v>
      </c>
      <c r="K39" s="141">
        <f>自給率!E37</f>
        <v>0.74506216465030639</v>
      </c>
      <c r="L39" s="76">
        <f t="shared" si="2"/>
        <v>0</v>
      </c>
      <c r="N39" s="76">
        <v>0</v>
      </c>
      <c r="O39" s="76">
        <f>N39*その他係数!F34</f>
        <v>0</v>
      </c>
      <c r="P39" s="76">
        <f>N39*その他係数!G34</f>
        <v>0</v>
      </c>
      <c r="Q39" s="74"/>
      <c r="R39" s="76">
        <f t="shared" si="0"/>
        <v>0</v>
      </c>
      <c r="S39" s="77">
        <f t="shared" si="1"/>
        <v>0</v>
      </c>
      <c r="T39" s="74"/>
      <c r="U39" s="76">
        <f t="shared" si="3"/>
        <v>0</v>
      </c>
      <c r="V39" s="76">
        <f>$U$46*その他係数!H34</f>
        <v>0</v>
      </c>
      <c r="W39" s="141">
        <f>自給率!E37</f>
        <v>0.74506216465030639</v>
      </c>
      <c r="Y39" s="76">
        <f t="shared" si="7"/>
        <v>0</v>
      </c>
      <c r="Z39" s="76">
        <v>0</v>
      </c>
      <c r="AA39" s="76">
        <f>Z39*その他係数!F34</f>
        <v>0</v>
      </c>
      <c r="AB39" s="76">
        <f>Z39*その他係数!G34</f>
        <v>0</v>
      </c>
      <c r="AC39" s="74"/>
      <c r="AD39" s="76">
        <f>F39*その他係数!I34*入力!$N$33</f>
        <v>0</v>
      </c>
      <c r="AE39" s="76">
        <f>F39*その他係数!J34*入力!$N$33</f>
        <v>0</v>
      </c>
      <c r="AF39" s="76">
        <f>N39*その他係数!I34*入力!$N$33</f>
        <v>0</v>
      </c>
      <c r="AG39" s="76">
        <f>N39*その他係数!J34*入力!$N$33</f>
        <v>0</v>
      </c>
      <c r="AH39" s="76">
        <f>Z39*その他係数!I34*入力!$N$33</f>
        <v>0</v>
      </c>
      <c r="AI39" s="76">
        <f>Z39*その他係数!J34*入力!$N$33</f>
        <v>0</v>
      </c>
      <c r="AJ39" s="76">
        <f t="shared" si="4"/>
        <v>0</v>
      </c>
      <c r="AK39" s="76">
        <f t="shared" si="5"/>
        <v>0</v>
      </c>
    </row>
    <row r="40" spans="2:38" ht="12.75" customHeight="1" x14ac:dyDescent="0.2">
      <c r="B40" s="246" t="s">
        <v>72</v>
      </c>
      <c r="C40" s="247" t="s">
        <v>315</v>
      </c>
      <c r="D40" s="76">
        <f>入力!I40</f>
        <v>0</v>
      </c>
      <c r="E40" s="137">
        <f>IF(自給率!G38="",自給率!E38,自給率!G38)</f>
        <v>0.985303527799682</v>
      </c>
      <c r="F40" s="76">
        <f t="shared" si="6"/>
        <v>0</v>
      </c>
      <c r="G40" s="76">
        <f>F40*その他係数!F35</f>
        <v>0</v>
      </c>
      <c r="H40" s="76">
        <f>F40*その他係数!G35</f>
        <v>0</v>
      </c>
      <c r="I40" s="76">
        <v>0</v>
      </c>
      <c r="K40" s="141">
        <f>自給率!E38</f>
        <v>0.985303527799682</v>
      </c>
      <c r="L40" s="76">
        <f t="shared" si="2"/>
        <v>0</v>
      </c>
      <c r="N40" s="76">
        <v>0</v>
      </c>
      <c r="O40" s="76">
        <f>N40*その他係数!F35</f>
        <v>0</v>
      </c>
      <c r="P40" s="76">
        <f>N40*その他係数!G35</f>
        <v>0</v>
      </c>
      <c r="Q40" s="74"/>
      <c r="R40" s="76">
        <f t="shared" si="0"/>
        <v>0</v>
      </c>
      <c r="S40" s="77">
        <f t="shared" si="1"/>
        <v>0</v>
      </c>
      <c r="T40" s="74"/>
      <c r="U40" s="76">
        <f t="shared" si="3"/>
        <v>0</v>
      </c>
      <c r="V40" s="76">
        <f>$U$46*その他係数!H35</f>
        <v>0</v>
      </c>
      <c r="W40" s="141">
        <f>自給率!E38</f>
        <v>0.985303527799682</v>
      </c>
      <c r="Y40" s="76">
        <f t="shared" si="7"/>
        <v>0</v>
      </c>
      <c r="Z40" s="76">
        <v>0</v>
      </c>
      <c r="AA40" s="76">
        <f>Z40*その他係数!F35</f>
        <v>0</v>
      </c>
      <c r="AB40" s="76">
        <f>Z40*その他係数!G35</f>
        <v>0</v>
      </c>
      <c r="AC40" s="74"/>
      <c r="AD40" s="76">
        <f>F40*その他係数!I35*入力!$N$33</f>
        <v>0</v>
      </c>
      <c r="AE40" s="76">
        <f>F40*その他係数!J35*入力!$N$33</f>
        <v>0</v>
      </c>
      <c r="AF40" s="76">
        <f>N40*その他係数!I35*入力!$N$33</f>
        <v>0</v>
      </c>
      <c r="AG40" s="76">
        <f>N40*その他係数!J35*入力!$N$33</f>
        <v>0</v>
      </c>
      <c r="AH40" s="76">
        <f>Z40*その他係数!I35*入力!$N$33</f>
        <v>0</v>
      </c>
      <c r="AI40" s="76">
        <f>Z40*その他係数!J35*入力!$N$33</f>
        <v>0</v>
      </c>
      <c r="AJ40" s="76">
        <f t="shared" si="4"/>
        <v>0</v>
      </c>
      <c r="AK40" s="76">
        <f t="shared" si="5"/>
        <v>0</v>
      </c>
    </row>
    <row r="41" spans="2:38" ht="12.75" customHeight="1" x14ac:dyDescent="0.2">
      <c r="B41" s="246" t="s">
        <v>74</v>
      </c>
      <c r="C41" s="247" t="s">
        <v>287</v>
      </c>
      <c r="D41" s="76">
        <f>入力!I41</f>
        <v>0</v>
      </c>
      <c r="E41" s="137">
        <f>IF(自給率!G39="",自給率!E39,自給率!G39)</f>
        <v>0.97546900936452752</v>
      </c>
      <c r="F41" s="76">
        <f t="shared" si="6"/>
        <v>0</v>
      </c>
      <c r="G41" s="76">
        <f>F41*その他係数!F36</f>
        <v>0</v>
      </c>
      <c r="H41" s="76">
        <f>F41*その他係数!G36</f>
        <v>0</v>
      </c>
      <c r="I41" s="76">
        <v>0</v>
      </c>
      <c r="K41" s="141">
        <f>自給率!E39</f>
        <v>0.97546900936452752</v>
      </c>
      <c r="L41" s="76">
        <f t="shared" si="2"/>
        <v>0</v>
      </c>
      <c r="N41" s="76">
        <v>0</v>
      </c>
      <c r="O41" s="76">
        <f>N41*その他係数!F36</f>
        <v>0</v>
      </c>
      <c r="P41" s="76">
        <f>N41*その他係数!G36</f>
        <v>0</v>
      </c>
      <c r="Q41" s="74"/>
      <c r="R41" s="76">
        <f t="shared" si="0"/>
        <v>0</v>
      </c>
      <c r="S41" s="77">
        <f t="shared" si="1"/>
        <v>0</v>
      </c>
      <c r="T41" s="74"/>
      <c r="U41" s="76">
        <f t="shared" si="3"/>
        <v>0</v>
      </c>
      <c r="V41" s="76">
        <f>$U$46*その他係数!H36</f>
        <v>0</v>
      </c>
      <c r="W41" s="141">
        <f>自給率!E39</f>
        <v>0.97546900936452752</v>
      </c>
      <c r="Y41" s="76">
        <f t="shared" si="7"/>
        <v>0</v>
      </c>
      <c r="Z41" s="76">
        <v>0</v>
      </c>
      <c r="AA41" s="76">
        <f>Z41*その他係数!F36</f>
        <v>0</v>
      </c>
      <c r="AB41" s="76">
        <f>Z41*その他係数!G36</f>
        <v>0</v>
      </c>
      <c r="AC41" s="74"/>
      <c r="AD41" s="76">
        <f>F41*その他係数!I36*入力!$N$33</f>
        <v>0</v>
      </c>
      <c r="AE41" s="76">
        <f>F41*その他係数!J36*入力!$N$33</f>
        <v>0</v>
      </c>
      <c r="AF41" s="76">
        <f>N41*その他係数!I36*入力!$N$33</f>
        <v>0</v>
      </c>
      <c r="AG41" s="76">
        <f>N41*その他係数!J36*入力!$N$33</f>
        <v>0</v>
      </c>
      <c r="AH41" s="76">
        <f>Z41*その他係数!I36*入力!$N$33</f>
        <v>0</v>
      </c>
      <c r="AI41" s="76">
        <f>Z41*その他係数!J36*入力!$N$33</f>
        <v>0</v>
      </c>
      <c r="AJ41" s="76">
        <f t="shared" si="4"/>
        <v>0</v>
      </c>
      <c r="AK41" s="76">
        <f t="shared" si="5"/>
        <v>0</v>
      </c>
    </row>
    <row r="42" spans="2:38" ht="12.75" customHeight="1" x14ac:dyDescent="0.2">
      <c r="B42" s="246" t="s">
        <v>75</v>
      </c>
      <c r="C42" s="247" t="s">
        <v>76</v>
      </c>
      <c r="D42" s="76">
        <f>入力!I42</f>
        <v>0</v>
      </c>
      <c r="E42" s="137">
        <f>IF(自給率!G40="",自給率!E40,自給率!G40)</f>
        <v>0.61099518776754258</v>
      </c>
      <c r="F42" s="76">
        <f t="shared" si="6"/>
        <v>0</v>
      </c>
      <c r="G42" s="76">
        <f>F42*その他係数!F37</f>
        <v>0</v>
      </c>
      <c r="H42" s="76">
        <f>F42*その他係数!G37</f>
        <v>0</v>
      </c>
      <c r="I42" s="76">
        <v>0</v>
      </c>
      <c r="K42" s="141">
        <f>自給率!E40</f>
        <v>0.61099518776754258</v>
      </c>
      <c r="L42" s="76">
        <f t="shared" si="2"/>
        <v>0</v>
      </c>
      <c r="N42" s="76">
        <v>0</v>
      </c>
      <c r="O42" s="76">
        <f>N42*その他係数!F37</f>
        <v>0</v>
      </c>
      <c r="P42" s="76">
        <f>N42*その他係数!G37</f>
        <v>0</v>
      </c>
      <c r="Q42" s="74"/>
      <c r="R42" s="76">
        <f t="shared" si="0"/>
        <v>0</v>
      </c>
      <c r="S42" s="77">
        <f t="shared" si="1"/>
        <v>0</v>
      </c>
      <c r="T42" s="74"/>
      <c r="U42" s="76">
        <f t="shared" si="3"/>
        <v>0</v>
      </c>
      <c r="V42" s="76">
        <f>$U$46*その他係数!H37</f>
        <v>0</v>
      </c>
      <c r="W42" s="141">
        <f>自給率!E40</f>
        <v>0.61099518776754258</v>
      </c>
      <c r="Y42" s="76">
        <f t="shared" si="7"/>
        <v>0</v>
      </c>
      <c r="Z42" s="76">
        <v>0</v>
      </c>
      <c r="AA42" s="76">
        <f>Z42*その他係数!F37</f>
        <v>0</v>
      </c>
      <c r="AB42" s="76">
        <f>Z42*その他係数!G37</f>
        <v>0</v>
      </c>
      <c r="AC42" s="74"/>
      <c r="AD42" s="76">
        <f>F42*その他係数!I37*入力!$N$33</f>
        <v>0</v>
      </c>
      <c r="AE42" s="76">
        <f>F42*その他係数!J37*入力!$N$33</f>
        <v>0</v>
      </c>
      <c r="AF42" s="76">
        <f>N42*その他係数!I37*入力!$N$33</f>
        <v>0</v>
      </c>
      <c r="AG42" s="76">
        <f>N42*その他係数!J37*入力!$N$33</f>
        <v>0</v>
      </c>
      <c r="AH42" s="76">
        <f>Z42*その他係数!I37*入力!$N$33</f>
        <v>0</v>
      </c>
      <c r="AI42" s="76">
        <f>Z42*その他係数!J37*入力!$N$33</f>
        <v>0</v>
      </c>
      <c r="AJ42" s="76">
        <f t="shared" si="4"/>
        <v>0</v>
      </c>
      <c r="AK42" s="76">
        <f t="shared" si="5"/>
        <v>0</v>
      </c>
    </row>
    <row r="43" spans="2:38" ht="12.75" customHeight="1" x14ac:dyDescent="0.2">
      <c r="B43" s="246" t="s">
        <v>77</v>
      </c>
      <c r="C43" s="247" t="s">
        <v>316</v>
      </c>
      <c r="D43" s="76">
        <f>入力!I43</f>
        <v>0</v>
      </c>
      <c r="E43" s="137">
        <f>IF(自給率!G41="",自給率!E41,自給率!G41)</f>
        <v>0.80607418773282169</v>
      </c>
      <c r="F43" s="76">
        <f t="shared" si="6"/>
        <v>0</v>
      </c>
      <c r="G43" s="76">
        <f>F43*その他係数!F38</f>
        <v>0</v>
      </c>
      <c r="H43" s="76">
        <f>F43*その他係数!G38</f>
        <v>0</v>
      </c>
      <c r="I43" s="76">
        <v>0</v>
      </c>
      <c r="K43" s="141">
        <f>自給率!E41</f>
        <v>0.80607418773282169</v>
      </c>
      <c r="L43" s="76">
        <f t="shared" si="2"/>
        <v>0</v>
      </c>
      <c r="N43" s="76">
        <v>0</v>
      </c>
      <c r="O43" s="76">
        <f>N43*その他係数!F38</f>
        <v>0</v>
      </c>
      <c r="P43" s="76">
        <f>N43*その他係数!G38</f>
        <v>0</v>
      </c>
      <c r="Q43" s="74"/>
      <c r="R43" s="76">
        <f t="shared" si="0"/>
        <v>0</v>
      </c>
      <c r="S43" s="77">
        <f t="shared" si="1"/>
        <v>0</v>
      </c>
      <c r="T43" s="74"/>
      <c r="U43" s="76">
        <f t="shared" si="3"/>
        <v>0</v>
      </c>
      <c r="V43" s="76">
        <f>$U$46*その他係数!H38</f>
        <v>0</v>
      </c>
      <c r="W43" s="141">
        <f>自給率!E41</f>
        <v>0.80607418773282169</v>
      </c>
      <c r="Y43" s="76">
        <f t="shared" si="7"/>
        <v>0</v>
      </c>
      <c r="Z43" s="76">
        <v>0</v>
      </c>
      <c r="AA43" s="76">
        <f>Z43*その他係数!F38</f>
        <v>0</v>
      </c>
      <c r="AB43" s="76">
        <f>Z43*その他係数!G38</f>
        <v>0</v>
      </c>
      <c r="AC43" s="74"/>
      <c r="AD43" s="76">
        <f>F43*その他係数!I38*入力!$N$33</f>
        <v>0</v>
      </c>
      <c r="AE43" s="76">
        <f>F43*その他係数!J38*入力!$N$33</f>
        <v>0</v>
      </c>
      <c r="AF43" s="76">
        <f>N43*その他係数!I38*入力!$N$33</f>
        <v>0</v>
      </c>
      <c r="AG43" s="76">
        <f>N43*その他係数!J38*入力!$N$33</f>
        <v>0</v>
      </c>
      <c r="AH43" s="76">
        <f>Z43*その他係数!I38*入力!$N$33</f>
        <v>0</v>
      </c>
      <c r="AI43" s="76">
        <f>Z43*その他係数!J38*入力!$N$33</f>
        <v>0</v>
      </c>
      <c r="AJ43" s="76">
        <f t="shared" si="4"/>
        <v>0</v>
      </c>
      <c r="AK43" s="76">
        <f t="shared" si="5"/>
        <v>0</v>
      </c>
    </row>
    <row r="44" spans="2:38" ht="12.75" customHeight="1" x14ac:dyDescent="0.2">
      <c r="B44" s="246" t="s">
        <v>78</v>
      </c>
      <c r="C44" s="247" t="s">
        <v>317</v>
      </c>
      <c r="D44" s="76">
        <f>入力!I44</f>
        <v>0</v>
      </c>
      <c r="E44" s="137">
        <f>IF(自給率!G42="",自給率!E42,自給率!G42)</f>
        <v>1</v>
      </c>
      <c r="F44" s="76">
        <f t="shared" si="6"/>
        <v>0</v>
      </c>
      <c r="G44" s="76">
        <f>F44*その他係数!F39</f>
        <v>0</v>
      </c>
      <c r="H44" s="76">
        <f>F44*その他係数!G39</f>
        <v>0</v>
      </c>
      <c r="I44" s="76">
        <v>0</v>
      </c>
      <c r="K44" s="141">
        <f>自給率!E42</f>
        <v>1</v>
      </c>
      <c r="L44" s="76">
        <f t="shared" si="2"/>
        <v>0</v>
      </c>
      <c r="N44" s="76">
        <v>0</v>
      </c>
      <c r="O44" s="76">
        <f>N44*その他係数!F39</f>
        <v>0</v>
      </c>
      <c r="P44" s="76">
        <f>N44*その他係数!G39</f>
        <v>0</v>
      </c>
      <c r="Q44" s="74"/>
      <c r="R44" s="76">
        <f t="shared" si="0"/>
        <v>0</v>
      </c>
      <c r="S44" s="77">
        <f t="shared" si="1"/>
        <v>0</v>
      </c>
      <c r="T44" s="74"/>
      <c r="U44" s="76">
        <f t="shared" si="3"/>
        <v>0</v>
      </c>
      <c r="V44" s="76">
        <f>$U$46*その他係数!H39</f>
        <v>0</v>
      </c>
      <c r="W44" s="141">
        <f>自給率!E42</f>
        <v>1</v>
      </c>
      <c r="Y44" s="76">
        <f t="shared" si="7"/>
        <v>0</v>
      </c>
      <c r="Z44" s="76">
        <v>0</v>
      </c>
      <c r="AA44" s="76">
        <f>Z44*その他係数!F39</f>
        <v>0</v>
      </c>
      <c r="AB44" s="76">
        <f>Z44*その他係数!G39</f>
        <v>0</v>
      </c>
      <c r="AC44" s="74"/>
      <c r="AD44" s="76">
        <f>F44*その他係数!I39*入力!$N$33</f>
        <v>0</v>
      </c>
      <c r="AE44" s="76">
        <f>F44*その他係数!J39*入力!$N$33</f>
        <v>0</v>
      </c>
      <c r="AF44" s="76">
        <f>N44*その他係数!I39*入力!$N$33</f>
        <v>0</v>
      </c>
      <c r="AG44" s="76">
        <f>N44*その他係数!J39*入力!$N$33</f>
        <v>0</v>
      </c>
      <c r="AH44" s="76">
        <f>Z44*その他係数!I39*入力!$N$33</f>
        <v>0</v>
      </c>
      <c r="AI44" s="76">
        <f>Z44*その他係数!J39*入力!$N$33</f>
        <v>0</v>
      </c>
      <c r="AJ44" s="76">
        <f t="shared" si="4"/>
        <v>0</v>
      </c>
      <c r="AK44" s="76">
        <f t="shared" si="5"/>
        <v>0</v>
      </c>
    </row>
    <row r="45" spans="2:38" ht="12.75" customHeight="1" thickBot="1" x14ac:dyDescent="0.25">
      <c r="B45" s="248" t="s">
        <v>80</v>
      </c>
      <c r="C45" s="249" t="s">
        <v>318</v>
      </c>
      <c r="D45" s="78">
        <f>入力!I45</f>
        <v>0</v>
      </c>
      <c r="E45" s="138">
        <f>IF(自給率!G43="",自給率!E43,自給率!G43)</f>
        <v>0.63584902949585509</v>
      </c>
      <c r="F45" s="78">
        <f t="shared" si="6"/>
        <v>0</v>
      </c>
      <c r="G45" s="78">
        <f>F45*その他係数!F40</f>
        <v>0</v>
      </c>
      <c r="H45" s="78">
        <f>F45*その他係数!G40</f>
        <v>0</v>
      </c>
      <c r="I45" s="78">
        <v>0</v>
      </c>
      <c r="K45" s="142">
        <f>自給率!E43</f>
        <v>0.63584902949585509</v>
      </c>
      <c r="L45" s="78">
        <f>I45*K45</f>
        <v>0</v>
      </c>
      <c r="N45" s="78">
        <v>0</v>
      </c>
      <c r="O45" s="78">
        <f>N45*その他係数!F40</f>
        <v>0</v>
      </c>
      <c r="P45" s="78">
        <f>N45*その他係数!G40</f>
        <v>0</v>
      </c>
      <c r="Q45" s="74"/>
      <c r="R45" s="78">
        <f t="shared" si="0"/>
        <v>0</v>
      </c>
      <c r="S45" s="79">
        <f t="shared" si="1"/>
        <v>0</v>
      </c>
      <c r="T45" s="74"/>
      <c r="U45" s="78">
        <f t="shared" si="3"/>
        <v>0</v>
      </c>
      <c r="V45" s="78">
        <f>$U$46*その他係数!H40</f>
        <v>0</v>
      </c>
      <c r="W45" s="142">
        <f>自給率!E43</f>
        <v>0.63584902949585509</v>
      </c>
      <c r="Y45" s="78">
        <f t="shared" si="7"/>
        <v>0</v>
      </c>
      <c r="Z45" s="78">
        <v>0</v>
      </c>
      <c r="AA45" s="80">
        <f>Z45*その他係数!F40</f>
        <v>0</v>
      </c>
      <c r="AB45" s="80">
        <f>Z45*その他係数!G40</f>
        <v>0</v>
      </c>
      <c r="AC45" s="74"/>
      <c r="AD45" s="80">
        <f>F45*その他係数!I40*入力!$N$33</f>
        <v>0</v>
      </c>
      <c r="AE45" s="80">
        <f>F45*その他係数!J40*入力!$N$33</f>
        <v>0</v>
      </c>
      <c r="AF45" s="80">
        <f>N45*その他係数!I40*入力!$N$33</f>
        <v>0</v>
      </c>
      <c r="AG45" s="80">
        <f>N45*その他係数!J40*入力!$N$33</f>
        <v>0</v>
      </c>
      <c r="AH45" s="80">
        <f>Z45*その他係数!I40*入力!$N$33</f>
        <v>0</v>
      </c>
      <c r="AI45" s="80">
        <f>Z45*その他係数!J40*入力!$N$33</f>
        <v>0</v>
      </c>
      <c r="AJ45" s="80">
        <f t="shared" si="4"/>
        <v>0</v>
      </c>
      <c r="AK45" s="80">
        <f t="shared" si="5"/>
        <v>0</v>
      </c>
    </row>
    <row r="46" spans="2:38" ht="13.5" customHeight="1" thickBot="1" x14ac:dyDescent="0.25">
      <c r="B46" s="250"/>
      <c r="C46" s="251" t="s">
        <v>82</v>
      </c>
      <c r="D46" s="81">
        <f>SUM(D9:D45)</f>
        <v>0</v>
      </c>
      <c r="E46" s="139" t="s">
        <v>159</v>
      </c>
      <c r="F46" s="81">
        <f>SUM(F9:F45)</f>
        <v>0</v>
      </c>
      <c r="G46" s="81">
        <f>SUM(G9:G45)</f>
        <v>0</v>
      </c>
      <c r="H46" s="81">
        <f>SUM(H9:H45)</f>
        <v>0</v>
      </c>
      <c r="I46" s="87">
        <f>SUM(I9:I45)</f>
        <v>0</v>
      </c>
      <c r="K46" s="139" t="s">
        <v>266</v>
      </c>
      <c r="L46" s="81">
        <f>SUM(L9:L45)</f>
        <v>0</v>
      </c>
      <c r="N46" s="81">
        <f>SUM(N9:N45)</f>
        <v>0</v>
      </c>
      <c r="O46" s="81">
        <f>SUM(O9:O45)</f>
        <v>0</v>
      </c>
      <c r="P46" s="81">
        <f>SUM(P9:P45)</f>
        <v>0</v>
      </c>
      <c r="Q46" s="74"/>
      <c r="R46" s="81">
        <f>SUM(R9:R45)</f>
        <v>0</v>
      </c>
      <c r="S46" s="81">
        <f>SUM(S9:S45)</f>
        <v>0</v>
      </c>
      <c r="T46" s="74"/>
      <c r="U46" s="81">
        <f>SUM(U9:U45)</f>
        <v>0</v>
      </c>
      <c r="V46" s="83">
        <f>SUM(V9:V45)</f>
        <v>0</v>
      </c>
      <c r="W46" s="82" t="s">
        <v>159</v>
      </c>
      <c r="Y46" s="81">
        <f>SUM(Y9:Y45)</f>
        <v>0</v>
      </c>
      <c r="Z46" s="81">
        <f>SUM(Z9:Z45)</f>
        <v>0</v>
      </c>
      <c r="AA46" s="81">
        <f>SUM(AA9:AA45)</f>
        <v>0</v>
      </c>
      <c r="AB46" s="81">
        <f>SUM(AB9:AB45)</f>
        <v>0</v>
      </c>
      <c r="AC46" s="74"/>
      <c r="AD46" s="313">
        <f>ROUNDDOWN(SUM(AD9:AD45),0)</f>
        <v>0</v>
      </c>
      <c r="AE46" s="313">
        <f t="shared" ref="AE46:AK46" si="8">ROUNDDOWN(SUM(AE9:AE45),0)</f>
        <v>0</v>
      </c>
      <c r="AF46" s="313">
        <f t="shared" si="8"/>
        <v>0</v>
      </c>
      <c r="AG46" s="313">
        <f t="shared" si="8"/>
        <v>0</v>
      </c>
      <c r="AH46" s="313">
        <f t="shared" si="8"/>
        <v>0</v>
      </c>
      <c r="AI46" s="313">
        <f t="shared" si="8"/>
        <v>0</v>
      </c>
      <c r="AJ46" s="313">
        <f t="shared" si="8"/>
        <v>0</v>
      </c>
      <c r="AK46" s="313">
        <f t="shared" si="8"/>
        <v>0</v>
      </c>
      <c r="AL46" s="25" t="s">
        <v>463</v>
      </c>
    </row>
  </sheetData>
  <mergeCells count="38">
    <mergeCell ref="AF4:AG4"/>
    <mergeCell ref="AG6:AG7"/>
    <mergeCell ref="AA6:AA7"/>
    <mergeCell ref="AD3:AK3"/>
    <mergeCell ref="AF6:AF7"/>
    <mergeCell ref="AI6:AI7"/>
    <mergeCell ref="AJ6:AJ7"/>
    <mergeCell ref="AK6:AK7"/>
    <mergeCell ref="AD6:AD7"/>
    <mergeCell ref="AE6:AE7"/>
    <mergeCell ref="AH4:AI4"/>
    <mergeCell ref="AJ4:AK4"/>
    <mergeCell ref="AD4:AE4"/>
    <mergeCell ref="AH6:AH7"/>
    <mergeCell ref="Y3:AB4"/>
    <mergeCell ref="B5:C8"/>
    <mergeCell ref="D6:D7"/>
    <mergeCell ref="F6:F7"/>
    <mergeCell ref="I6:I7"/>
    <mergeCell ref="E6:E7"/>
    <mergeCell ref="G6:G7"/>
    <mergeCell ref="H6:H7"/>
    <mergeCell ref="D3:I4"/>
    <mergeCell ref="U6:U7"/>
    <mergeCell ref="V6:V7"/>
    <mergeCell ref="AB6:AB7"/>
    <mergeCell ref="K6:K7"/>
    <mergeCell ref="R3:S4"/>
    <mergeCell ref="O6:O7"/>
    <mergeCell ref="W6:W7"/>
    <mergeCell ref="Y6:Y7"/>
    <mergeCell ref="Z6:Z7"/>
    <mergeCell ref="N3:P4"/>
    <mergeCell ref="S6:S7"/>
    <mergeCell ref="P6:P7"/>
    <mergeCell ref="R6:R7"/>
    <mergeCell ref="L6:L7"/>
    <mergeCell ref="N6:N7"/>
  </mergeCells>
  <phoneticPr fontId="1"/>
  <pageMargins left="0.11811023622047245" right="0.11811023622047245" top="0.35433070866141736" bottom="0.15748031496062992" header="0.31496062992125984" footer="0.31496062992125984"/>
  <pageSetup paperSize="9" orientation="landscape" r:id="rId1"/>
  <ignoredErrors>
    <ignoredError sqref="B9:B45" numberStoredAsText="1"/>
  </ignoredError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7</vt:i4>
      </vt:variant>
    </vt:vector>
  </HeadingPairs>
  <TitlesOfParts>
    <vt:vector size="19" baseType="lpstr">
      <vt:lpstr>はじめに</vt:lpstr>
      <vt:lpstr>利用手引き</vt:lpstr>
      <vt:lpstr>部門分類表</vt:lpstr>
      <vt:lpstr>入力</vt:lpstr>
      <vt:lpstr>自給率</vt:lpstr>
      <vt:lpstr>総括表</vt:lpstr>
      <vt:lpstr>総合結果</vt:lpstr>
      <vt:lpstr>フロー</vt:lpstr>
      <vt:lpstr>波及効果計算</vt:lpstr>
      <vt:lpstr>投入係数</vt:lpstr>
      <vt:lpstr>逆行列係数</vt:lpstr>
      <vt:lpstr>その他係数</vt:lpstr>
      <vt:lpstr>はじめに!Print_Area</vt:lpstr>
      <vt:lpstr>総括表!Print_Area</vt:lpstr>
      <vt:lpstr>総合結果!Print_Area</vt:lpstr>
      <vt:lpstr>その他係数!Print_Titles</vt:lpstr>
      <vt:lpstr>逆行列係数!Print_Titles</vt:lpstr>
      <vt:lpstr>投入係数!Print_Titles</vt:lpstr>
      <vt:lpstr>波及効果計算!Print_Titles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長野県 N0090070</dc:creator>
  <cp:lastModifiedBy>加藤　慧</cp:lastModifiedBy>
  <cp:lastPrinted>2021-02-05T04:58:10Z</cp:lastPrinted>
  <dcterms:created xsi:type="dcterms:W3CDTF">2012-04-24T05:31:39Z</dcterms:created>
  <dcterms:modified xsi:type="dcterms:W3CDTF">2026-03-09T02:45:10Z</dcterms:modified>
</cp:coreProperties>
</file>