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vka.vdi.pref.nagano.lg.jp\課共有\統計室\0I県民経済計算\0I2産業関連表\009公表・報告資料\経済波及効果分析ツール\H27年表\公表用\37分析ツール\"/>
    </mc:Choice>
  </mc:AlternateContent>
  <xr:revisionPtr revIDLastSave="0" documentId="13_ncr:1_{B90A3883-44C4-433E-AEA3-A538DF1ABE52}" xr6:coauthVersionLast="47" xr6:coauthVersionMax="47" xr10:uidLastSave="{00000000-0000-0000-0000-000000000000}"/>
  <bookViews>
    <workbookView xWindow="-20610" yWindow="4575" windowWidth="20730" windowHeight="11160" tabRatio="824" xr2:uid="{00000000-000D-0000-FFFF-FFFF00000000}"/>
  </bookViews>
  <sheets>
    <sheet name="はじめに" sheetId="12" r:id="rId1"/>
    <sheet name="利用手引き" sheetId="13" r:id="rId2"/>
    <sheet name="部門分類表" sheetId="14" r:id="rId3"/>
    <sheet name="入力" sheetId="1" r:id="rId4"/>
    <sheet name="自給率" sheetId="3" r:id="rId5"/>
    <sheet name="総括表" sheetId="8" r:id="rId6"/>
    <sheet name="総合結果" sheetId="9" r:id="rId7"/>
    <sheet name="フロー" sheetId="7" r:id="rId8"/>
    <sheet name="波及効果計算" sheetId="4" r:id="rId9"/>
    <sheet name="投入係数" sheetId="5" r:id="rId10"/>
    <sheet name="逆行列係数" sheetId="6" r:id="rId11"/>
    <sheet name="その他係数" sheetId="2" r:id="rId12"/>
  </sheets>
  <definedNames>
    <definedName name="_xlnm.Print_Area" localSheetId="5">総括表!$A$1:$H$118</definedName>
    <definedName name="_xlnm.Print_Area" localSheetId="6">総合結果!$A$1:$K$52</definedName>
    <definedName name="_xlnm.Print_Titles" localSheetId="11">その他係数!$B:$C</definedName>
    <definedName name="_xlnm.Print_Titles" localSheetId="10">逆行列係数!$B:$C</definedName>
    <definedName name="_xlnm.Print_Titles" localSheetId="9">投入係数!$B:$C</definedName>
    <definedName name="_xlnm.Print_Titles" localSheetId="8">波及効果計算!$B:$C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9" l="1"/>
  <c r="N33" i="1"/>
  <c r="F11" i="1"/>
  <c r="H11" i="1"/>
  <c r="I11" i="1" s="1"/>
  <c r="D11" i="4" s="1"/>
  <c r="G11" i="1"/>
  <c r="F10" i="1"/>
  <c r="H10" i="1" s="1"/>
  <c r="I10" i="1" s="1"/>
  <c r="D10" i="4" s="1"/>
  <c r="F22" i="1"/>
  <c r="J45" i="7"/>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9" i="4"/>
  <c r="G58" i="8"/>
  <c r="F4" i="9"/>
  <c r="F5" i="9"/>
  <c r="F6" i="9"/>
  <c r="E13" i="9"/>
  <c r="F13" i="9"/>
  <c r="G13" i="9"/>
  <c r="H13" i="9"/>
  <c r="I13" i="9"/>
  <c r="D13" i="9"/>
  <c r="E11" i="8"/>
  <c r="G25" i="8"/>
  <c r="G15" i="8"/>
  <c r="G3" i="8"/>
  <c r="D13" i="8"/>
  <c r="AF72" i="7"/>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9" i="4"/>
  <c r="AE3" i="7"/>
  <c r="AB2" i="4"/>
  <c r="P2" i="4"/>
  <c r="V1" i="4"/>
  <c r="I5" i="1"/>
  <c r="G10" i="1"/>
  <c r="G12" i="1"/>
  <c r="G13" i="1"/>
  <c r="G14" i="1"/>
  <c r="G15" i="1"/>
  <c r="G16" i="1"/>
  <c r="G17" i="1"/>
  <c r="G18" i="1"/>
  <c r="G19" i="1"/>
  <c r="G20" i="1"/>
  <c r="G21" i="1"/>
  <c r="G22" i="1"/>
  <c r="H22" i="1" s="1"/>
  <c r="I22" i="1" s="1"/>
  <c r="D22" i="4" s="1"/>
  <c r="G23" i="1"/>
  <c r="G24" i="1"/>
  <c r="G25" i="1"/>
  <c r="G26" i="1"/>
  <c r="G27" i="1"/>
  <c r="G28" i="1"/>
  <c r="G29" i="1"/>
  <c r="G30" i="1"/>
  <c r="I30" i="1"/>
  <c r="D30" i="4" s="1"/>
  <c r="G31" i="1"/>
  <c r="G32" i="1"/>
  <c r="G33" i="1"/>
  <c r="G34" i="1"/>
  <c r="G35" i="1"/>
  <c r="G37" i="1"/>
  <c r="G38" i="1"/>
  <c r="H38" i="1" s="1"/>
  <c r="I38" i="1" s="1"/>
  <c r="D38" i="4" s="1"/>
  <c r="F38" i="4" s="1"/>
  <c r="G39" i="1"/>
  <c r="G40" i="1"/>
  <c r="G41" i="1"/>
  <c r="H41" i="1"/>
  <c r="I41" i="1" s="1"/>
  <c r="D41" i="4" s="1"/>
  <c r="F41" i="4" s="1"/>
  <c r="G42" i="1"/>
  <c r="G43" i="1"/>
  <c r="G44" i="1"/>
  <c r="G45" i="1"/>
  <c r="G9" i="1"/>
  <c r="E46" i="1"/>
  <c r="D46" i="1"/>
  <c r="F9" i="1"/>
  <c r="F12" i="1"/>
  <c r="F13" i="1"/>
  <c r="H13" i="1"/>
  <c r="I13" i="1" s="1"/>
  <c r="D13" i="4" s="1"/>
  <c r="F14" i="1"/>
  <c r="F15" i="1"/>
  <c r="H15" i="1" s="1"/>
  <c r="I15" i="1" s="1"/>
  <c r="D15" i="4" s="1"/>
  <c r="F16" i="1"/>
  <c r="H16" i="1" s="1"/>
  <c r="I16" i="1" s="1"/>
  <c r="D16" i="4" s="1"/>
  <c r="F17" i="1"/>
  <c r="H17" i="1" s="1"/>
  <c r="I17" i="1" s="1"/>
  <c r="D17" i="4" s="1"/>
  <c r="F18" i="1"/>
  <c r="F19" i="1"/>
  <c r="H19" i="1" s="1"/>
  <c r="I19" i="1" s="1"/>
  <c r="D19" i="4" s="1"/>
  <c r="F20" i="1"/>
  <c r="F21" i="1"/>
  <c r="H21" i="1" s="1"/>
  <c r="I21" i="1"/>
  <c r="D21" i="4" s="1"/>
  <c r="F23" i="1"/>
  <c r="F24" i="1"/>
  <c r="H24" i="1"/>
  <c r="I24" i="1" s="1"/>
  <c r="D24" i="4" s="1"/>
  <c r="F25" i="1"/>
  <c r="H25" i="1" s="1"/>
  <c r="I25" i="1" s="1"/>
  <c r="D25" i="4" s="1"/>
  <c r="F26" i="1"/>
  <c r="H26" i="1" s="1"/>
  <c r="I26" i="1" s="1"/>
  <c r="D26" i="4" s="1"/>
  <c r="F27" i="1"/>
  <c r="H27" i="1" s="1"/>
  <c r="I27" i="1" s="1"/>
  <c r="D27" i="4" s="1"/>
  <c r="F28" i="1"/>
  <c r="F29" i="1"/>
  <c r="F30" i="1"/>
  <c r="H30" i="1" s="1"/>
  <c r="F31" i="1"/>
  <c r="H31" i="1" s="1"/>
  <c r="I31" i="1" s="1"/>
  <c r="D31" i="4" s="1"/>
  <c r="F32" i="1"/>
  <c r="F34" i="1"/>
  <c r="H34" i="1" s="1"/>
  <c r="I34" i="1" s="1"/>
  <c r="D34" i="4" s="1"/>
  <c r="F35" i="1"/>
  <c r="H35" i="1"/>
  <c r="I35" i="1" s="1"/>
  <c r="D35" i="4" s="1"/>
  <c r="F36" i="1"/>
  <c r="F37" i="1"/>
  <c r="H37" i="1" s="1"/>
  <c r="I37" i="1" s="1"/>
  <c r="D37" i="4" s="1"/>
  <c r="F38" i="1"/>
  <c r="F39" i="1"/>
  <c r="H39" i="1" s="1"/>
  <c r="I39" i="1" s="1"/>
  <c r="D39" i="4" s="1"/>
  <c r="F40" i="1"/>
  <c r="F41" i="1"/>
  <c r="F42" i="1"/>
  <c r="H42" i="1" s="1"/>
  <c r="I42" i="1" s="1"/>
  <c r="D42" i="4" s="1"/>
  <c r="F43" i="1"/>
  <c r="H43" i="1" s="1"/>
  <c r="I43" i="1" s="1"/>
  <c r="D43" i="4" s="1"/>
  <c r="F44" i="1"/>
  <c r="H44" i="1" s="1"/>
  <c r="I44" i="1" s="1"/>
  <c r="D44" i="4" s="1"/>
  <c r="F45" i="1"/>
  <c r="H45" i="1" s="1"/>
  <c r="I45" i="1" s="1"/>
  <c r="D45" i="4" s="1"/>
  <c r="H14" i="1"/>
  <c r="I14" i="1" s="1"/>
  <c r="D14" i="4" s="1"/>
  <c r="H28" i="1"/>
  <c r="I28" i="1" s="1"/>
  <c r="D28" i="4" s="1"/>
  <c r="H32" i="1"/>
  <c r="I32" i="1" s="1"/>
  <c r="D32" i="4" s="1"/>
  <c r="D37" i="9" s="1"/>
  <c r="AD41" i="4"/>
  <c r="F11" i="4" l="1"/>
  <c r="D31" i="9"/>
  <c r="F26" i="4"/>
  <c r="AE26" i="4" s="1"/>
  <c r="D20" i="9"/>
  <c r="F15" i="4"/>
  <c r="AD15" i="4" s="1"/>
  <c r="F45" i="4"/>
  <c r="AD45" i="4" s="1"/>
  <c r="D50" i="9"/>
  <c r="D44" i="9"/>
  <c r="F39" i="4"/>
  <c r="AE39" i="4" s="1"/>
  <c r="D42" i="9"/>
  <c r="F37" i="4"/>
  <c r="AE37" i="4" s="1"/>
  <c r="F25" i="4"/>
  <c r="AE25" i="4" s="1"/>
  <c r="D30" i="9"/>
  <c r="D15" i="9"/>
  <c r="F10" i="4"/>
  <c r="G10" i="4" s="1"/>
  <c r="D16" i="9"/>
  <c r="D46" i="9"/>
  <c r="H29" i="1"/>
  <c r="I29" i="1" s="1"/>
  <c r="D29" i="4" s="1"/>
  <c r="D34" i="9" s="1"/>
  <c r="H23" i="1"/>
  <c r="I23" i="1" s="1"/>
  <c r="D23" i="4" s="1"/>
  <c r="F23" i="4" s="1"/>
  <c r="H20" i="1"/>
  <c r="I20" i="1" s="1"/>
  <c r="D20" i="4" s="1"/>
  <c r="H18" i="1"/>
  <c r="I18" i="1" s="1"/>
  <c r="D18" i="4" s="1"/>
  <c r="F32" i="4"/>
  <c r="G32" i="4" s="1"/>
  <c r="E31" i="9"/>
  <c r="D21" i="9"/>
  <c r="F16" i="4"/>
  <c r="F31" i="4"/>
  <c r="D36" i="9"/>
  <c r="F29" i="4"/>
  <c r="D26" i="9"/>
  <c r="F21" i="4"/>
  <c r="F19" i="4"/>
  <c r="D24" i="9"/>
  <c r="F17" i="4"/>
  <c r="D22" i="9"/>
  <c r="F13" i="4"/>
  <c r="D18" i="9"/>
  <c r="H12" i="1"/>
  <c r="I12" i="1" s="1"/>
  <c r="D12" i="4" s="1"/>
  <c r="F46" i="1"/>
  <c r="H33" i="1" s="1"/>
  <c r="I33" i="1" s="1"/>
  <c r="D33" i="4" s="1"/>
  <c r="H9" i="1"/>
  <c r="G46" i="1"/>
  <c r="H36" i="1" s="1"/>
  <c r="I36" i="1" s="1"/>
  <c r="D36" i="4" s="1"/>
  <c r="E46" i="9"/>
  <c r="G41" i="4"/>
  <c r="AE41" i="4"/>
  <c r="G38" i="4"/>
  <c r="AE38" i="4"/>
  <c r="AD38" i="4"/>
  <c r="H38" i="4"/>
  <c r="F30" i="4"/>
  <c r="D35" i="9"/>
  <c r="AE11" i="4"/>
  <c r="E16" i="9"/>
  <c r="H11" i="4"/>
  <c r="AD11" i="4"/>
  <c r="AD32" i="4"/>
  <c r="H41" i="4"/>
  <c r="G11" i="4"/>
  <c r="E43" i="9"/>
  <c r="D33" i="9"/>
  <c r="F28" i="4"/>
  <c r="D19" i="9"/>
  <c r="F14" i="4"/>
  <c r="D43" i="9"/>
  <c r="F44" i="4"/>
  <c r="D49" i="9"/>
  <c r="F43" i="4"/>
  <c r="D48" i="9"/>
  <c r="F42" i="4"/>
  <c r="D47" i="9"/>
  <c r="AE10" i="4"/>
  <c r="D39" i="9"/>
  <c r="F34" i="4"/>
  <c r="E50" i="9"/>
  <c r="F35" i="4"/>
  <c r="D40" i="9"/>
  <c r="F27" i="4"/>
  <c r="D32" i="9"/>
  <c r="D29" i="9"/>
  <c r="F24" i="4"/>
  <c r="F22" i="4"/>
  <c r="D27" i="9"/>
  <c r="H40" i="1"/>
  <c r="I40" i="1" s="1"/>
  <c r="D40" i="4" s="1"/>
  <c r="E30" i="9" l="1"/>
  <c r="G15" i="4"/>
  <c r="AD25" i="4"/>
  <c r="AE45" i="4"/>
  <c r="E37" i="9"/>
  <c r="H15" i="4"/>
  <c r="AE15" i="4"/>
  <c r="D28" i="9"/>
  <c r="H26" i="4"/>
  <c r="D23" i="9"/>
  <c r="F18" i="4"/>
  <c r="E42" i="9"/>
  <c r="H37" i="4"/>
  <c r="G37" i="4"/>
  <c r="G39" i="4"/>
  <c r="AD39" i="4"/>
  <c r="E15" i="9"/>
  <c r="H10" i="4"/>
  <c r="H39" i="4"/>
  <c r="E20" i="9"/>
  <c r="AD37" i="4"/>
  <c r="AD10" i="4"/>
  <c r="AD26" i="4"/>
  <c r="G26" i="4"/>
  <c r="AE32" i="4"/>
  <c r="E44" i="9"/>
  <c r="D25" i="9"/>
  <c r="F20" i="4"/>
  <c r="G25" i="4"/>
  <c r="H25" i="4"/>
  <c r="G45" i="4"/>
  <c r="H45" i="4"/>
  <c r="H32" i="4"/>
  <c r="F40" i="4"/>
  <c r="D45" i="9"/>
  <c r="H24" i="4"/>
  <c r="E29" i="9"/>
  <c r="G24" i="4"/>
  <c r="AE24" i="4"/>
  <c r="AD24" i="4"/>
  <c r="H42" i="4"/>
  <c r="AD42" i="4"/>
  <c r="G42" i="4"/>
  <c r="E47" i="9"/>
  <c r="AE42" i="4"/>
  <c r="H43" i="4"/>
  <c r="AD43" i="4"/>
  <c r="E48" i="9"/>
  <c r="AE43" i="4"/>
  <c r="G43" i="4"/>
  <c r="AD44" i="4"/>
  <c r="E49" i="9"/>
  <c r="H44" i="4"/>
  <c r="G44" i="4"/>
  <c r="AE44" i="4"/>
  <c r="E19" i="9"/>
  <c r="G14" i="4"/>
  <c r="AD14" i="4"/>
  <c r="AE14" i="4"/>
  <c r="H14" i="4"/>
  <c r="H28" i="4"/>
  <c r="AE28" i="4"/>
  <c r="AD28" i="4"/>
  <c r="G28" i="4"/>
  <c r="E33" i="9"/>
  <c r="G30" i="4"/>
  <c r="H30" i="4"/>
  <c r="AE30" i="4"/>
  <c r="E35" i="9"/>
  <c r="AD30" i="4"/>
  <c r="I9" i="1"/>
  <c r="H46" i="1"/>
  <c r="D17" i="9"/>
  <c r="F12" i="4"/>
  <c r="H13" i="4"/>
  <c r="AD13" i="4"/>
  <c r="AE13" i="4"/>
  <c r="E18" i="9"/>
  <c r="G13" i="4"/>
  <c r="AE17" i="4"/>
  <c r="E22" i="9"/>
  <c r="H17" i="4"/>
  <c r="AD17" i="4"/>
  <c r="G17" i="4"/>
  <c r="E24" i="9"/>
  <c r="H19" i="4"/>
  <c r="AE19" i="4"/>
  <c r="AD19" i="4"/>
  <c r="G19" i="4"/>
  <c r="G31" i="4"/>
  <c r="E36" i="9"/>
  <c r="AE31" i="4"/>
  <c r="AD31" i="4"/>
  <c r="H31" i="4"/>
  <c r="G22" i="4"/>
  <c r="H22" i="4"/>
  <c r="AE22" i="4"/>
  <c r="E27" i="9"/>
  <c r="AD22" i="4"/>
  <c r="G27" i="4"/>
  <c r="E32" i="9"/>
  <c r="AD27" i="4"/>
  <c r="H27" i="4"/>
  <c r="AE27" i="4"/>
  <c r="E40" i="9"/>
  <c r="G35" i="4"/>
  <c r="AE35" i="4"/>
  <c r="AD35" i="4"/>
  <c r="H35" i="4"/>
  <c r="G34" i="4"/>
  <c r="AE34" i="4"/>
  <c r="H34" i="4"/>
  <c r="AD34" i="4"/>
  <c r="E39" i="9"/>
  <c r="F36" i="4"/>
  <c r="D41" i="9"/>
  <c r="D38" i="9"/>
  <c r="F33" i="4"/>
  <c r="AD21" i="4"/>
  <c r="G21" i="4"/>
  <c r="H21" i="4"/>
  <c r="AE21" i="4"/>
  <c r="E26" i="9"/>
  <c r="H23" i="4"/>
  <c r="G23" i="4"/>
  <c r="AD23" i="4"/>
  <c r="E28" i="9"/>
  <c r="AE23" i="4"/>
  <c r="H29" i="4"/>
  <c r="AE29" i="4"/>
  <c r="G29" i="4"/>
  <c r="E34" i="9"/>
  <c r="AD29" i="4"/>
  <c r="G16" i="4"/>
  <c r="H16" i="4"/>
  <c r="AE16" i="4"/>
  <c r="AD16" i="4"/>
  <c r="E21" i="9"/>
  <c r="H18" i="4" l="1"/>
  <c r="AE18" i="4"/>
  <c r="G18" i="4"/>
  <c r="AD18" i="4"/>
  <c r="E23" i="9"/>
  <c r="H20" i="4"/>
  <c r="AE20" i="4"/>
  <c r="AD20" i="4"/>
  <c r="G20" i="4"/>
  <c r="E25" i="9"/>
  <c r="AD36" i="4"/>
  <c r="G36" i="4"/>
  <c r="H36" i="4"/>
  <c r="E41" i="9"/>
  <c r="AE36" i="4"/>
  <c r="D9" i="4"/>
  <c r="I46" i="1"/>
  <c r="E38" i="9"/>
  <c r="H33" i="4"/>
  <c r="AE33" i="4"/>
  <c r="G33" i="4"/>
  <c r="AD33" i="4"/>
  <c r="G12" i="4"/>
  <c r="E17" i="9"/>
  <c r="AE12" i="4"/>
  <c r="AD12" i="4"/>
  <c r="H12" i="4"/>
  <c r="G40" i="4"/>
  <c r="H40" i="4"/>
  <c r="AD40" i="4"/>
  <c r="E45" i="9"/>
  <c r="AE40" i="4"/>
  <c r="D46" i="4" l="1"/>
  <c r="F9" i="4"/>
  <c r="D14" i="9"/>
  <c r="D51" i="9" s="1"/>
  <c r="D4" i="9" l="1"/>
  <c r="D12" i="8"/>
  <c r="AE5" i="7"/>
  <c r="H9" i="4"/>
  <c r="E14" i="9"/>
  <c r="AD9" i="4"/>
  <c r="AD46" i="4" s="1"/>
  <c r="F46" i="4"/>
  <c r="AE9" i="4"/>
  <c r="AE46" i="4" s="1"/>
  <c r="I9" i="4" a="1"/>
  <c r="G9" i="4"/>
  <c r="I28" i="4" l="1"/>
  <c r="L28" i="4" s="1"/>
  <c r="I17" i="4"/>
  <c r="L17" i="4" s="1"/>
  <c r="I40" i="4"/>
  <c r="L40" i="4" s="1"/>
  <c r="I35" i="4"/>
  <c r="L35" i="4" s="1"/>
  <c r="I23" i="4"/>
  <c r="L23" i="4" s="1"/>
  <c r="I30" i="4"/>
  <c r="L30" i="4" s="1"/>
  <c r="I32" i="4"/>
  <c r="L32" i="4" s="1"/>
  <c r="I15" i="4"/>
  <c r="L15" i="4" s="1"/>
  <c r="I42" i="4"/>
  <c r="L42" i="4" s="1"/>
  <c r="I34" i="4"/>
  <c r="L34" i="4" s="1"/>
  <c r="I13" i="4"/>
  <c r="L13" i="4" s="1"/>
  <c r="I26" i="4"/>
  <c r="L26" i="4" s="1"/>
  <c r="I22" i="4"/>
  <c r="L22" i="4" s="1"/>
  <c r="I25" i="4"/>
  <c r="L25" i="4" s="1"/>
  <c r="I10" i="4"/>
  <c r="L10" i="4" s="1"/>
  <c r="I38" i="4"/>
  <c r="L38" i="4" s="1"/>
  <c r="I27" i="4"/>
  <c r="L27" i="4" s="1"/>
  <c r="I12" i="4"/>
  <c r="L12" i="4" s="1"/>
  <c r="I20" i="4"/>
  <c r="L20" i="4" s="1"/>
  <c r="I44" i="4"/>
  <c r="L44" i="4" s="1"/>
  <c r="I24" i="4"/>
  <c r="L24" i="4" s="1"/>
  <c r="I18" i="4"/>
  <c r="L18" i="4" s="1"/>
  <c r="I21" i="4"/>
  <c r="L21" i="4" s="1"/>
  <c r="I39" i="4"/>
  <c r="L39" i="4" s="1"/>
  <c r="I37" i="4"/>
  <c r="L37" i="4" s="1"/>
  <c r="I16" i="4"/>
  <c r="L16" i="4" s="1"/>
  <c r="I9" i="4"/>
  <c r="I45" i="4"/>
  <c r="L45" i="4" s="1"/>
  <c r="I14" i="4"/>
  <c r="L14" i="4" s="1"/>
  <c r="I29" i="4"/>
  <c r="L29" i="4" s="1"/>
  <c r="I41" i="4"/>
  <c r="L41" i="4" s="1"/>
  <c r="I19" i="4"/>
  <c r="L19" i="4" s="1"/>
  <c r="I43" i="4"/>
  <c r="L43" i="4" s="1"/>
  <c r="I31" i="4"/>
  <c r="L31" i="4" s="1"/>
  <c r="I36" i="4"/>
  <c r="L36" i="4" s="1"/>
  <c r="I11" i="4"/>
  <c r="L11" i="4" s="1"/>
  <c r="I33" i="4"/>
  <c r="L33" i="4" s="1"/>
  <c r="D21" i="8"/>
  <c r="D20" i="8"/>
  <c r="H46" i="4"/>
  <c r="V20" i="7" s="1"/>
  <c r="M76" i="7" s="1"/>
  <c r="G46" i="4"/>
  <c r="V19" i="7" s="1"/>
  <c r="M75" i="7" s="1"/>
  <c r="D17" i="8"/>
  <c r="V12" i="7"/>
  <c r="M74" i="7" s="1"/>
  <c r="E51" i="9"/>
  <c r="D19" i="8" l="1"/>
  <c r="D18" i="8"/>
  <c r="I46" i="4"/>
  <c r="I19" i="7" s="1"/>
  <c r="L9" i="4"/>
  <c r="L46" i="4" l="1"/>
  <c r="I25" i="7" s="1"/>
  <c r="N9" i="4" a="1"/>
  <c r="N14" i="4" l="1"/>
  <c r="R14" i="4" s="1"/>
  <c r="N18" i="4"/>
  <c r="N23" i="4"/>
  <c r="N25" i="4"/>
  <c r="N31" i="4"/>
  <c r="N29" i="4"/>
  <c r="N30" i="4"/>
  <c r="N42" i="4"/>
  <c r="N9" i="4"/>
  <c r="N45" i="4"/>
  <c r="N44" i="4"/>
  <c r="N34" i="4"/>
  <c r="N40" i="4"/>
  <c r="N17" i="4"/>
  <c r="N43" i="4"/>
  <c r="N37" i="4"/>
  <c r="N39" i="4"/>
  <c r="N26" i="4"/>
  <c r="N10" i="4"/>
  <c r="AF10" i="4" s="1"/>
  <c r="N22" i="4"/>
  <c r="N38" i="4"/>
  <c r="N15" i="4"/>
  <c r="N28" i="4"/>
  <c r="N21" i="4"/>
  <c r="N33" i="4"/>
  <c r="N13" i="4"/>
  <c r="N41" i="4"/>
  <c r="N24" i="4"/>
  <c r="N20" i="4"/>
  <c r="N11" i="4"/>
  <c r="AG11" i="4" s="1"/>
  <c r="N32" i="4"/>
  <c r="N35" i="4"/>
  <c r="N16" i="4"/>
  <c r="N19" i="4"/>
  <c r="N12" i="4"/>
  <c r="N27" i="4"/>
  <c r="N36" i="4"/>
  <c r="O27" i="4" l="1"/>
  <c r="AG27" i="4"/>
  <c r="P27" i="4"/>
  <c r="S27" i="4" s="1"/>
  <c r="U27" i="4" s="1"/>
  <c r="F32" i="9"/>
  <c r="AF27" i="4"/>
  <c r="R27" i="4"/>
  <c r="AG19" i="4"/>
  <c r="F24" i="9"/>
  <c r="AF19" i="4"/>
  <c r="O19" i="4"/>
  <c r="P19" i="4"/>
  <c r="S19" i="4" s="1"/>
  <c r="U19" i="4" s="1"/>
  <c r="R19" i="4"/>
  <c r="AF35" i="4"/>
  <c r="AG35" i="4"/>
  <c r="O35" i="4"/>
  <c r="F40" i="9"/>
  <c r="P35" i="4"/>
  <c r="S35" i="4" s="1"/>
  <c r="U35" i="4" s="1"/>
  <c r="R35" i="4"/>
  <c r="O11" i="4"/>
  <c r="AF11" i="4"/>
  <c r="F16" i="9"/>
  <c r="P11" i="4"/>
  <c r="S11" i="4" s="1"/>
  <c r="U11" i="4" s="1"/>
  <c r="R11" i="4"/>
  <c r="AG24" i="4"/>
  <c r="F29" i="9"/>
  <c r="O24" i="4"/>
  <c r="AF24" i="4"/>
  <c r="P24" i="4"/>
  <c r="S24" i="4" s="1"/>
  <c r="U24" i="4" s="1"/>
  <c r="R24" i="4"/>
  <c r="AG13" i="4"/>
  <c r="O13" i="4"/>
  <c r="AF13" i="4"/>
  <c r="F18" i="9"/>
  <c r="P13" i="4"/>
  <c r="S13" i="4" s="1"/>
  <c r="U13" i="4" s="1"/>
  <c r="R13" i="4"/>
  <c r="AG21" i="4"/>
  <c r="O21" i="4"/>
  <c r="P21" i="4"/>
  <c r="S21" i="4" s="1"/>
  <c r="U21" i="4" s="1"/>
  <c r="F26" i="9"/>
  <c r="AF21" i="4"/>
  <c r="R21" i="4"/>
  <c r="F20" i="9"/>
  <c r="AF15" i="4"/>
  <c r="R15" i="4"/>
  <c r="P15" i="4"/>
  <c r="S15" i="4" s="1"/>
  <c r="U15" i="4" s="1"/>
  <c r="O15" i="4"/>
  <c r="AG15" i="4"/>
  <c r="AF22" i="4"/>
  <c r="F27" i="9"/>
  <c r="AG22" i="4"/>
  <c r="P22" i="4"/>
  <c r="S22" i="4" s="1"/>
  <c r="U22" i="4" s="1"/>
  <c r="O22" i="4"/>
  <c r="R22" i="4"/>
  <c r="O26" i="4"/>
  <c r="AG26" i="4"/>
  <c r="P26" i="4"/>
  <c r="S26" i="4" s="1"/>
  <c r="U26" i="4" s="1"/>
  <c r="AF26" i="4"/>
  <c r="F31" i="9"/>
  <c r="R26" i="4"/>
  <c r="AG37" i="4"/>
  <c r="P37" i="4"/>
  <c r="S37" i="4" s="1"/>
  <c r="U37" i="4" s="1"/>
  <c r="AF37" i="4"/>
  <c r="O37" i="4"/>
  <c r="F42" i="9"/>
  <c r="R37" i="4"/>
  <c r="AG17" i="4"/>
  <c r="O17" i="4"/>
  <c r="P17" i="4"/>
  <c r="S17" i="4" s="1"/>
  <c r="U17" i="4" s="1"/>
  <c r="F22" i="9"/>
  <c r="AF17" i="4"/>
  <c r="R17" i="4"/>
  <c r="AF34" i="4"/>
  <c r="P34" i="4"/>
  <c r="S34" i="4" s="1"/>
  <c r="U34" i="4" s="1"/>
  <c r="AG34" i="4"/>
  <c r="O34" i="4"/>
  <c r="F39" i="9"/>
  <c r="R34" i="4"/>
  <c r="O45" i="4"/>
  <c r="AF45" i="4"/>
  <c r="AG45" i="4"/>
  <c r="F50" i="9"/>
  <c r="P45" i="4"/>
  <c r="S45" i="4" s="1"/>
  <c r="U45" i="4" s="1"/>
  <c r="R45" i="4"/>
  <c r="O42" i="4"/>
  <c r="AF42" i="4"/>
  <c r="F47" i="9"/>
  <c r="P42" i="4"/>
  <c r="S42" i="4" s="1"/>
  <c r="U42" i="4" s="1"/>
  <c r="AG42" i="4"/>
  <c r="R42" i="4"/>
  <c r="F34" i="9"/>
  <c r="AF29" i="4"/>
  <c r="P29" i="4"/>
  <c r="S29" i="4" s="1"/>
  <c r="U29" i="4" s="1"/>
  <c r="O29" i="4"/>
  <c r="AG29" i="4"/>
  <c r="R29" i="4"/>
  <c r="O25" i="4"/>
  <c r="AG25" i="4"/>
  <c r="R25" i="4"/>
  <c r="P25" i="4"/>
  <c r="S25" i="4" s="1"/>
  <c r="U25" i="4" s="1"/>
  <c r="AF25" i="4"/>
  <c r="F30" i="9"/>
  <c r="F23" i="9"/>
  <c r="R18" i="4"/>
  <c r="O18" i="4"/>
  <c r="AG18" i="4"/>
  <c r="AF18" i="4"/>
  <c r="P18" i="4"/>
  <c r="S18" i="4" s="1"/>
  <c r="U18" i="4" s="1"/>
  <c r="AF36" i="4"/>
  <c r="P36" i="4"/>
  <c r="S36" i="4" s="1"/>
  <c r="U36" i="4" s="1"/>
  <c r="AG36" i="4"/>
  <c r="O36" i="4"/>
  <c r="F41" i="9"/>
  <c r="R36" i="4"/>
  <c r="O12" i="4"/>
  <c r="AF12" i="4"/>
  <c r="P12" i="4"/>
  <c r="S12" i="4" s="1"/>
  <c r="U12" i="4" s="1"/>
  <c r="F17" i="9"/>
  <c r="AG12" i="4"/>
  <c r="R12" i="4"/>
  <c r="F21" i="9"/>
  <c r="AG16" i="4"/>
  <c r="O16" i="4"/>
  <c r="AF16" i="4"/>
  <c r="P16" i="4"/>
  <c r="S16" i="4" s="1"/>
  <c r="U16" i="4" s="1"/>
  <c r="R16" i="4"/>
  <c r="O32" i="4"/>
  <c r="P32" i="4"/>
  <c r="S32" i="4" s="1"/>
  <c r="U32" i="4" s="1"/>
  <c r="F37" i="9"/>
  <c r="AF32" i="4"/>
  <c r="AG32" i="4"/>
  <c r="R32" i="4"/>
  <c r="F25" i="9"/>
  <c r="P20" i="4"/>
  <c r="S20" i="4" s="1"/>
  <c r="U20" i="4" s="1"/>
  <c r="AF20" i="4"/>
  <c r="AG20" i="4"/>
  <c r="O20" i="4"/>
  <c r="R20" i="4"/>
  <c r="AF41" i="4"/>
  <c r="F46" i="9"/>
  <c r="O41" i="4"/>
  <c r="P41" i="4"/>
  <c r="S41" i="4" s="1"/>
  <c r="U41" i="4" s="1"/>
  <c r="AG41" i="4"/>
  <c r="R41" i="4"/>
  <c r="O33" i="4"/>
  <c r="AF33" i="4"/>
  <c r="F38" i="9"/>
  <c r="P33" i="4"/>
  <c r="S33" i="4" s="1"/>
  <c r="U33" i="4" s="1"/>
  <c r="AG33" i="4"/>
  <c r="R33" i="4"/>
  <c r="AG28" i="4"/>
  <c r="P28" i="4"/>
  <c r="S28" i="4" s="1"/>
  <c r="U28" i="4" s="1"/>
  <c r="F33" i="9"/>
  <c r="AF28" i="4"/>
  <c r="O28" i="4"/>
  <c r="R28" i="4"/>
  <c r="O38" i="4"/>
  <c r="AF38" i="4"/>
  <c r="F43" i="9"/>
  <c r="P38" i="4"/>
  <c r="S38" i="4" s="1"/>
  <c r="U38" i="4" s="1"/>
  <c r="AG38" i="4"/>
  <c r="R38" i="4"/>
  <c r="AG10" i="4"/>
  <c r="F15" i="9"/>
  <c r="R10" i="4"/>
  <c r="O10" i="4"/>
  <c r="P10" i="4"/>
  <c r="S10" i="4" s="1"/>
  <c r="U10" i="4" s="1"/>
  <c r="AG39" i="4"/>
  <c r="O39" i="4"/>
  <c r="P39" i="4"/>
  <c r="S39" i="4" s="1"/>
  <c r="U39" i="4" s="1"/>
  <c r="F44" i="9"/>
  <c r="AF39" i="4"/>
  <c r="R39" i="4"/>
  <c r="AG43" i="4"/>
  <c r="P43" i="4"/>
  <c r="S43" i="4" s="1"/>
  <c r="U43" i="4" s="1"/>
  <c r="F48" i="9"/>
  <c r="AF43" i="4"/>
  <c r="O43" i="4"/>
  <c r="R43" i="4"/>
  <c r="AG40" i="4"/>
  <c r="F45" i="9"/>
  <c r="P40" i="4"/>
  <c r="S40" i="4" s="1"/>
  <c r="U40" i="4" s="1"/>
  <c r="AF40" i="4"/>
  <c r="O40" i="4"/>
  <c r="R40" i="4"/>
  <c r="O44" i="4"/>
  <c r="F49" i="9"/>
  <c r="AG44" i="4"/>
  <c r="P44" i="4"/>
  <c r="S44" i="4" s="1"/>
  <c r="U44" i="4" s="1"/>
  <c r="AF44" i="4"/>
  <c r="R44" i="4"/>
  <c r="O9" i="4"/>
  <c r="AG9" i="4"/>
  <c r="N46" i="4"/>
  <c r="Q32" i="7" s="1"/>
  <c r="S74" i="7" s="1"/>
  <c r="AF9" i="4"/>
  <c r="P9" i="4"/>
  <c r="F14" i="9"/>
  <c r="R9" i="4"/>
  <c r="O30" i="4"/>
  <c r="P30" i="4"/>
  <c r="S30" i="4" s="1"/>
  <c r="U30" i="4" s="1"/>
  <c r="AF30" i="4"/>
  <c r="F35" i="9"/>
  <c r="AG30" i="4"/>
  <c r="R30" i="4"/>
  <c r="F36" i="9"/>
  <c r="O31" i="4"/>
  <c r="AF31" i="4"/>
  <c r="AG31" i="4"/>
  <c r="P31" i="4"/>
  <c r="S31" i="4" s="1"/>
  <c r="U31" i="4" s="1"/>
  <c r="R31" i="4"/>
  <c r="F28" i="9"/>
  <c r="O23" i="4"/>
  <c r="AF23" i="4"/>
  <c r="AG23" i="4"/>
  <c r="P23" i="4"/>
  <c r="S23" i="4" s="1"/>
  <c r="U23" i="4" s="1"/>
  <c r="R23" i="4"/>
  <c r="P14" i="4"/>
  <c r="S14" i="4" s="1"/>
  <c r="U14" i="4" s="1"/>
  <c r="O14" i="4"/>
  <c r="AF14" i="4"/>
  <c r="AG14" i="4"/>
  <c r="F19" i="9"/>
  <c r="AF46" i="4" l="1"/>
  <c r="E20" i="8" s="1"/>
  <c r="AG46" i="4"/>
  <c r="F51" i="9"/>
  <c r="E21" i="8"/>
  <c r="R46" i="4"/>
  <c r="P46" i="4"/>
  <c r="R39" i="7" s="1"/>
  <c r="S76" i="7" s="1"/>
  <c r="S9" i="4"/>
  <c r="E17" i="8"/>
  <c r="O46" i="4"/>
  <c r="R38" i="7" s="1"/>
  <c r="S75" i="7" s="1"/>
  <c r="E18" i="8" l="1"/>
  <c r="E19" i="8"/>
  <c r="U9" i="4"/>
  <c r="U46" i="4" s="1"/>
  <c r="S46" i="4"/>
  <c r="Q42" i="7" s="1"/>
  <c r="V15" i="4" l="1"/>
  <c r="Y15" i="4" s="1"/>
  <c r="V19" i="4"/>
  <c r="Y19" i="4" s="1"/>
  <c r="V38" i="4"/>
  <c r="Y38" i="4" s="1"/>
  <c r="V39" i="4"/>
  <c r="Y39" i="4" s="1"/>
  <c r="V37" i="4"/>
  <c r="Y37" i="4" s="1"/>
  <c r="V32" i="4"/>
  <c r="Y32" i="4" s="1"/>
  <c r="V29" i="4"/>
  <c r="Y29" i="4" s="1"/>
  <c r="V14" i="4"/>
  <c r="Y14" i="4" s="1"/>
  <c r="V30" i="4"/>
  <c r="Y30" i="4" s="1"/>
  <c r="V17" i="4"/>
  <c r="Y17" i="4" s="1"/>
  <c r="V16" i="4"/>
  <c r="Y16" i="4" s="1"/>
  <c r="V42" i="4"/>
  <c r="Y42" i="4" s="1"/>
  <c r="V43" i="4"/>
  <c r="Y43" i="4" s="1"/>
  <c r="V41" i="4"/>
  <c r="Y41" i="4" s="1"/>
  <c r="V11" i="4"/>
  <c r="Y11" i="4" s="1"/>
  <c r="V10" i="4"/>
  <c r="Y10" i="4" s="1"/>
  <c r="V27" i="4"/>
  <c r="Y27" i="4" s="1"/>
  <c r="V40" i="4"/>
  <c r="Y40" i="4" s="1"/>
  <c r="V21" i="4"/>
  <c r="Y21" i="4" s="1"/>
  <c r="V45" i="4"/>
  <c r="Y45" i="4" s="1"/>
  <c r="V35" i="4"/>
  <c r="Y35" i="4" s="1"/>
  <c r="V28" i="4"/>
  <c r="Y28" i="4" s="1"/>
  <c r="V13" i="4"/>
  <c r="Y13" i="4" s="1"/>
  <c r="V20" i="4"/>
  <c r="Y20" i="4" s="1"/>
  <c r="V23" i="4"/>
  <c r="Y23" i="4" s="1"/>
  <c r="V44" i="4"/>
  <c r="Y44" i="4" s="1"/>
  <c r="V22" i="4"/>
  <c r="Y22" i="4" s="1"/>
  <c r="V12" i="4"/>
  <c r="Y12" i="4" s="1"/>
  <c r="V24" i="4"/>
  <c r="Y24" i="4" s="1"/>
  <c r="V31" i="4"/>
  <c r="Y31" i="4" s="1"/>
  <c r="V33" i="4"/>
  <c r="Y33" i="4" s="1"/>
  <c r="V25" i="4"/>
  <c r="Y25" i="4" s="1"/>
  <c r="V36" i="4"/>
  <c r="Y36" i="4" s="1"/>
  <c r="V26" i="4"/>
  <c r="Y26" i="4" s="1"/>
  <c r="V18" i="4"/>
  <c r="Y18" i="4" s="1"/>
  <c r="V9" i="4"/>
  <c r="V34" i="4"/>
  <c r="Y34" i="4" s="1"/>
  <c r="P48" i="7"/>
  <c r="Y9" i="4" l="1"/>
  <c r="V46" i="4"/>
  <c r="Y46" i="4" l="1"/>
  <c r="P55" i="7" s="1"/>
  <c r="Z9" i="4" a="1"/>
  <c r="Z33" i="4" l="1"/>
  <c r="Z21" i="4"/>
  <c r="Z22" i="4"/>
  <c r="Z28" i="4"/>
  <c r="Z15" i="4"/>
  <c r="Z36" i="4"/>
  <c r="Z38" i="4"/>
  <c r="Z25" i="4"/>
  <c r="Z10" i="4"/>
  <c r="Z42" i="4"/>
  <c r="Z9" i="4"/>
  <c r="Z20" i="4"/>
  <c r="Z17" i="4"/>
  <c r="Z40" i="4"/>
  <c r="Z30" i="4"/>
  <c r="Z11" i="4"/>
  <c r="Z39" i="4"/>
  <c r="Z31" i="4"/>
  <c r="Z34" i="4"/>
  <c r="Z35" i="4"/>
  <c r="Z43" i="4"/>
  <c r="Z13" i="4"/>
  <c r="Z32" i="4"/>
  <c r="Z18" i="4"/>
  <c r="Z37" i="4"/>
  <c r="Z27" i="4"/>
  <c r="Z23" i="4"/>
  <c r="Z14" i="4"/>
  <c r="Z16" i="4"/>
  <c r="Z44" i="4"/>
  <c r="Z45" i="4"/>
  <c r="Z26" i="4"/>
  <c r="Z29" i="4"/>
  <c r="Z41" i="4"/>
  <c r="Z19" i="4"/>
  <c r="Z24" i="4"/>
  <c r="Z12" i="4"/>
  <c r="AI11" i="4" l="1"/>
  <c r="AK11" i="4" s="1"/>
  <c r="AH11" i="4"/>
  <c r="AJ11" i="4" s="1"/>
  <c r="J16" i="9" s="1"/>
  <c r="G29" i="9"/>
  <c r="H29" i="9" s="1"/>
  <c r="AI24" i="4"/>
  <c r="AK24" i="4" s="1"/>
  <c r="K29" i="9" s="1"/>
  <c r="AA24" i="4"/>
  <c r="I29" i="9" s="1"/>
  <c r="AH24" i="4"/>
  <c r="AJ24" i="4" s="1"/>
  <c r="J29" i="9" s="1"/>
  <c r="AB24" i="4"/>
  <c r="AB41" i="4"/>
  <c r="AA41" i="4"/>
  <c r="I46" i="9" s="1"/>
  <c r="AH41" i="4"/>
  <c r="AJ41" i="4" s="1"/>
  <c r="J46" i="9" s="1"/>
  <c r="G46" i="9"/>
  <c r="H46" i="9" s="1"/>
  <c r="AI41" i="4"/>
  <c r="AK41" i="4" s="1"/>
  <c r="K46" i="9" s="1"/>
  <c r="AI26" i="4"/>
  <c r="AK26" i="4" s="1"/>
  <c r="K31" i="9" s="1"/>
  <c r="G31" i="9"/>
  <c r="H31" i="9" s="1"/>
  <c r="AB26" i="4"/>
  <c r="AA26" i="4"/>
  <c r="I31" i="9" s="1"/>
  <c r="AH26" i="4"/>
  <c r="AJ26" i="4" s="1"/>
  <c r="J31" i="9" s="1"/>
  <c r="AA44" i="4"/>
  <c r="I49" i="9" s="1"/>
  <c r="AH44" i="4"/>
  <c r="AJ44" i="4" s="1"/>
  <c r="J49" i="9" s="1"/>
  <c r="AB44" i="4"/>
  <c r="G49" i="9"/>
  <c r="H49" i="9" s="1"/>
  <c r="AI44" i="4"/>
  <c r="AK44" i="4" s="1"/>
  <c r="K49" i="9" s="1"/>
  <c r="AI14" i="4"/>
  <c r="AK14" i="4" s="1"/>
  <c r="K19" i="9" s="1"/>
  <c r="AB14" i="4"/>
  <c r="G19" i="9"/>
  <c r="H19" i="9" s="1"/>
  <c r="AA14" i="4"/>
  <c r="I19" i="9" s="1"/>
  <c r="AH14" i="4"/>
  <c r="AJ14" i="4" s="1"/>
  <c r="J19" i="9" s="1"/>
  <c r="AB27" i="4"/>
  <c r="G32" i="9"/>
  <c r="H32" i="9" s="1"/>
  <c r="AH27" i="4"/>
  <c r="AJ27" i="4" s="1"/>
  <c r="J32" i="9" s="1"/>
  <c r="AA27" i="4"/>
  <c r="I32" i="9" s="1"/>
  <c r="AI27" i="4"/>
  <c r="AK27" i="4" s="1"/>
  <c r="K32" i="9" s="1"/>
  <c r="AA18" i="4"/>
  <c r="I23" i="9" s="1"/>
  <c r="AI18" i="4"/>
  <c r="AK18" i="4" s="1"/>
  <c r="K23" i="9" s="1"/>
  <c r="G23" i="9"/>
  <c r="H23" i="9" s="1"/>
  <c r="AB18" i="4"/>
  <c r="AH18" i="4"/>
  <c r="AJ18" i="4" s="1"/>
  <c r="J23" i="9" s="1"/>
  <c r="AB13" i="4"/>
  <c r="AH13" i="4"/>
  <c r="AJ13" i="4" s="1"/>
  <c r="J18" i="9" s="1"/>
  <c r="G18" i="9"/>
  <c r="H18" i="9" s="1"/>
  <c r="AI13" i="4"/>
  <c r="AK13" i="4" s="1"/>
  <c r="K18" i="9" s="1"/>
  <c r="AA13" i="4"/>
  <c r="I18" i="9" s="1"/>
  <c r="AB35" i="4"/>
  <c r="AA35" i="4"/>
  <c r="I40" i="9" s="1"/>
  <c r="AH35" i="4"/>
  <c r="AJ35" i="4" s="1"/>
  <c r="J40" i="9" s="1"/>
  <c r="G40" i="9"/>
  <c r="H40" i="9" s="1"/>
  <c r="AI35" i="4"/>
  <c r="AK35" i="4" s="1"/>
  <c r="K40" i="9" s="1"/>
  <c r="AA31" i="4"/>
  <c r="I36" i="9" s="1"/>
  <c r="AB31" i="4"/>
  <c r="G36" i="9"/>
  <c r="H36" i="9" s="1"/>
  <c r="AI31" i="4"/>
  <c r="AK31" i="4" s="1"/>
  <c r="K36" i="9" s="1"/>
  <c r="AH31" i="4"/>
  <c r="AJ31" i="4" s="1"/>
  <c r="J36" i="9" s="1"/>
  <c r="AA11" i="4"/>
  <c r="I16" i="9" s="1"/>
  <c r="G16" i="9"/>
  <c r="H16" i="9" s="1"/>
  <c r="K16" i="9"/>
  <c r="AB11" i="4"/>
  <c r="AH40" i="4"/>
  <c r="AJ40" i="4" s="1"/>
  <c r="J45" i="9" s="1"/>
  <c r="AB40" i="4"/>
  <c r="G45" i="9"/>
  <c r="H45" i="9" s="1"/>
  <c r="AA40" i="4"/>
  <c r="I45" i="9" s="1"/>
  <c r="AI40" i="4"/>
  <c r="AK40" i="4" s="1"/>
  <c r="K45" i="9" s="1"/>
  <c r="AH20" i="4"/>
  <c r="AJ20" i="4" s="1"/>
  <c r="J25" i="9" s="1"/>
  <c r="AA20" i="4"/>
  <c r="I25" i="9" s="1"/>
  <c r="AB20" i="4"/>
  <c r="G25" i="9"/>
  <c r="H25" i="9" s="1"/>
  <c r="AI20" i="4"/>
  <c r="AK20" i="4" s="1"/>
  <c r="K25" i="9" s="1"/>
  <c r="AB42" i="4"/>
  <c r="AH42" i="4"/>
  <c r="AJ42" i="4" s="1"/>
  <c r="J47" i="9" s="1"/>
  <c r="AA42" i="4"/>
  <c r="I47" i="9" s="1"/>
  <c r="G47" i="9"/>
  <c r="H47" i="9" s="1"/>
  <c r="AI42" i="4"/>
  <c r="AK42" i="4" s="1"/>
  <c r="K47" i="9" s="1"/>
  <c r="AI25" i="4"/>
  <c r="AK25" i="4" s="1"/>
  <c r="K30" i="9" s="1"/>
  <c r="G30" i="9"/>
  <c r="H30" i="9" s="1"/>
  <c r="AH25" i="4"/>
  <c r="AJ25" i="4" s="1"/>
  <c r="J30" i="9" s="1"/>
  <c r="AA25" i="4"/>
  <c r="I30" i="9" s="1"/>
  <c r="AB25" i="4"/>
  <c r="G41" i="9"/>
  <c r="H41" i="9" s="1"/>
  <c r="AA36" i="4"/>
  <c r="I41" i="9" s="1"/>
  <c r="AH36" i="4"/>
  <c r="AJ36" i="4" s="1"/>
  <c r="J41" i="9" s="1"/>
  <c r="AI36" i="4"/>
  <c r="AK36" i="4" s="1"/>
  <c r="K41" i="9" s="1"/>
  <c r="AB36" i="4"/>
  <c r="AH28" i="4"/>
  <c r="AJ28" i="4" s="1"/>
  <c r="J33" i="9" s="1"/>
  <c r="AA28" i="4"/>
  <c r="I33" i="9" s="1"/>
  <c r="G33" i="9"/>
  <c r="H33" i="9" s="1"/>
  <c r="AB28" i="4"/>
  <c r="AI28" i="4"/>
  <c r="AK28" i="4" s="1"/>
  <c r="K33" i="9" s="1"/>
  <c r="AB21" i="4"/>
  <c r="G26" i="9"/>
  <c r="H26" i="9" s="1"/>
  <c r="AA21" i="4"/>
  <c r="I26" i="9" s="1"/>
  <c r="AI21" i="4"/>
  <c r="AK21" i="4" s="1"/>
  <c r="K26" i="9" s="1"/>
  <c r="AH21" i="4"/>
  <c r="AJ21" i="4" s="1"/>
  <c r="J26" i="9" s="1"/>
  <c r="AI12" i="4"/>
  <c r="AK12" i="4" s="1"/>
  <c r="K17" i="9" s="1"/>
  <c r="AA12" i="4"/>
  <c r="I17" i="9" s="1"/>
  <c r="AH12" i="4"/>
  <c r="AJ12" i="4" s="1"/>
  <c r="J17" i="9" s="1"/>
  <c r="G17" i="9"/>
  <c r="H17" i="9" s="1"/>
  <c r="AB12" i="4"/>
  <c r="AA19" i="4"/>
  <c r="I24" i="9" s="1"/>
  <c r="AH19" i="4"/>
  <c r="AJ19" i="4" s="1"/>
  <c r="J24" i="9" s="1"/>
  <c r="AI19" i="4"/>
  <c r="AK19" i="4" s="1"/>
  <c r="K24" i="9" s="1"/>
  <c r="G24" i="9"/>
  <c r="H24" i="9" s="1"/>
  <c r="AB19" i="4"/>
  <c r="G34" i="9"/>
  <c r="H34" i="9" s="1"/>
  <c r="AA29" i="4"/>
  <c r="I34" i="9" s="1"/>
  <c r="AB29" i="4"/>
  <c r="AH29" i="4"/>
  <c r="AJ29" i="4" s="1"/>
  <c r="J34" i="9" s="1"/>
  <c r="AI29" i="4"/>
  <c r="AK29" i="4" s="1"/>
  <c r="K34" i="9" s="1"/>
  <c r="AA45" i="4"/>
  <c r="I50" i="9" s="1"/>
  <c r="AB45" i="4"/>
  <c r="G50" i="9"/>
  <c r="H50" i="9" s="1"/>
  <c r="AH45" i="4"/>
  <c r="AJ45" i="4" s="1"/>
  <c r="J50" i="9" s="1"/>
  <c r="AI45" i="4"/>
  <c r="AK45" i="4" s="1"/>
  <c r="K50" i="9" s="1"/>
  <c r="G21" i="9"/>
  <c r="H21" i="9" s="1"/>
  <c r="AA16" i="4"/>
  <c r="I21" i="9" s="1"/>
  <c r="AI16" i="4"/>
  <c r="AK16" i="4" s="1"/>
  <c r="K21" i="9" s="1"/>
  <c r="AB16" i="4"/>
  <c r="AH16" i="4"/>
  <c r="AJ16" i="4" s="1"/>
  <c r="J21" i="9" s="1"/>
  <c r="G28" i="9"/>
  <c r="H28" i="9" s="1"/>
  <c r="AA23" i="4"/>
  <c r="I28" i="9" s="1"/>
  <c r="AI23" i="4"/>
  <c r="AK23" i="4" s="1"/>
  <c r="K28" i="9" s="1"/>
  <c r="AB23" i="4"/>
  <c r="AH23" i="4"/>
  <c r="AJ23" i="4" s="1"/>
  <c r="J28" i="9" s="1"/>
  <c r="AH37" i="4"/>
  <c r="AJ37" i="4" s="1"/>
  <c r="J42" i="9" s="1"/>
  <c r="AI37" i="4"/>
  <c r="AK37" i="4" s="1"/>
  <c r="K42" i="9" s="1"/>
  <c r="G42" i="9"/>
  <c r="H42" i="9" s="1"/>
  <c r="AA37" i="4"/>
  <c r="I42" i="9" s="1"/>
  <c r="AB37" i="4"/>
  <c r="AH32" i="4"/>
  <c r="AJ32" i="4" s="1"/>
  <c r="J37" i="9" s="1"/>
  <c r="AA32" i="4"/>
  <c r="I37" i="9" s="1"/>
  <c r="G37" i="9"/>
  <c r="H37" i="9" s="1"/>
  <c r="AB32" i="4"/>
  <c r="AI32" i="4"/>
  <c r="AK32" i="4" s="1"/>
  <c r="K37" i="9" s="1"/>
  <c r="AA43" i="4"/>
  <c r="I48" i="9" s="1"/>
  <c r="AB43" i="4"/>
  <c r="G48" i="9"/>
  <c r="H48" i="9" s="1"/>
  <c r="AH43" i="4"/>
  <c r="AJ43" i="4" s="1"/>
  <c r="J48" i="9" s="1"/>
  <c r="AI43" i="4"/>
  <c r="AK43" i="4" s="1"/>
  <c r="K48" i="9" s="1"/>
  <c r="G39" i="9"/>
  <c r="H39" i="9" s="1"/>
  <c r="AB34" i="4"/>
  <c r="AA34" i="4"/>
  <c r="I39" i="9" s="1"/>
  <c r="AI34" i="4"/>
  <c r="AK34" i="4" s="1"/>
  <c r="K39" i="9" s="1"/>
  <c r="AH34" i="4"/>
  <c r="AJ34" i="4" s="1"/>
  <c r="J39" i="9" s="1"/>
  <c r="AA39" i="4"/>
  <c r="I44" i="9" s="1"/>
  <c r="AH39" i="4"/>
  <c r="AJ39" i="4" s="1"/>
  <c r="J44" i="9" s="1"/>
  <c r="AB39" i="4"/>
  <c r="AI39" i="4"/>
  <c r="AK39" i="4" s="1"/>
  <c r="K44" i="9" s="1"/>
  <c r="G44" i="9"/>
  <c r="H44" i="9" s="1"/>
  <c r="AI30" i="4"/>
  <c r="AK30" i="4" s="1"/>
  <c r="K35" i="9" s="1"/>
  <c r="AB30" i="4"/>
  <c r="AA30" i="4"/>
  <c r="I35" i="9" s="1"/>
  <c r="G35" i="9"/>
  <c r="H35" i="9" s="1"/>
  <c r="AH30" i="4"/>
  <c r="AJ30" i="4" s="1"/>
  <c r="J35" i="9" s="1"/>
  <c r="AH17" i="4"/>
  <c r="AJ17" i="4" s="1"/>
  <c r="J22" i="9" s="1"/>
  <c r="AA17" i="4"/>
  <c r="I22" i="9" s="1"/>
  <c r="AB17" i="4"/>
  <c r="G22" i="9"/>
  <c r="H22" i="9" s="1"/>
  <c r="AI17" i="4"/>
  <c r="AK17" i="4" s="1"/>
  <c r="K22" i="9" s="1"/>
  <c r="AB9" i="4"/>
  <c r="G14" i="9"/>
  <c r="AA9" i="4"/>
  <c r="AI9" i="4"/>
  <c r="Z46" i="4"/>
  <c r="AH9" i="4"/>
  <c r="AI10" i="4"/>
  <c r="AK10" i="4" s="1"/>
  <c r="K15" i="9" s="1"/>
  <c r="AB10" i="4"/>
  <c r="AH10" i="4"/>
  <c r="AJ10" i="4" s="1"/>
  <c r="J15" i="9" s="1"/>
  <c r="G15" i="9"/>
  <c r="H15" i="9" s="1"/>
  <c r="AA10" i="4"/>
  <c r="I15" i="9" s="1"/>
  <c r="AI38" i="4"/>
  <c r="AK38" i="4" s="1"/>
  <c r="K43" i="9" s="1"/>
  <c r="AA38" i="4"/>
  <c r="I43" i="9" s="1"/>
  <c r="AB38" i="4"/>
  <c r="G43" i="9"/>
  <c r="H43" i="9" s="1"/>
  <c r="AH38" i="4"/>
  <c r="AJ38" i="4" s="1"/>
  <c r="J43" i="9" s="1"/>
  <c r="AB15" i="4"/>
  <c r="G20" i="9"/>
  <c r="H20" i="9" s="1"/>
  <c r="AH15" i="4"/>
  <c r="AJ15" i="4" s="1"/>
  <c r="J20" i="9" s="1"/>
  <c r="AA15" i="4"/>
  <c r="I20" i="9" s="1"/>
  <c r="AI15" i="4"/>
  <c r="AK15" i="4" s="1"/>
  <c r="K20" i="9" s="1"/>
  <c r="AB22" i="4"/>
  <c r="G27" i="9"/>
  <c r="H27" i="9" s="1"/>
  <c r="AA22" i="4"/>
  <c r="I27" i="9" s="1"/>
  <c r="AH22" i="4"/>
  <c r="AJ22" i="4" s="1"/>
  <c r="J27" i="9" s="1"/>
  <c r="AI22" i="4"/>
  <c r="AK22" i="4" s="1"/>
  <c r="K27" i="9" s="1"/>
  <c r="AH33" i="4"/>
  <c r="AJ33" i="4" s="1"/>
  <c r="J38" i="9" s="1"/>
  <c r="G38" i="9"/>
  <c r="H38" i="9" s="1"/>
  <c r="AB33" i="4"/>
  <c r="AI33" i="4"/>
  <c r="AK33" i="4" s="1"/>
  <c r="K38" i="9" s="1"/>
  <c r="AA33" i="4"/>
  <c r="I38" i="9" s="1"/>
  <c r="AH46" i="4" l="1"/>
  <c r="F20" i="8" s="1"/>
  <c r="AI46" i="4"/>
  <c r="F21" i="8" s="1"/>
  <c r="F17" i="8"/>
  <c r="G17" i="8" s="1"/>
  <c r="Q62" i="7"/>
  <c r="Y74" i="7" s="1"/>
  <c r="AE74" i="7" s="1"/>
  <c r="AA46" i="4"/>
  <c r="M68" i="7" s="1"/>
  <c r="Y75" i="7" s="1"/>
  <c r="I14" i="9"/>
  <c r="I51" i="9" s="1"/>
  <c r="D6" i="9" s="1"/>
  <c r="E7" i="9" s="1"/>
  <c r="AB46" i="4"/>
  <c r="M69" i="7" s="1"/>
  <c r="Y76" i="7" s="1"/>
  <c r="AJ9" i="4"/>
  <c r="AJ46" i="4" s="1"/>
  <c r="AK9" i="4"/>
  <c r="AK46" i="4" s="1"/>
  <c r="G51" i="9"/>
  <c r="H14" i="9"/>
  <c r="H51" i="9" s="1"/>
  <c r="D5" i="9" s="1"/>
  <c r="I5" i="9" s="1"/>
  <c r="K51" i="9" l="1"/>
  <c r="H8" i="9" s="1"/>
  <c r="G21" i="8"/>
  <c r="J51" i="9"/>
  <c r="D8" i="9" s="1"/>
  <c r="G20" i="8"/>
  <c r="I6" i="9"/>
  <c r="K14" i="9"/>
  <c r="J14" i="9"/>
  <c r="AE76" i="7"/>
  <c r="F19" i="8"/>
  <c r="G19" i="8" s="1"/>
  <c r="F18" i="8"/>
  <c r="G18" i="8" s="1"/>
  <c r="AE7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00000000-0006-0000-0600-000001000000}">
      <text>
        <r>
          <rPr>
            <b/>
            <sz val="9"/>
            <color indexed="81"/>
            <rFont val="ＭＳ Ｐゴシック"/>
            <family val="3"/>
            <charset val="128"/>
          </rPr>
          <t>年度を選択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00000000-0006-0000-0800-000001000000}">
      <text>
        <r>
          <rPr>
            <b/>
            <sz val="9"/>
            <color indexed="81"/>
            <rFont val="ＭＳ Ｐゴシック"/>
            <family val="3"/>
            <charset val="128"/>
          </rPr>
          <t>自給率シートで設定変更可</t>
        </r>
      </text>
    </comment>
  </commentList>
</comments>
</file>

<file path=xl/sharedStrings.xml><?xml version="1.0" encoding="utf-8"?>
<sst xmlns="http://schemas.openxmlformats.org/spreadsheetml/2006/main" count="1214" uniqueCount="537">
  <si>
    <t>部門名（３７部門）</t>
    <rPh sb="0" eb="2">
      <t>ブモン</t>
    </rPh>
    <rPh sb="2" eb="3">
      <t>メイ</t>
    </rPh>
    <rPh sb="6" eb="8">
      <t>ブモン</t>
    </rPh>
    <phoneticPr fontId="1"/>
  </si>
  <si>
    <t>需要額入力</t>
    <rPh sb="0" eb="2">
      <t>ジュヨウ</t>
    </rPh>
    <rPh sb="2" eb="3">
      <t>ガク</t>
    </rPh>
    <rPh sb="3" eb="5">
      <t>ニュウリョク</t>
    </rPh>
    <phoneticPr fontId="1"/>
  </si>
  <si>
    <t>需要増加額（入力）</t>
    <rPh sb="0" eb="2">
      <t>ジュヨウ</t>
    </rPh>
    <rPh sb="2" eb="4">
      <t>ゾウカ</t>
    </rPh>
    <rPh sb="4" eb="5">
      <t>ガク</t>
    </rPh>
    <rPh sb="6" eb="8">
      <t>ニュウリョク</t>
    </rPh>
    <phoneticPr fontId="1"/>
  </si>
  <si>
    <t>購入者価格</t>
    <rPh sb="0" eb="3">
      <t>コウニュウシャ</t>
    </rPh>
    <rPh sb="3" eb="5">
      <t>カカク</t>
    </rPh>
    <phoneticPr fontId="1"/>
  </si>
  <si>
    <t>生産者価格</t>
    <rPh sb="0" eb="3">
      <t>セイサンシャ</t>
    </rPh>
    <rPh sb="3" eb="5">
      <t>カカク</t>
    </rPh>
    <phoneticPr fontId="1"/>
  </si>
  <si>
    <t>A</t>
    <phoneticPr fontId="1"/>
  </si>
  <si>
    <t>B</t>
    <phoneticPr fontId="1"/>
  </si>
  <si>
    <t>商業
マージン額</t>
    <rPh sb="0" eb="2">
      <t>ショウギョウ</t>
    </rPh>
    <phoneticPr fontId="1"/>
  </si>
  <si>
    <t>運輸
マージン額</t>
    <rPh sb="0" eb="2">
      <t>ウンユ</t>
    </rPh>
    <phoneticPr fontId="1"/>
  </si>
  <si>
    <t>新規需要
増加額合計</t>
    <rPh sb="0" eb="2">
      <t>シンキ</t>
    </rPh>
    <rPh sb="2" eb="4">
      <t>ジュヨウ</t>
    </rPh>
    <rPh sb="5" eb="7">
      <t>ゾウカ</t>
    </rPh>
    <rPh sb="7" eb="8">
      <t>ガク</t>
    </rPh>
    <rPh sb="8" eb="10">
      <t>ゴウケイ</t>
    </rPh>
    <phoneticPr fontId="1"/>
  </si>
  <si>
    <t>A'=A-(C+D)</t>
    <phoneticPr fontId="1"/>
  </si>
  <si>
    <t>E=A'+B</t>
    <phoneticPr fontId="1"/>
  </si>
  <si>
    <t>C=A×マージン率</t>
    <rPh sb="8" eb="9">
      <t>リツ</t>
    </rPh>
    <phoneticPr fontId="1"/>
  </si>
  <si>
    <t>D=A×マージン率</t>
    <phoneticPr fontId="1"/>
  </si>
  <si>
    <t>01</t>
  </si>
  <si>
    <t>02</t>
  </si>
  <si>
    <t>鉱業</t>
    <rPh sb="0" eb="2">
      <t>コウギョウ</t>
    </rPh>
    <phoneticPr fontId="3"/>
  </si>
  <si>
    <t>03</t>
  </si>
  <si>
    <t>飲食料品　　　　　　　</t>
    <rPh sb="0" eb="2">
      <t>インショク</t>
    </rPh>
    <phoneticPr fontId="3"/>
  </si>
  <si>
    <t>04</t>
  </si>
  <si>
    <t>繊維製品　</t>
  </si>
  <si>
    <t>05</t>
  </si>
  <si>
    <t>パルプ・紙・木製品</t>
  </si>
  <si>
    <t>06</t>
  </si>
  <si>
    <t>化学製品  　　　  　</t>
  </si>
  <si>
    <t>07</t>
  </si>
  <si>
    <t>石油・石炭製品　　　</t>
  </si>
  <si>
    <t>08</t>
  </si>
  <si>
    <t>09</t>
  </si>
  <si>
    <t>窯業・土石製品　　</t>
  </si>
  <si>
    <t>10</t>
  </si>
  <si>
    <t>鉄鋼　　　　　　　　</t>
  </si>
  <si>
    <t>11</t>
  </si>
  <si>
    <t>非鉄金属　　　　　　</t>
  </si>
  <si>
    <t>12</t>
  </si>
  <si>
    <t>金属製品　　　　　　</t>
  </si>
  <si>
    <t>13</t>
  </si>
  <si>
    <t>はん用機械</t>
    <rPh sb="2" eb="3">
      <t>ヨウ</t>
    </rPh>
    <rPh sb="3" eb="5">
      <t>キカイ</t>
    </rPh>
    <phoneticPr fontId="3"/>
  </si>
  <si>
    <t>14</t>
  </si>
  <si>
    <t>生産用機械</t>
    <rPh sb="0" eb="2">
      <t>セイサン</t>
    </rPh>
    <rPh sb="2" eb="3">
      <t>ヨウ</t>
    </rPh>
    <rPh sb="3" eb="5">
      <t>キカイ</t>
    </rPh>
    <phoneticPr fontId="3"/>
  </si>
  <si>
    <t>15</t>
  </si>
  <si>
    <t>業務用機械</t>
    <rPh sb="0" eb="2">
      <t>ギョウム</t>
    </rPh>
    <rPh sb="2" eb="3">
      <t>ヨウ</t>
    </rPh>
    <rPh sb="3" eb="5">
      <t>キカイ</t>
    </rPh>
    <phoneticPr fontId="3"/>
  </si>
  <si>
    <t>16</t>
  </si>
  <si>
    <t>電子部品</t>
    <rPh sb="0" eb="2">
      <t>デンシ</t>
    </rPh>
    <rPh sb="2" eb="4">
      <t>ブヒン</t>
    </rPh>
    <phoneticPr fontId="3"/>
  </si>
  <si>
    <t>17</t>
  </si>
  <si>
    <t>電気機械　　　　　　</t>
  </si>
  <si>
    <t>18</t>
  </si>
  <si>
    <t>19</t>
  </si>
  <si>
    <t>輸送機械  　　　　　</t>
  </si>
  <si>
    <t>20</t>
  </si>
  <si>
    <t>その他の製造工業製品</t>
  </si>
  <si>
    <t>21</t>
  </si>
  <si>
    <t>建設　　　　　　　　</t>
  </si>
  <si>
    <t>22</t>
  </si>
  <si>
    <t>電力・ガス・熱供給</t>
  </si>
  <si>
    <t>23</t>
  </si>
  <si>
    <t>水道</t>
  </si>
  <si>
    <t>24</t>
  </si>
  <si>
    <t>廃棄物処理</t>
  </si>
  <si>
    <t>25</t>
  </si>
  <si>
    <t>商業　　　　　　　　</t>
  </si>
  <si>
    <t>26</t>
  </si>
  <si>
    <t>金融・保険　　　　　</t>
  </si>
  <si>
    <t>27</t>
  </si>
  <si>
    <t>不動産　　　　　　　</t>
  </si>
  <si>
    <t>28</t>
  </si>
  <si>
    <t>運輸・郵便　　　</t>
    <rPh sb="3" eb="5">
      <t>ユウビン</t>
    </rPh>
    <phoneticPr fontId="4"/>
  </si>
  <si>
    <t>29</t>
  </si>
  <si>
    <t>情報通信</t>
    <rPh sb="0" eb="2">
      <t>ジョウホウ</t>
    </rPh>
    <rPh sb="2" eb="4">
      <t>ツウシン</t>
    </rPh>
    <phoneticPr fontId="3"/>
  </si>
  <si>
    <t>30</t>
  </si>
  <si>
    <t>公務　　　　　　　　</t>
  </si>
  <si>
    <t>31</t>
  </si>
  <si>
    <t>教育・研究　　　　　</t>
  </si>
  <si>
    <t>32</t>
  </si>
  <si>
    <t>医療・福祉</t>
    <rPh sb="0" eb="2">
      <t>イリョウ</t>
    </rPh>
    <rPh sb="3" eb="5">
      <t>フクシ</t>
    </rPh>
    <phoneticPr fontId="3"/>
  </si>
  <si>
    <t>33</t>
  </si>
  <si>
    <t>34</t>
  </si>
  <si>
    <t>対事業所サービス</t>
  </si>
  <si>
    <t>35</t>
  </si>
  <si>
    <t>対個人サービス</t>
    <rPh sb="0" eb="1">
      <t>タイ</t>
    </rPh>
    <rPh sb="1" eb="3">
      <t>コジン</t>
    </rPh>
    <phoneticPr fontId="4"/>
  </si>
  <si>
    <t>36</t>
  </si>
  <si>
    <t>事務用品</t>
    <rPh sb="0" eb="2">
      <t>ジム</t>
    </rPh>
    <rPh sb="2" eb="4">
      <t>ヨウヒン</t>
    </rPh>
    <phoneticPr fontId="3"/>
  </si>
  <si>
    <t>37</t>
  </si>
  <si>
    <t>分類不明</t>
    <rPh sb="0" eb="2">
      <t>ブンルイ</t>
    </rPh>
    <rPh sb="2" eb="4">
      <t>フメイ</t>
    </rPh>
    <phoneticPr fontId="3"/>
  </si>
  <si>
    <t>計</t>
    <rPh sb="0" eb="1">
      <t>ケイ</t>
    </rPh>
    <phoneticPr fontId="1"/>
  </si>
  <si>
    <t>部門名（３７部門）</t>
    <rPh sb="0" eb="2">
      <t>ブモン</t>
    </rPh>
    <rPh sb="2" eb="3">
      <t>メイ</t>
    </rPh>
    <rPh sb="6" eb="8">
      <t>ブモン</t>
    </rPh>
    <phoneticPr fontId="1"/>
  </si>
  <si>
    <t>商業マージン率</t>
    <rPh sb="0" eb="2">
      <t>ショウギョウ</t>
    </rPh>
    <rPh sb="6" eb="7">
      <t>リツ</t>
    </rPh>
    <phoneticPr fontId="1"/>
  </si>
  <si>
    <t>運輸マージン率</t>
    <rPh sb="0" eb="2">
      <t>ウンユ</t>
    </rPh>
    <rPh sb="6" eb="7">
      <t>リツ</t>
    </rPh>
    <phoneticPr fontId="1"/>
  </si>
  <si>
    <t>粗付加価値率</t>
    <rPh sb="0" eb="1">
      <t>ソ</t>
    </rPh>
    <rPh sb="1" eb="3">
      <t>フカ</t>
    </rPh>
    <rPh sb="3" eb="5">
      <t>カチ</t>
    </rPh>
    <rPh sb="5" eb="6">
      <t>リツ</t>
    </rPh>
    <phoneticPr fontId="2"/>
  </si>
  <si>
    <t>雇用者所得率</t>
    <rPh sb="0" eb="3">
      <t>コヨウシャ</t>
    </rPh>
    <rPh sb="3" eb="6">
      <t>ショトクリツ</t>
    </rPh>
    <phoneticPr fontId="2"/>
  </si>
  <si>
    <t>合計</t>
    <rPh sb="0" eb="2">
      <t>ゴウケイ</t>
    </rPh>
    <phoneticPr fontId="1"/>
  </si>
  <si>
    <t>長野県産業連関表
で計算した自給率</t>
    <rPh sb="0" eb="3">
      <t>ナガノケン</t>
    </rPh>
    <rPh sb="3" eb="5">
      <t>サンギョウ</t>
    </rPh>
    <rPh sb="5" eb="7">
      <t>レンカン</t>
    </rPh>
    <rPh sb="7" eb="8">
      <t>ヒョウ</t>
    </rPh>
    <rPh sb="10" eb="12">
      <t>ケイサン</t>
    </rPh>
    <rPh sb="14" eb="17">
      <t>ジキュウリツ</t>
    </rPh>
    <phoneticPr fontId="2"/>
  </si>
  <si>
    <t>自給率</t>
    <rPh sb="0" eb="3">
      <t>ジキュウリツ</t>
    </rPh>
    <phoneticPr fontId="1"/>
  </si>
  <si>
    <t>変更後の
自給率</t>
    <rPh sb="0" eb="2">
      <t>ヘンコウ</t>
    </rPh>
    <rPh sb="2" eb="3">
      <t>ゴ</t>
    </rPh>
    <rPh sb="5" eb="8">
      <t>ジキュウリツ</t>
    </rPh>
    <phoneticPr fontId="1"/>
  </si>
  <si>
    <t>↓需要増加額を入力</t>
    <rPh sb="1" eb="6">
      <t>ジュヨウゾウカガク</t>
    </rPh>
    <rPh sb="7" eb="9">
      <t>ニュウリョク</t>
    </rPh>
    <phoneticPr fontId="1"/>
  </si>
  <si>
    <t>―</t>
    <phoneticPr fontId="1"/>
  </si>
  <si>
    <t>消費転換率設定</t>
    <rPh sb="0" eb="2">
      <t>ショウヒ</t>
    </rPh>
    <rPh sb="2" eb="4">
      <t>テンカン</t>
    </rPh>
    <rPh sb="4" eb="5">
      <t>リツ</t>
    </rPh>
    <rPh sb="5" eb="7">
      <t>セッテイ</t>
    </rPh>
    <phoneticPr fontId="1"/>
  </si>
  <si>
    <t>　プルダウンで下の表から選択</t>
    <rPh sb="7" eb="8">
      <t>シタ</t>
    </rPh>
    <rPh sb="9" eb="10">
      <t>ヒョウ</t>
    </rPh>
    <rPh sb="12" eb="14">
      <t>センタク</t>
    </rPh>
    <phoneticPr fontId="1"/>
  </si>
  <si>
    <t>　←設定値</t>
    <rPh sb="2" eb="5">
      <t>セッテイチ</t>
    </rPh>
    <phoneticPr fontId="1"/>
  </si>
  <si>
    <t>数値</t>
    <rPh sb="0" eb="2">
      <t>スウチ</t>
    </rPh>
    <phoneticPr fontId="1"/>
  </si>
  <si>
    <t>調査名</t>
    <rPh sb="0" eb="2">
      <t>チョウサ</t>
    </rPh>
    <rPh sb="2" eb="3">
      <t>メイ</t>
    </rPh>
    <phoneticPr fontId="1"/>
  </si>
  <si>
    <t>地域</t>
    <rPh sb="0" eb="2">
      <t>チイキ</t>
    </rPh>
    <phoneticPr fontId="1"/>
  </si>
  <si>
    <t>対象年</t>
    <rPh sb="0" eb="2">
      <t>タイショウ</t>
    </rPh>
    <rPh sb="2" eb="3">
      <t>ネン</t>
    </rPh>
    <phoneticPr fontId="1"/>
  </si>
  <si>
    <t>長野市</t>
    <rPh sb="0" eb="3">
      <t>ナガノシ</t>
    </rPh>
    <phoneticPr fontId="1"/>
  </si>
  <si>
    <t>全国</t>
    <rPh sb="0" eb="2">
      <t>ゼンコク</t>
    </rPh>
    <phoneticPr fontId="1"/>
  </si>
  <si>
    <t>関東</t>
    <rPh sb="0" eb="2">
      <t>カントウ</t>
    </rPh>
    <phoneticPr fontId="1"/>
  </si>
  <si>
    <t>長野県</t>
    <rPh sb="0" eb="3">
      <t>ナガノケン</t>
    </rPh>
    <phoneticPr fontId="1"/>
  </si>
  <si>
    <t>任意設定</t>
    <rPh sb="0" eb="2">
      <t>ニンイ</t>
    </rPh>
    <rPh sb="2" eb="4">
      <t>セッテイ</t>
    </rPh>
    <phoneticPr fontId="1"/>
  </si>
  <si>
    <t>・独自に設定する場合は、表の下段に入力</t>
    <rPh sb="1" eb="3">
      <t>ドクジ</t>
    </rPh>
    <rPh sb="4" eb="6">
      <t>セッテイ</t>
    </rPh>
    <rPh sb="8" eb="10">
      <t>バアイ</t>
    </rPh>
    <rPh sb="12" eb="13">
      <t>ヒョウ</t>
    </rPh>
    <rPh sb="14" eb="16">
      <t>ゲダン</t>
    </rPh>
    <rPh sb="17" eb="19">
      <t>ニュウリョク</t>
    </rPh>
    <phoneticPr fontId="1"/>
  </si>
  <si>
    <t>表示単位選択</t>
    <rPh sb="0" eb="2">
      <t>ヒョウジ</t>
    </rPh>
    <rPh sb="2" eb="4">
      <t>タンイ</t>
    </rPh>
    <rPh sb="4" eb="6">
      <t>センタク</t>
    </rPh>
    <phoneticPr fontId="1"/>
  </si>
  <si>
    <t>億円</t>
    <rPh sb="0" eb="2">
      <t>オクエン</t>
    </rPh>
    <phoneticPr fontId="1"/>
  </si>
  <si>
    <t>千万円</t>
    <rPh sb="0" eb="3">
      <t>センマンエン</t>
    </rPh>
    <phoneticPr fontId="1"/>
  </si>
  <si>
    <t>百万円</t>
    <rPh sb="0" eb="1">
      <t>ヒャク</t>
    </rPh>
    <rPh sb="1" eb="3">
      <t>マンエン</t>
    </rPh>
    <phoneticPr fontId="1"/>
  </si>
  <si>
    <t>十万円</t>
    <rPh sb="0" eb="3">
      <t>ジュウマンエン</t>
    </rPh>
    <phoneticPr fontId="1"/>
  </si>
  <si>
    <t>万円</t>
    <rPh sb="0" eb="2">
      <t>マンエン</t>
    </rPh>
    <phoneticPr fontId="1"/>
  </si>
  <si>
    <t>千円</t>
    <rPh sb="0" eb="2">
      <t>センエン</t>
    </rPh>
    <phoneticPr fontId="1"/>
  </si>
  <si>
    <t>円</t>
    <rPh sb="0" eb="1">
      <t>エン</t>
    </rPh>
    <phoneticPr fontId="1"/>
  </si>
  <si>
    <t>調整係数</t>
    <rPh sb="0" eb="2">
      <t>チョウセイ</t>
    </rPh>
    <rPh sb="2" eb="4">
      <t>ケイスウ</t>
    </rPh>
    <phoneticPr fontId="1"/>
  </si>
  <si>
    <t>新規需要
増加額合計</t>
    <rPh sb="0" eb="4">
      <t>シンキジュヨウ</t>
    </rPh>
    <rPh sb="5" eb="7">
      <t>ゾウカ</t>
    </rPh>
    <rPh sb="7" eb="8">
      <t>ガク</t>
    </rPh>
    <rPh sb="8" eb="10">
      <t>ゴウケイ</t>
    </rPh>
    <phoneticPr fontId="1"/>
  </si>
  <si>
    <t>直接効果</t>
    <rPh sb="0" eb="2">
      <t>チョクセツ</t>
    </rPh>
    <rPh sb="2" eb="4">
      <t>コウカ</t>
    </rPh>
    <phoneticPr fontId="1"/>
  </si>
  <si>
    <t>粗付加価値
誘発額</t>
    <rPh sb="0" eb="1">
      <t>アラ</t>
    </rPh>
    <rPh sb="1" eb="3">
      <t>フカ</t>
    </rPh>
    <rPh sb="3" eb="5">
      <t>カチ</t>
    </rPh>
    <rPh sb="6" eb="8">
      <t>ユウハツ</t>
    </rPh>
    <rPh sb="8" eb="9">
      <t>ガク</t>
    </rPh>
    <phoneticPr fontId="1"/>
  </si>
  <si>
    <t>生産誘発額</t>
    <rPh sb="0" eb="2">
      <t>セイサン</t>
    </rPh>
    <rPh sb="2" eb="4">
      <t>ユウハツ</t>
    </rPh>
    <rPh sb="4" eb="5">
      <t>ガク</t>
    </rPh>
    <phoneticPr fontId="1"/>
  </si>
  <si>
    <t>雇用者所得
誘発額</t>
    <rPh sb="0" eb="3">
      <t>コヨウシャ</t>
    </rPh>
    <rPh sb="3" eb="5">
      <t>ショトク</t>
    </rPh>
    <rPh sb="6" eb="8">
      <t>ユウハツ</t>
    </rPh>
    <rPh sb="8" eb="9">
      <t>ガク</t>
    </rPh>
    <phoneticPr fontId="1"/>
  </si>
  <si>
    <t>１次波及効果</t>
    <rPh sb="1" eb="2">
      <t>ジ</t>
    </rPh>
    <rPh sb="2" eb="4">
      <t>ハキュウ</t>
    </rPh>
    <rPh sb="4" eb="6">
      <t>コウカ</t>
    </rPh>
    <phoneticPr fontId="1"/>
  </si>
  <si>
    <t>生産誘発額</t>
    <rPh sb="0" eb="4">
      <t>セイサンユウハツ</t>
    </rPh>
    <rPh sb="4" eb="5">
      <t>ガク</t>
    </rPh>
    <phoneticPr fontId="1"/>
  </si>
  <si>
    <t>雇用者所得
誘発額</t>
    <rPh sb="0" eb="5">
      <t>コヨウシャショトク</t>
    </rPh>
    <rPh sb="6" eb="8">
      <t>ユウハツ</t>
    </rPh>
    <rPh sb="8" eb="9">
      <t>ガク</t>
    </rPh>
    <phoneticPr fontId="1"/>
  </si>
  <si>
    <t>２次波及効果</t>
    <rPh sb="1" eb="2">
      <t>ジ</t>
    </rPh>
    <rPh sb="2" eb="4">
      <t>ハキュウ</t>
    </rPh>
    <rPh sb="4" eb="6">
      <t>コウカ</t>
    </rPh>
    <phoneticPr fontId="1"/>
  </si>
  <si>
    <t>家計外消費支出（行）</t>
  </si>
  <si>
    <t>雇用者所得</t>
  </si>
  <si>
    <t>営業余剰</t>
  </si>
  <si>
    <t>資本減耗引当</t>
  </si>
  <si>
    <t>（控除）経常補助金</t>
  </si>
  <si>
    <t>38</t>
  </si>
  <si>
    <t>39</t>
  </si>
  <si>
    <t>40</t>
  </si>
  <si>
    <t>41</t>
  </si>
  <si>
    <t>42</t>
  </si>
  <si>
    <t>43</t>
  </si>
  <si>
    <t>44</t>
  </si>
  <si>
    <t>45</t>
  </si>
  <si>
    <t>46</t>
  </si>
  <si>
    <t>47</t>
  </si>
  <si>
    <t>48</t>
  </si>
  <si>
    <t>51</t>
  </si>
  <si>
    <t>53</t>
  </si>
  <si>
    <t>55</t>
  </si>
  <si>
    <t>57</t>
  </si>
  <si>
    <t>59</t>
  </si>
  <si>
    <t>61</t>
  </si>
  <si>
    <t>63</t>
  </si>
  <si>
    <t>64</t>
  </si>
  <si>
    <t>65</t>
  </si>
  <si>
    <t>66</t>
  </si>
  <si>
    <t>67</t>
  </si>
  <si>
    <t>68</t>
  </si>
  <si>
    <t>69</t>
  </si>
  <si>
    <t>70</t>
  </si>
  <si>
    <t>内生部門計</t>
  </si>
  <si>
    <t>列和</t>
    <rPh sb="0" eb="1">
      <t>レツ</t>
    </rPh>
    <rPh sb="1" eb="2">
      <t>ワ</t>
    </rPh>
    <phoneticPr fontId="5"/>
  </si>
  <si>
    <t>影響力係数</t>
    <rPh sb="0" eb="3">
      <t>エイキョウリョク</t>
    </rPh>
    <rPh sb="3" eb="5">
      <t>ケイスウ</t>
    </rPh>
    <phoneticPr fontId="5"/>
  </si>
  <si>
    <t>行和</t>
  </si>
  <si>
    <t>感応度係数</t>
    <rPh sb="0" eb="3">
      <t>カンノウド</t>
    </rPh>
    <rPh sb="3" eb="5">
      <t>ケイスウ</t>
    </rPh>
    <phoneticPr fontId="5"/>
  </si>
  <si>
    <t>-</t>
    <phoneticPr fontId="1"/>
  </si>
  <si>
    <t>直接効果+1次波及効果</t>
    <rPh sb="0" eb="2">
      <t>チョクセツ</t>
    </rPh>
    <rPh sb="2" eb="4">
      <t>コウカ</t>
    </rPh>
    <rPh sb="6" eb="7">
      <t>ジ</t>
    </rPh>
    <rPh sb="7" eb="9">
      <t>ハキュウ</t>
    </rPh>
    <rPh sb="9" eb="11">
      <t>コウカ</t>
    </rPh>
    <phoneticPr fontId="1"/>
  </si>
  <si>
    <t>消費転換率</t>
    <rPh sb="0" eb="2">
      <t>ショウヒ</t>
    </rPh>
    <rPh sb="2" eb="4">
      <t>テンカン</t>
    </rPh>
    <rPh sb="4" eb="5">
      <t>リツ</t>
    </rPh>
    <phoneticPr fontId="1"/>
  </si>
  <si>
    <t>入力シートより</t>
    <rPh sb="0" eb="2">
      <t>ニュウリョク</t>
    </rPh>
    <phoneticPr fontId="1"/>
  </si>
  <si>
    <t>民間消費
支出額増加額</t>
    <rPh sb="0" eb="2">
      <t>ミンカン</t>
    </rPh>
    <rPh sb="2" eb="4">
      <t>ショウヒ</t>
    </rPh>
    <rPh sb="5" eb="7">
      <t>シシュツ</t>
    </rPh>
    <rPh sb="7" eb="8">
      <t>ガク</t>
    </rPh>
    <rPh sb="8" eb="10">
      <t>ゾウカ</t>
    </rPh>
    <rPh sb="10" eb="11">
      <t>ガク</t>
    </rPh>
    <phoneticPr fontId="1"/>
  </si>
  <si>
    <t>民間消費支出
構成比</t>
    <rPh sb="0" eb="2">
      <t>ミンカン</t>
    </rPh>
    <rPh sb="2" eb="4">
      <t>ショウヒ</t>
    </rPh>
    <rPh sb="4" eb="6">
      <t>シシュツ</t>
    </rPh>
    <rPh sb="7" eb="10">
      <t>コウセイヒ</t>
    </rPh>
    <phoneticPr fontId="1"/>
  </si>
  <si>
    <t>A</t>
    <phoneticPr fontId="1"/>
  </si>
  <si>
    <t>D</t>
    <phoneticPr fontId="1"/>
  </si>
  <si>
    <t>C</t>
    <phoneticPr fontId="1"/>
  </si>
  <si>
    <t>E</t>
    <phoneticPr fontId="1"/>
  </si>
  <si>
    <t>C×粗付加価値率</t>
    <rPh sb="2" eb="8">
      <t>アラフカカチリツ</t>
    </rPh>
    <phoneticPr fontId="1"/>
  </si>
  <si>
    <t>C×雇用者所得率</t>
    <rPh sb="2" eb="5">
      <t>コヨウシャ</t>
    </rPh>
    <rPh sb="5" eb="7">
      <t>ショトク</t>
    </rPh>
    <rPh sb="7" eb="8">
      <t>リツ</t>
    </rPh>
    <phoneticPr fontId="1"/>
  </si>
  <si>
    <t>F</t>
    <phoneticPr fontId="1"/>
  </si>
  <si>
    <t>G</t>
    <phoneticPr fontId="1"/>
  </si>
  <si>
    <t>H1</t>
    <phoneticPr fontId="1"/>
  </si>
  <si>
    <t>I1</t>
    <phoneticPr fontId="1"/>
  </si>
  <si>
    <t>H1×粗付加価値率</t>
    <rPh sb="3" eb="9">
      <t>アラフカカチリツ</t>
    </rPh>
    <phoneticPr fontId="1"/>
  </si>
  <si>
    <t>H1×雇用者所得率</t>
    <rPh sb="3" eb="6">
      <t>コヨウシャ</t>
    </rPh>
    <rPh sb="6" eb="8">
      <t>ショトク</t>
    </rPh>
    <rPh sb="8" eb="9">
      <t>リツ</t>
    </rPh>
    <phoneticPr fontId="1"/>
  </si>
  <si>
    <t>K</t>
    <phoneticPr fontId="1"/>
  </si>
  <si>
    <t>L</t>
    <phoneticPr fontId="1"/>
  </si>
  <si>
    <t>E+J1</t>
    <phoneticPr fontId="1"/>
  </si>
  <si>
    <t>C+H1</t>
    <phoneticPr fontId="1"/>
  </si>
  <si>
    <t>M</t>
    <phoneticPr fontId="1"/>
  </si>
  <si>
    <t>L×消費転換率</t>
    <rPh sb="2" eb="4">
      <t>ショウヒ</t>
    </rPh>
    <rPh sb="4" eb="6">
      <t>テンカン</t>
    </rPh>
    <rPh sb="6" eb="7">
      <t>リツ</t>
    </rPh>
    <phoneticPr fontId="1"/>
  </si>
  <si>
    <t>N</t>
    <phoneticPr fontId="1"/>
  </si>
  <si>
    <t>O</t>
    <phoneticPr fontId="1"/>
  </si>
  <si>
    <t>消費誘発額</t>
    <rPh sb="0" eb="2">
      <t>ショウヒ</t>
    </rPh>
    <rPh sb="2" eb="4">
      <t>ユウハツ</t>
    </rPh>
    <rPh sb="4" eb="5">
      <t>ガク</t>
    </rPh>
    <phoneticPr fontId="1"/>
  </si>
  <si>
    <t>M×民間消費
支出構成比</t>
    <rPh sb="2" eb="4">
      <t>ミンカン</t>
    </rPh>
    <rPh sb="4" eb="6">
      <t>ショウヒ</t>
    </rPh>
    <rPh sb="7" eb="9">
      <t>シシュツ</t>
    </rPh>
    <rPh sb="9" eb="12">
      <t>コウセイヒ</t>
    </rPh>
    <phoneticPr fontId="1"/>
  </si>
  <si>
    <t>消費需要転換額</t>
    <rPh sb="0" eb="2">
      <t>ショウヒ</t>
    </rPh>
    <rPh sb="2" eb="4">
      <t>ジュヨウ</t>
    </rPh>
    <rPh sb="4" eb="6">
      <t>テンカン</t>
    </rPh>
    <rPh sb="6" eb="7">
      <t>ガク</t>
    </rPh>
    <phoneticPr fontId="1"/>
  </si>
  <si>
    <t>H2</t>
    <phoneticPr fontId="1"/>
  </si>
  <si>
    <t>J1</t>
    <phoneticPr fontId="1"/>
  </si>
  <si>
    <t>I2</t>
    <phoneticPr fontId="1"/>
  </si>
  <si>
    <t>J2</t>
    <phoneticPr fontId="1"/>
  </si>
  <si>
    <t>H2×粗付加価値率</t>
    <rPh sb="3" eb="9">
      <t>アラフカカチリツ</t>
    </rPh>
    <phoneticPr fontId="1"/>
  </si>
  <si>
    <t>H2×雇用者所得率</t>
    <rPh sb="3" eb="6">
      <t>コヨウシャ</t>
    </rPh>
    <rPh sb="6" eb="8">
      <t>ショトク</t>
    </rPh>
    <rPh sb="8" eb="9">
      <t>リツ</t>
    </rPh>
    <phoneticPr fontId="1"/>
  </si>
  <si>
    <t>雇用誘発</t>
    <rPh sb="0" eb="2">
      <t>コヨウ</t>
    </rPh>
    <rPh sb="2" eb="4">
      <t>ユウハツ</t>
    </rPh>
    <phoneticPr fontId="1"/>
  </si>
  <si>
    <t>就業者係数</t>
    <rPh sb="0" eb="3">
      <t>シュウギョウシャ</t>
    </rPh>
    <rPh sb="3" eb="5">
      <t>ケイスウ</t>
    </rPh>
    <phoneticPr fontId="1"/>
  </si>
  <si>
    <t>雇用者係数</t>
    <rPh sb="0" eb="3">
      <t>コヨウシャ</t>
    </rPh>
    <rPh sb="3" eb="5">
      <t>ケイスウ</t>
    </rPh>
    <phoneticPr fontId="1"/>
  </si>
  <si>
    <t>R</t>
    <phoneticPr fontId="1"/>
  </si>
  <si>
    <t>就業者誘発数</t>
    <rPh sb="0" eb="3">
      <t>シュウギョウシャ</t>
    </rPh>
    <rPh sb="3" eb="5">
      <t>ユウハツ</t>
    </rPh>
    <rPh sb="5" eb="6">
      <t>スウ</t>
    </rPh>
    <phoneticPr fontId="1"/>
  </si>
  <si>
    <t>雇用者誘発数</t>
    <rPh sb="0" eb="3">
      <t>コヨウシャ</t>
    </rPh>
    <rPh sb="3" eb="5">
      <t>ユウハツ</t>
    </rPh>
    <rPh sb="5" eb="6">
      <t>スウ</t>
    </rPh>
    <phoneticPr fontId="1"/>
  </si>
  <si>
    <t>（単位：人）</t>
    <rPh sb="1" eb="3">
      <t>タンイ</t>
    </rPh>
    <rPh sb="4" eb="5">
      <t>ニン</t>
    </rPh>
    <phoneticPr fontId="1"/>
  </si>
  <si>
    <t>直接効果</t>
    <rPh sb="0" eb="2">
      <t>チョクセツ</t>
    </rPh>
    <rPh sb="2" eb="4">
      <t>コウカ</t>
    </rPh>
    <phoneticPr fontId="6"/>
  </si>
  <si>
    <t>生産誘発額</t>
    <rPh sb="0" eb="2">
      <t>セイサン</t>
    </rPh>
    <rPh sb="2" eb="4">
      <t>ユウハツ</t>
    </rPh>
    <rPh sb="4" eb="5">
      <t>ガク</t>
    </rPh>
    <phoneticPr fontId="6"/>
  </si>
  <si>
    <t>中間投入額</t>
    <rPh sb="0" eb="2">
      <t>チュウカン</t>
    </rPh>
    <rPh sb="2" eb="4">
      <t>トウニュウ</t>
    </rPh>
    <rPh sb="4" eb="5">
      <t>ガク</t>
    </rPh>
    <phoneticPr fontId="6"/>
  </si>
  <si>
    <t>県内自給額</t>
    <rPh sb="0" eb="2">
      <t>ケンナイ</t>
    </rPh>
    <rPh sb="2" eb="4">
      <t>ジキュウ</t>
    </rPh>
    <rPh sb="4" eb="5">
      <t>ガク</t>
    </rPh>
    <phoneticPr fontId="6"/>
  </si>
  <si>
    <t>雇用者所得総額
（直接+1次波及）</t>
    <rPh sb="0" eb="3">
      <t>コヨウシャ</t>
    </rPh>
    <rPh sb="3" eb="5">
      <t>ショトク</t>
    </rPh>
    <rPh sb="5" eb="7">
      <t>ソウガク</t>
    </rPh>
    <rPh sb="9" eb="11">
      <t>チョクセツ</t>
    </rPh>
    <rPh sb="13" eb="14">
      <t>ジ</t>
    </rPh>
    <rPh sb="14" eb="16">
      <t>ハキュウ</t>
    </rPh>
    <phoneticPr fontId="6"/>
  </si>
  <si>
    <t>消費支出増加額</t>
    <rPh sb="0" eb="2">
      <t>ショウヒ</t>
    </rPh>
    <rPh sb="2" eb="4">
      <t>シシュツ</t>
    </rPh>
    <rPh sb="4" eb="6">
      <t>ゾウカ</t>
    </rPh>
    <rPh sb="6" eb="7">
      <t>ガク</t>
    </rPh>
    <phoneticPr fontId="6"/>
  </si>
  <si>
    <t>消費誘発額</t>
    <rPh sb="0" eb="2">
      <t>ショウヒ</t>
    </rPh>
    <rPh sb="2" eb="4">
      <t>ユウハツ</t>
    </rPh>
    <rPh sb="4" eb="5">
      <t>ガク</t>
    </rPh>
    <phoneticPr fontId="6"/>
  </si>
  <si>
    <t>1次波及効果</t>
    <rPh sb="1" eb="2">
      <t>ジ</t>
    </rPh>
    <rPh sb="2" eb="4">
      <t>ハキュウ</t>
    </rPh>
    <rPh sb="4" eb="6">
      <t>コウカ</t>
    </rPh>
    <phoneticPr fontId="6"/>
  </si>
  <si>
    <t>2次波及効果</t>
    <rPh sb="1" eb="2">
      <t>ジ</t>
    </rPh>
    <rPh sb="2" eb="4">
      <t>ハキュウ</t>
    </rPh>
    <rPh sb="4" eb="6">
      <t>コウカ</t>
    </rPh>
    <phoneticPr fontId="6"/>
  </si>
  <si>
    <t>自給率設定</t>
    <rPh sb="0" eb="3">
      <t>ジキュウリツ</t>
    </rPh>
    <rPh sb="3" eb="5">
      <t>セッテイ</t>
    </rPh>
    <phoneticPr fontId="1"/>
  </si>
  <si>
    <t>生産誘発額</t>
    <rPh sb="0" eb="5">
      <t>セイサンユウハツガク</t>
    </rPh>
    <phoneticPr fontId="6"/>
  </si>
  <si>
    <t>〈 まとめ 〉</t>
    <phoneticPr fontId="6"/>
  </si>
  <si>
    <t>（注）端数処理の関係で、内訳の計と合計値が一致しない場合があります。</t>
    <rPh sb="1" eb="2">
      <t>チュウ</t>
    </rPh>
    <rPh sb="3" eb="7">
      <t>ハスウショリ</t>
    </rPh>
    <rPh sb="8" eb="10">
      <t>カンケイ</t>
    </rPh>
    <rPh sb="12" eb="14">
      <t>ウチワケ</t>
    </rPh>
    <rPh sb="15" eb="16">
      <t>ケイ</t>
    </rPh>
    <rPh sb="17" eb="20">
      <t>ゴウケイチ</t>
    </rPh>
    <rPh sb="21" eb="23">
      <t>イッチ</t>
    </rPh>
    <rPh sb="26" eb="28">
      <t>バアイ</t>
    </rPh>
    <phoneticPr fontId="6"/>
  </si>
  <si>
    <t>分析事例</t>
    <rPh sb="0" eb="2">
      <t>ブンセキ</t>
    </rPh>
    <rPh sb="2" eb="4">
      <t>ジレイ</t>
    </rPh>
    <phoneticPr fontId="8"/>
  </si>
  <si>
    <t>１　当初設定</t>
    <rPh sb="2" eb="4">
      <t>トウショ</t>
    </rPh>
    <rPh sb="4" eb="6">
      <t>セッテイ</t>
    </rPh>
    <phoneticPr fontId="8"/>
  </si>
  <si>
    <t>新規需要増加額</t>
    <rPh sb="0" eb="2">
      <t>シンキ</t>
    </rPh>
    <rPh sb="2" eb="4">
      <t>ジュヨウ</t>
    </rPh>
    <rPh sb="4" eb="6">
      <t>ゾウカ</t>
    </rPh>
    <rPh sb="6" eb="7">
      <t>ガク</t>
    </rPh>
    <phoneticPr fontId="8"/>
  </si>
  <si>
    <t>消費転換率</t>
    <rPh sb="0" eb="2">
      <t>ショウヒ</t>
    </rPh>
    <rPh sb="2" eb="4">
      <t>テンカン</t>
    </rPh>
    <rPh sb="4" eb="5">
      <t>リツ</t>
    </rPh>
    <phoneticPr fontId="8"/>
  </si>
  <si>
    <t>２　分析結果</t>
    <rPh sb="2" eb="4">
      <t>ブンセキ</t>
    </rPh>
    <rPh sb="4" eb="6">
      <t>ケッカ</t>
    </rPh>
    <phoneticPr fontId="8"/>
  </si>
  <si>
    <t>生産誘発額</t>
    <rPh sb="0" eb="2">
      <t>セイサン</t>
    </rPh>
    <rPh sb="2" eb="4">
      <t>ユウハツ</t>
    </rPh>
    <rPh sb="4" eb="5">
      <t>ガク</t>
    </rPh>
    <phoneticPr fontId="8"/>
  </si>
  <si>
    <t>直接効果</t>
    <rPh sb="0" eb="2">
      <t>チョクセツ</t>
    </rPh>
    <rPh sb="2" eb="4">
      <t>コウカ</t>
    </rPh>
    <phoneticPr fontId="8"/>
  </si>
  <si>
    <t>合計（総合効果）</t>
    <rPh sb="0" eb="2">
      <t>ゴウケイ</t>
    </rPh>
    <rPh sb="3" eb="5">
      <t>ソウゴウ</t>
    </rPh>
    <rPh sb="5" eb="7">
      <t>コウカ</t>
    </rPh>
    <phoneticPr fontId="8"/>
  </si>
  <si>
    <t>合計（総合効果）</t>
    <rPh sb="0" eb="2">
      <t>ゴウケイ</t>
    </rPh>
    <rPh sb="3" eb="5">
      <t>ソウゴウ</t>
    </rPh>
    <rPh sb="5" eb="7">
      <t>コウカ</t>
    </rPh>
    <phoneticPr fontId="6"/>
  </si>
  <si>
    <t>県内自給額</t>
    <rPh sb="0" eb="2">
      <t>ケンナイ</t>
    </rPh>
    <rPh sb="2" eb="4">
      <t>ジキュウ</t>
    </rPh>
    <rPh sb="4" eb="5">
      <t>ガク</t>
    </rPh>
    <phoneticPr fontId="1"/>
  </si>
  <si>
    <t>中間投入額</t>
    <rPh sb="0" eb="2">
      <t>チュウカン</t>
    </rPh>
    <rPh sb="2" eb="4">
      <t>トウニュウ</t>
    </rPh>
    <rPh sb="4" eb="5">
      <t>ガク</t>
    </rPh>
    <phoneticPr fontId="1"/>
  </si>
  <si>
    <t>1次波及効果</t>
    <rPh sb="1" eb="2">
      <t>ジ</t>
    </rPh>
    <rPh sb="2" eb="4">
      <t>ハキュウ</t>
    </rPh>
    <rPh sb="4" eb="6">
      <t>コウカ</t>
    </rPh>
    <phoneticPr fontId="8"/>
  </si>
  <si>
    <t>2次波及効果</t>
    <rPh sb="1" eb="2">
      <t>ジ</t>
    </rPh>
    <rPh sb="2" eb="4">
      <t>ハキュウ</t>
    </rPh>
    <rPh sb="4" eb="6">
      <t>コウカ</t>
    </rPh>
    <phoneticPr fontId="8"/>
  </si>
  <si>
    <t>1次波及効果</t>
    <rPh sb="1" eb="2">
      <t>ジ</t>
    </rPh>
    <rPh sb="2" eb="4">
      <t>ハキュウ</t>
    </rPh>
    <rPh sb="4" eb="6">
      <t>コウカ</t>
    </rPh>
    <phoneticPr fontId="1"/>
  </si>
  <si>
    <t>2次波及効果</t>
    <rPh sb="1" eb="2">
      <t>ジ</t>
    </rPh>
    <rPh sb="2" eb="4">
      <t>ハキュウ</t>
    </rPh>
    <rPh sb="4" eb="6">
      <t>コウカ</t>
    </rPh>
    <phoneticPr fontId="1"/>
  </si>
  <si>
    <t>合計（総合効果）</t>
    <rPh sb="0" eb="2">
      <t>ゴウケイ</t>
    </rPh>
    <rPh sb="3" eb="5">
      <t>ソウゴウ</t>
    </rPh>
    <rPh sb="5" eb="7">
      <t>コウカ</t>
    </rPh>
    <phoneticPr fontId="1"/>
  </si>
  <si>
    <t>P1</t>
    <phoneticPr fontId="1"/>
  </si>
  <si>
    <t>Q1</t>
    <phoneticPr fontId="1"/>
  </si>
  <si>
    <t>C×就業者係数</t>
    <rPh sb="2" eb="5">
      <t>シュウギョウシャ</t>
    </rPh>
    <rPh sb="5" eb="7">
      <t>ケイスウ</t>
    </rPh>
    <phoneticPr fontId="1"/>
  </si>
  <si>
    <t>C×雇用者係数</t>
    <rPh sb="2" eb="5">
      <t>コヨウシャ</t>
    </rPh>
    <rPh sb="5" eb="7">
      <t>ケイスウ</t>
    </rPh>
    <phoneticPr fontId="1"/>
  </si>
  <si>
    <t>P2</t>
  </si>
  <si>
    <t>Q2</t>
    <phoneticPr fontId="1"/>
  </si>
  <si>
    <t>P3</t>
  </si>
  <si>
    <t>Q3</t>
    <phoneticPr fontId="1"/>
  </si>
  <si>
    <t>H1×就業者係数</t>
    <rPh sb="3" eb="6">
      <t>シュウギョウシャ</t>
    </rPh>
    <rPh sb="6" eb="8">
      <t>ケイスウ</t>
    </rPh>
    <phoneticPr fontId="1"/>
  </si>
  <si>
    <t>H1×雇用者係数</t>
    <rPh sb="3" eb="6">
      <t>コヨウシャ</t>
    </rPh>
    <rPh sb="6" eb="8">
      <t>ケイスウ</t>
    </rPh>
    <phoneticPr fontId="1"/>
  </si>
  <si>
    <t>H2×就業者係数</t>
    <rPh sb="3" eb="6">
      <t>シュウギョウシャ</t>
    </rPh>
    <rPh sb="6" eb="8">
      <t>ケイスウ</t>
    </rPh>
    <phoneticPr fontId="1"/>
  </si>
  <si>
    <t>H2×雇用者係数</t>
    <rPh sb="3" eb="6">
      <t>コヨウシャ</t>
    </rPh>
    <rPh sb="6" eb="8">
      <t>ケイスウ</t>
    </rPh>
    <phoneticPr fontId="1"/>
  </si>
  <si>
    <t>P1+P2+P3</t>
    <phoneticPr fontId="1"/>
  </si>
  <si>
    <t>Q1+Q2+Q3</t>
    <phoneticPr fontId="1"/>
  </si>
  <si>
    <t>S</t>
    <phoneticPr fontId="1"/>
  </si>
  <si>
    <t>（単位：人）</t>
    <rPh sb="1" eb="3">
      <t>タンイ</t>
    </rPh>
    <rPh sb="4" eb="5">
      <t>ヒト</t>
    </rPh>
    <phoneticPr fontId="8"/>
  </si>
  <si>
    <t>新規需要増加額</t>
    <rPh sb="0" eb="2">
      <t>シンキ</t>
    </rPh>
    <rPh sb="2" eb="4">
      <t>ジュヨウ</t>
    </rPh>
    <rPh sb="4" eb="6">
      <t>ゾウカ</t>
    </rPh>
    <rPh sb="6" eb="7">
      <t>ガク</t>
    </rPh>
    <phoneticPr fontId="9"/>
  </si>
  <si>
    <t>生産誘発額</t>
    <rPh sb="0" eb="2">
      <t>セイサン</t>
    </rPh>
    <rPh sb="2" eb="4">
      <t>ユウハツ</t>
    </rPh>
    <rPh sb="4" eb="5">
      <t>ガク</t>
    </rPh>
    <phoneticPr fontId="9"/>
  </si>
  <si>
    <t>粗付加価値誘発額</t>
    <rPh sb="0" eb="8">
      <t>アラフカカチユウハツガク</t>
    </rPh>
    <phoneticPr fontId="9"/>
  </si>
  <si>
    <t>　*県内総生産への効果</t>
    <rPh sb="2" eb="4">
      <t>ケンナイ</t>
    </rPh>
    <rPh sb="4" eb="7">
      <t>ソウセイサン</t>
    </rPh>
    <rPh sb="9" eb="11">
      <t>コウカ</t>
    </rPh>
    <phoneticPr fontId="9"/>
  </si>
  <si>
    <t>就業者誘発数</t>
    <rPh sb="0" eb="3">
      <t>シュウギョウシャ</t>
    </rPh>
    <rPh sb="3" eb="5">
      <t>ユウハツ</t>
    </rPh>
    <rPh sb="5" eb="6">
      <t>スウ</t>
    </rPh>
    <phoneticPr fontId="9"/>
  </si>
  <si>
    <t>初期投資</t>
    <rPh sb="0" eb="2">
      <t>ショキ</t>
    </rPh>
    <rPh sb="2" eb="4">
      <t>トウシ</t>
    </rPh>
    <phoneticPr fontId="9"/>
  </si>
  <si>
    <t>新規需要
増加額</t>
    <rPh sb="0" eb="2">
      <t>シンキ</t>
    </rPh>
    <rPh sb="2" eb="4">
      <t>ジュヨウ</t>
    </rPh>
    <phoneticPr fontId="9"/>
  </si>
  <si>
    <t>直接</t>
    <rPh sb="0" eb="2">
      <t>チョクセツ</t>
    </rPh>
    <phoneticPr fontId="9"/>
  </si>
  <si>
    <t>1次波及</t>
    <rPh sb="1" eb="2">
      <t>ジ</t>
    </rPh>
    <rPh sb="2" eb="4">
      <t>ハキュウ</t>
    </rPh>
    <phoneticPr fontId="9"/>
  </si>
  <si>
    <t>2次波及</t>
    <rPh sb="1" eb="2">
      <t>ジ</t>
    </rPh>
    <rPh sb="2" eb="4">
      <t>ハキュウ</t>
    </rPh>
    <phoneticPr fontId="9"/>
  </si>
  <si>
    <t>合計</t>
    <rPh sb="0" eb="2">
      <t>ゴウケイ</t>
    </rPh>
    <phoneticPr fontId="9"/>
  </si>
  <si>
    <t>粗付加価値
誘発額</t>
    <rPh sb="0" eb="1">
      <t>アラ</t>
    </rPh>
    <rPh sb="1" eb="3">
      <t>フカ</t>
    </rPh>
    <rPh sb="3" eb="5">
      <t>カチ</t>
    </rPh>
    <rPh sb="6" eb="8">
      <t>ユウハツ</t>
    </rPh>
    <rPh sb="8" eb="9">
      <t>ガク</t>
    </rPh>
    <phoneticPr fontId="9"/>
  </si>
  <si>
    <t>就業者
誘発数</t>
    <rPh sb="0" eb="3">
      <t>シュウギョウシャ</t>
    </rPh>
    <rPh sb="4" eb="6">
      <t>ユウハツ</t>
    </rPh>
    <rPh sb="6" eb="7">
      <t>スウ</t>
    </rPh>
    <phoneticPr fontId="9"/>
  </si>
  <si>
    <t>雇用者
誘発数</t>
    <rPh sb="0" eb="3">
      <t>コヨウシャ</t>
    </rPh>
    <rPh sb="4" eb="6">
      <t>ユウハツ</t>
    </rPh>
    <rPh sb="6" eb="7">
      <t>スウ</t>
    </rPh>
    <phoneticPr fontId="9"/>
  </si>
  <si>
    <t>人</t>
    <rPh sb="0" eb="1">
      <t>ヒト</t>
    </rPh>
    <phoneticPr fontId="9"/>
  </si>
  <si>
    <t>人</t>
    <rPh sb="0" eb="1">
      <t>ニン</t>
    </rPh>
    <phoneticPr fontId="9"/>
  </si>
  <si>
    <t>倍 〉</t>
    <rPh sb="0" eb="1">
      <t>バイ</t>
    </rPh>
    <phoneticPr fontId="9"/>
  </si>
  <si>
    <t>〈 新規需要増加額比</t>
    <rPh sb="2" eb="4">
      <t>シンキ</t>
    </rPh>
    <rPh sb="4" eb="6">
      <t>ジュヨウ</t>
    </rPh>
    <rPh sb="6" eb="8">
      <t>ゾウカ</t>
    </rPh>
    <rPh sb="8" eb="9">
      <t>ガク</t>
    </rPh>
    <rPh sb="9" eb="10">
      <t>ヒ</t>
    </rPh>
    <phoneticPr fontId="9"/>
  </si>
  <si>
    <t>　　　雇用者誘発数</t>
    <rPh sb="3" eb="9">
      <t>コヨウシャユウハツスウ</t>
    </rPh>
    <phoneticPr fontId="9"/>
  </si>
  <si>
    <t>※1人未満切り捨て</t>
    <rPh sb="2" eb="3">
      <t>ニン</t>
    </rPh>
    <rPh sb="3" eb="5">
      <t>ミマン</t>
    </rPh>
    <rPh sb="5" eb="6">
      <t>キ</t>
    </rPh>
    <rPh sb="7" eb="8">
      <t>ス</t>
    </rPh>
    <phoneticPr fontId="9"/>
  </si>
  <si>
    <t>億円 ）</t>
    <rPh sb="0" eb="2">
      <t>オクエン</t>
    </rPh>
    <phoneticPr fontId="9"/>
  </si>
  <si>
    <t>F×B2</t>
    <phoneticPr fontId="1"/>
  </si>
  <si>
    <t>B2</t>
    <phoneticPr fontId="1"/>
  </si>
  <si>
    <t>-</t>
    <phoneticPr fontId="1"/>
  </si>
  <si>
    <t>N×B2</t>
    <phoneticPr fontId="1"/>
  </si>
  <si>
    <t>B1</t>
    <phoneticPr fontId="1"/>
  </si>
  <si>
    <t>A×B1</t>
    <phoneticPr fontId="1"/>
  </si>
  <si>
    <t>就業者誘発数</t>
    <rPh sb="0" eb="3">
      <t>シュウギョウシャ</t>
    </rPh>
    <rPh sb="3" eb="5">
      <t>ユウハツ</t>
    </rPh>
    <rPh sb="5" eb="6">
      <t>スウ</t>
    </rPh>
    <phoneticPr fontId="8"/>
  </si>
  <si>
    <t>雇用者誘発数</t>
    <rPh sb="0" eb="3">
      <t>コヨウシャ</t>
    </rPh>
    <rPh sb="3" eb="5">
      <t>ユウハツ</t>
    </rPh>
    <rPh sb="5" eb="6">
      <t>スウ</t>
    </rPh>
    <phoneticPr fontId="8"/>
  </si>
  <si>
    <t>飼料・有機質肥料、たばこを含む</t>
  </si>
  <si>
    <t>合成皮革を含む</t>
  </si>
  <si>
    <t>銑鉄・粗鋼、鋼材、鋳鍛造品など</t>
  </si>
  <si>
    <t>上水道・簡易水道、工業用水、下水道など</t>
  </si>
  <si>
    <t>ごみ、産業廃棄物、し尿の収集・処理など</t>
  </si>
  <si>
    <t>銀行、貸金業、証券会社、生命保険、損害保険など</t>
  </si>
  <si>
    <t>不動産仲介・管理業、不動産賃貸業、貸家業など</t>
  </si>
  <si>
    <t>中央政府、地方公共団体</t>
  </si>
  <si>
    <t>農業協同組合（営利活動分は除く）、商工会議所、集会所（文化会館、婦人会館など）、宗教団体、学術団体、労働団体、政治団体など</t>
  </si>
  <si>
    <t>家計調査</t>
    <rPh sb="0" eb="2">
      <t>カケイ</t>
    </rPh>
    <rPh sb="2" eb="4">
      <t>チョウサ</t>
    </rPh>
    <phoneticPr fontId="1"/>
  </si>
  <si>
    <t>生産者価格変換後
の需要増加額</t>
    <rPh sb="0" eb="3">
      <t>セイサンシャ</t>
    </rPh>
    <rPh sb="3" eb="5">
      <t>カカク</t>
    </rPh>
    <rPh sb="5" eb="8">
      <t>ヘンカンゴ</t>
    </rPh>
    <rPh sb="10" eb="12">
      <t>ジュヨウ</t>
    </rPh>
    <rPh sb="12" eb="14">
      <t>ゾウカ</t>
    </rPh>
    <rPh sb="14" eb="15">
      <t>ガク</t>
    </rPh>
    <phoneticPr fontId="1"/>
  </si>
  <si>
    <t>%</t>
    <phoneticPr fontId="6"/>
  </si>
  <si>
    <t>県内総生産</t>
    <rPh sb="0" eb="2">
      <t>ケンナイ</t>
    </rPh>
    <rPh sb="2" eb="5">
      <t>ソウセイサン</t>
    </rPh>
    <phoneticPr fontId="9"/>
  </si>
  <si>
    <t>％　　 　　（</t>
    <phoneticPr fontId="9"/>
  </si>
  <si>
    <t>H27年度</t>
    <rPh sb="3" eb="4">
      <t>ネン</t>
    </rPh>
    <rPh sb="4" eb="5">
      <t>ド</t>
    </rPh>
    <phoneticPr fontId="9"/>
  </si>
  <si>
    <t>県内総生産データ　（単位：億円）</t>
    <rPh sb="0" eb="2">
      <t>ケンナイ</t>
    </rPh>
    <rPh sb="2" eb="5">
      <t>ソウセイサン</t>
    </rPh>
    <rPh sb="10" eb="12">
      <t>タンイ</t>
    </rPh>
    <rPh sb="13" eb="15">
      <t>オクエン</t>
    </rPh>
    <phoneticPr fontId="9"/>
  </si>
  <si>
    <t>　県民経済計算より</t>
    <rPh sb="1" eb="3">
      <t>ケンミン</t>
    </rPh>
    <rPh sb="3" eb="5">
      <t>ケイザイ</t>
    </rPh>
    <rPh sb="5" eb="7">
      <t>ケイサン</t>
    </rPh>
    <phoneticPr fontId="9"/>
  </si>
  <si>
    <t>　により算出している</t>
    <rPh sb="4" eb="6">
      <t>サンシュツ</t>
    </rPh>
    <phoneticPr fontId="1"/>
  </si>
  <si>
    <t>・表の数値は勤労者世帯の「消費支出÷実収入」</t>
    <rPh sb="1" eb="2">
      <t>ヒョウ</t>
    </rPh>
    <rPh sb="3" eb="5">
      <t>スウチ</t>
    </rPh>
    <rPh sb="6" eb="9">
      <t>キンロウシャ</t>
    </rPh>
    <rPh sb="9" eb="11">
      <t>セタイ</t>
    </rPh>
    <rPh sb="13" eb="15">
      <t>ショウヒ</t>
    </rPh>
    <rPh sb="15" eb="17">
      <t>シシュツ</t>
    </rPh>
    <rPh sb="18" eb="21">
      <t>ジツシュウニュウ</t>
    </rPh>
    <phoneticPr fontId="1"/>
  </si>
  <si>
    <t>経済波及効果</t>
    <rPh sb="0" eb="2">
      <t>ケイザイ</t>
    </rPh>
    <rPh sb="2" eb="4">
      <t>ハキュウ</t>
    </rPh>
    <rPh sb="4" eb="6">
      <t>コウカ</t>
    </rPh>
    <phoneticPr fontId="9"/>
  </si>
  <si>
    <t>H28年度</t>
    <rPh sb="3" eb="4">
      <t>ネン</t>
    </rPh>
    <rPh sb="4" eb="5">
      <t>ド</t>
    </rPh>
    <phoneticPr fontId="9"/>
  </si>
  <si>
    <t>H29年度</t>
    <rPh sb="3" eb="4">
      <t>ネン</t>
    </rPh>
    <rPh sb="4" eb="5">
      <t>ド</t>
    </rPh>
    <phoneticPr fontId="9"/>
  </si>
  <si>
    <t>農林漁業</t>
    <rPh sb="2" eb="4">
      <t>ギョギョウ</t>
    </rPh>
    <phoneticPr fontId="7"/>
  </si>
  <si>
    <t>情報通信機器</t>
    <rPh sb="0" eb="2">
      <t>ジョウホウ</t>
    </rPh>
    <rPh sb="2" eb="4">
      <t>ツウシン</t>
    </rPh>
    <rPh sb="4" eb="6">
      <t>キキ</t>
    </rPh>
    <phoneticPr fontId="3"/>
  </si>
  <si>
    <t>他に分類されない会員制団体</t>
  </si>
  <si>
    <t>他に分類されない会員制団体</t>
    <phoneticPr fontId="3"/>
  </si>
  <si>
    <t>電子部品</t>
  </si>
  <si>
    <t>プラスチック・ゴム製品</t>
    <rPh sb="9" eb="11">
      <t>セイヒン</t>
    </rPh>
    <phoneticPr fontId="7"/>
  </si>
  <si>
    <t>情報通信機器</t>
    <rPh sb="0" eb="2">
      <t>ジョウホウ</t>
    </rPh>
    <rPh sb="2" eb="4">
      <t>ツウシン</t>
    </rPh>
    <rPh sb="4" eb="6">
      <t>キキ</t>
    </rPh>
    <phoneticPr fontId="6"/>
  </si>
  <si>
    <t>H30年度</t>
    <rPh sb="3" eb="4">
      <t>ネン</t>
    </rPh>
    <rPh sb="4" eb="5">
      <t>ド</t>
    </rPh>
    <phoneticPr fontId="9"/>
  </si>
  <si>
    <t>農林漁業</t>
    <rPh sb="2" eb="4">
      <t>ギョギョウ</t>
    </rPh>
    <phoneticPr fontId="10"/>
  </si>
  <si>
    <t>鉱業</t>
  </si>
  <si>
    <t>飲食料品</t>
  </si>
  <si>
    <t>繊維製品</t>
  </si>
  <si>
    <t>化学製品</t>
  </si>
  <si>
    <t>石油・石炭製品</t>
  </si>
  <si>
    <t>プラスチック・ゴム製品</t>
    <rPh sb="9" eb="11">
      <t>セイヒン</t>
    </rPh>
    <phoneticPr fontId="10"/>
  </si>
  <si>
    <t>窯業・土石製品</t>
  </si>
  <si>
    <t>鉄鋼</t>
  </si>
  <si>
    <t>非鉄金属</t>
  </si>
  <si>
    <t>金属製品</t>
  </si>
  <si>
    <t>はん用機械</t>
  </si>
  <si>
    <t>生産用機械</t>
  </si>
  <si>
    <t>業務用機械</t>
  </si>
  <si>
    <t>電気機械</t>
  </si>
  <si>
    <t>情報通信機器</t>
    <rPh sb="0" eb="2">
      <t>ジョウホウ</t>
    </rPh>
    <rPh sb="2" eb="4">
      <t>ツウシン</t>
    </rPh>
    <rPh sb="4" eb="6">
      <t>キキ</t>
    </rPh>
    <phoneticPr fontId="11"/>
  </si>
  <si>
    <t>輸送機械</t>
  </si>
  <si>
    <t>建設</t>
  </si>
  <si>
    <t>商業</t>
  </si>
  <si>
    <t>金融・保険</t>
  </si>
  <si>
    <t>不動産</t>
  </si>
  <si>
    <t>運輸・郵便</t>
  </si>
  <si>
    <t>情報通信</t>
  </si>
  <si>
    <t>公務</t>
  </si>
  <si>
    <t>教育・研究</t>
  </si>
  <si>
    <t>医療・福祉</t>
  </si>
  <si>
    <t>対個人サービス</t>
  </si>
  <si>
    <t>事務用品</t>
  </si>
  <si>
    <t>分類不明</t>
  </si>
  <si>
    <t>内生部門合計</t>
    <rPh sb="0" eb="2">
      <t>ナイセイ</t>
    </rPh>
    <rPh sb="2" eb="4">
      <t>ブモン</t>
    </rPh>
    <rPh sb="4" eb="5">
      <t>ゴウ</t>
    </rPh>
    <phoneticPr fontId="10"/>
  </si>
  <si>
    <t>間接税（関税・輸入品商品税を除く。）</t>
  </si>
  <si>
    <t>粗付加価値部門計</t>
    <rPh sb="0" eb="7">
      <t>アラフカカチブモン</t>
    </rPh>
    <rPh sb="7" eb="8">
      <t>ケイ</t>
    </rPh>
    <phoneticPr fontId="4"/>
  </si>
  <si>
    <t>県内生産額</t>
    <rPh sb="0" eb="1">
      <t>ケン</t>
    </rPh>
    <phoneticPr fontId="4"/>
  </si>
  <si>
    <t>全国家計
構造調査</t>
    <rPh sb="0" eb="2">
      <t>ゼンコク</t>
    </rPh>
    <rPh sb="2" eb="4">
      <t>カケイ</t>
    </rPh>
    <rPh sb="5" eb="7">
      <t>コウゾウ</t>
    </rPh>
    <rPh sb="7" eb="9">
      <t>チョウサ</t>
    </rPh>
    <phoneticPr fontId="1"/>
  </si>
  <si>
    <t>（人/百万円）</t>
    <rPh sb="1" eb="2">
      <t>ニン</t>
    </rPh>
    <rPh sb="3" eb="4">
      <t>ヒャク</t>
    </rPh>
    <phoneticPr fontId="2"/>
  </si>
  <si>
    <t>繊維製品</t>
    <phoneticPr fontId="5"/>
  </si>
  <si>
    <t>※　民間消費支出構成比のうち、屑・副産物の取り扱いの関係で異常値が発生している部門を「0」としています（紫色のセル）。</t>
    <phoneticPr fontId="1"/>
  </si>
  <si>
    <t>　● ファイルの構成</t>
    <rPh sb="8" eb="10">
      <t>コウセイ</t>
    </rPh>
    <phoneticPr fontId="1"/>
  </si>
  <si>
    <t>　　  ファイルは、次のように構成されています。</t>
    <phoneticPr fontId="1"/>
  </si>
  <si>
    <t>　説　　　明</t>
    <rPh sb="1" eb="2">
      <t>セツ</t>
    </rPh>
    <rPh sb="5" eb="6">
      <t>メイ</t>
    </rPh>
    <phoneticPr fontId="1"/>
  </si>
  <si>
    <t xml:space="preserve"> 　はじめに</t>
    <phoneticPr fontId="1"/>
  </si>
  <si>
    <t>　利用上の留意事項等を記載しています。</t>
    <phoneticPr fontId="1"/>
  </si>
  <si>
    <t>　 利用手引き</t>
    <rPh sb="2" eb="4">
      <t>リヨウ</t>
    </rPh>
    <rPh sb="4" eb="6">
      <t>テビ</t>
    </rPh>
    <phoneticPr fontId="1"/>
  </si>
  <si>
    <t>　この分析ツールへの入力方法を記載しています。</t>
    <rPh sb="3" eb="5">
      <t>ブンセキ</t>
    </rPh>
    <rPh sb="10" eb="12">
      <t>ニュウリョク</t>
    </rPh>
    <rPh sb="12" eb="14">
      <t>ホウホウ</t>
    </rPh>
    <rPh sb="15" eb="17">
      <t>キサイ</t>
    </rPh>
    <phoneticPr fontId="1"/>
  </si>
  <si>
    <t>　 部門分類表</t>
    <rPh sb="2" eb="4">
      <t>ブモン</t>
    </rPh>
    <rPh sb="4" eb="6">
      <t>ブンルイ</t>
    </rPh>
    <rPh sb="6" eb="7">
      <t>ヒョウ</t>
    </rPh>
    <phoneticPr fontId="1"/>
  </si>
  <si>
    <t>　産業連関表の部門分類を記載しています。</t>
    <rPh sb="1" eb="3">
      <t>サンギョウ</t>
    </rPh>
    <rPh sb="3" eb="5">
      <t>レンカン</t>
    </rPh>
    <rPh sb="5" eb="6">
      <t>ヒョウ</t>
    </rPh>
    <rPh sb="7" eb="9">
      <t>ブモン</t>
    </rPh>
    <rPh sb="9" eb="11">
      <t>ブンルイ</t>
    </rPh>
    <rPh sb="12" eb="14">
      <t>キサイ</t>
    </rPh>
    <phoneticPr fontId="1"/>
  </si>
  <si>
    <t>　入　　　力</t>
    <rPh sb="1" eb="2">
      <t>ニュウ</t>
    </rPh>
    <rPh sb="5" eb="6">
      <t>チカラ</t>
    </rPh>
    <phoneticPr fontId="1"/>
  </si>
  <si>
    <t>　入　力　結　果</t>
    <rPh sb="1" eb="2">
      <t>ニュウ</t>
    </rPh>
    <rPh sb="3" eb="4">
      <t>チカラ</t>
    </rPh>
    <rPh sb="5" eb="6">
      <t>ケツ</t>
    </rPh>
    <rPh sb="7" eb="8">
      <t>ハテ</t>
    </rPh>
    <phoneticPr fontId="1"/>
  </si>
  <si>
    <t>　 総括表</t>
    <rPh sb="2" eb="4">
      <t>ソウカツ</t>
    </rPh>
    <rPh sb="4" eb="5">
      <t>ヒョウ</t>
    </rPh>
    <phoneticPr fontId="1"/>
  </si>
  <si>
    <t>　 総合結果</t>
    <rPh sb="2" eb="4">
      <t>ソウゴウ</t>
    </rPh>
    <rPh sb="4" eb="6">
      <t>ケッカ</t>
    </rPh>
    <phoneticPr fontId="1"/>
  </si>
  <si>
    <t>　 フロー</t>
    <phoneticPr fontId="1"/>
  </si>
  <si>
    <t>　経済波及効果の計算の流れを確認できます。</t>
    <rPh sb="1" eb="3">
      <t>ケイザイ</t>
    </rPh>
    <rPh sb="3" eb="5">
      <t>ハキュウ</t>
    </rPh>
    <rPh sb="5" eb="7">
      <t>コウカ</t>
    </rPh>
    <phoneticPr fontId="1"/>
  </si>
  <si>
    <t>　計　算　シ　ー　ト</t>
    <rPh sb="1" eb="2">
      <t>ケイ</t>
    </rPh>
    <rPh sb="3" eb="4">
      <t>サン</t>
    </rPh>
    <phoneticPr fontId="1"/>
  </si>
  <si>
    <t>　 波及効果計算</t>
    <rPh sb="2" eb="4">
      <t>ハキュウ</t>
    </rPh>
    <rPh sb="4" eb="6">
      <t>コウカ</t>
    </rPh>
    <rPh sb="6" eb="8">
      <t>ケイサン</t>
    </rPh>
    <phoneticPr fontId="1"/>
  </si>
  <si>
    <t>　経済波及効果の計算をしています。</t>
    <phoneticPr fontId="1"/>
  </si>
  <si>
    <t>　 投入係数</t>
    <rPh sb="2" eb="4">
      <t>トウニュウ</t>
    </rPh>
    <rPh sb="4" eb="6">
      <t>ケイスウ</t>
    </rPh>
    <phoneticPr fontId="1"/>
  </si>
  <si>
    <t>　投入係数表です。中間投入額の計算に使用します。</t>
    <phoneticPr fontId="1"/>
  </si>
  <si>
    <t>　 逆行列係数（開放型）</t>
    <rPh sb="2" eb="5">
      <t>ギャクギョウレツ</t>
    </rPh>
    <rPh sb="5" eb="7">
      <t>ケイスウ</t>
    </rPh>
    <rPh sb="8" eb="11">
      <t>カイホウガタ</t>
    </rPh>
    <phoneticPr fontId="1"/>
  </si>
  <si>
    <t>　開放型逆行列係数表です。生産誘発額の計算に使用します。</t>
    <phoneticPr fontId="1"/>
  </si>
  <si>
    <t>　 その他係数</t>
    <rPh sb="4" eb="5">
      <t>タ</t>
    </rPh>
    <rPh sb="5" eb="7">
      <t>ケイスウ</t>
    </rPh>
    <phoneticPr fontId="1"/>
  </si>
  <si>
    <t>　計算に使用する各種係数表を掲載しています。</t>
    <phoneticPr fontId="1"/>
  </si>
  <si>
    <t>２　分析ツールの設定</t>
    <rPh sb="2" eb="4">
      <t>ブンセキ</t>
    </rPh>
    <rPh sb="8" eb="10">
      <t>セッテイ</t>
    </rPh>
    <phoneticPr fontId="1"/>
  </si>
  <si>
    <t xml:space="preserve"> 　　この分析ツールの設定は以下のとおりです。</t>
    <rPh sb="5" eb="7">
      <t>ブンセキ</t>
    </rPh>
    <rPh sb="11" eb="13">
      <t>セッテイ</t>
    </rPh>
    <rPh sb="14" eb="16">
      <t>イカ</t>
    </rPh>
    <phoneticPr fontId="1"/>
  </si>
  <si>
    <t>　 ① 生産誘発額、粗付加価値誘発額、雇用者所得誘発額、就業誘発者数及び雇用者誘発者数を２次波及効果</t>
    <rPh sb="4" eb="6">
      <t>セイサン</t>
    </rPh>
    <rPh sb="6" eb="8">
      <t>ユウハツ</t>
    </rPh>
    <rPh sb="8" eb="9">
      <t>ガク</t>
    </rPh>
    <rPh sb="10" eb="11">
      <t>アラ</t>
    </rPh>
    <rPh sb="11" eb="13">
      <t>フカ</t>
    </rPh>
    <rPh sb="13" eb="15">
      <t>カチ</t>
    </rPh>
    <rPh sb="15" eb="17">
      <t>ユウハツ</t>
    </rPh>
    <rPh sb="17" eb="18">
      <t>ガク</t>
    </rPh>
    <rPh sb="19" eb="22">
      <t>コヨウシャ</t>
    </rPh>
    <rPh sb="22" eb="24">
      <t>ショトク</t>
    </rPh>
    <rPh sb="24" eb="26">
      <t>ユウハツ</t>
    </rPh>
    <rPh sb="26" eb="27">
      <t>ガク</t>
    </rPh>
    <rPh sb="28" eb="30">
      <t>シュウギョウ</t>
    </rPh>
    <rPh sb="30" eb="32">
      <t>ユウハツ</t>
    </rPh>
    <rPh sb="32" eb="33">
      <t>シャ</t>
    </rPh>
    <rPh sb="33" eb="34">
      <t>スウ</t>
    </rPh>
    <rPh sb="34" eb="35">
      <t>オヨ</t>
    </rPh>
    <rPh sb="36" eb="39">
      <t>コヨウシャ</t>
    </rPh>
    <rPh sb="39" eb="41">
      <t>ユウハツ</t>
    </rPh>
    <rPh sb="41" eb="42">
      <t>シャ</t>
    </rPh>
    <rPh sb="42" eb="43">
      <t>スウ</t>
    </rPh>
    <rPh sb="45" eb="46">
      <t>ジ</t>
    </rPh>
    <rPh sb="46" eb="48">
      <t>ハキュウ</t>
    </rPh>
    <rPh sb="48" eb="50">
      <t>コウカ</t>
    </rPh>
    <phoneticPr fontId="1"/>
  </si>
  <si>
    <t>　　まで測定します。</t>
    <phoneticPr fontId="1"/>
  </si>
  <si>
    <t>　　算出しています。</t>
    <phoneticPr fontId="1"/>
  </si>
  <si>
    <t>３　分析結果の概要</t>
    <rPh sb="2" eb="4">
      <t>ブンセキ</t>
    </rPh>
    <rPh sb="4" eb="6">
      <t>ケッカ</t>
    </rPh>
    <rPh sb="7" eb="9">
      <t>ガイヨウ</t>
    </rPh>
    <phoneticPr fontId="1"/>
  </si>
  <si>
    <t xml:space="preserve"> 　　経済波及効果のイメージ図は以下のとおりです。</t>
    <rPh sb="3" eb="5">
      <t>ケイザイ</t>
    </rPh>
    <rPh sb="5" eb="7">
      <t>ハキュウ</t>
    </rPh>
    <rPh sb="7" eb="9">
      <t>コウカ</t>
    </rPh>
    <rPh sb="14" eb="15">
      <t>ズ</t>
    </rPh>
    <phoneticPr fontId="1"/>
  </si>
  <si>
    <t>４　利用上の留意事項</t>
    <rPh sb="2" eb="5">
      <t>リヨウジョウ</t>
    </rPh>
    <rPh sb="6" eb="8">
      <t>リュウイ</t>
    </rPh>
    <rPh sb="8" eb="10">
      <t>ジコウ</t>
    </rPh>
    <phoneticPr fontId="1"/>
  </si>
  <si>
    <t>　　 産業連関表による経済波及効果分析は、一つの経済モデルであり、以下のような前提条件や留意点に注意が</t>
    <phoneticPr fontId="1"/>
  </si>
  <si>
    <t xml:space="preserve">    必要です。</t>
    <phoneticPr fontId="1"/>
  </si>
  <si>
    <t>５　用語の説明</t>
    <rPh sb="2" eb="4">
      <t>ヨウゴ</t>
    </rPh>
    <rPh sb="5" eb="7">
      <t>セツメイ</t>
    </rPh>
    <phoneticPr fontId="1"/>
  </si>
  <si>
    <t xml:space="preserve"> 　　この分析ツールで用いる用語について、以下のとおり説明します。</t>
    <rPh sb="5" eb="7">
      <t>ブンセキ</t>
    </rPh>
    <rPh sb="11" eb="12">
      <t>モチ</t>
    </rPh>
    <rPh sb="14" eb="16">
      <t>ヨウゴ</t>
    </rPh>
    <rPh sb="21" eb="23">
      <t>イカ</t>
    </rPh>
    <rPh sb="27" eb="29">
      <t>セツメイ</t>
    </rPh>
    <phoneticPr fontId="1"/>
  </si>
  <si>
    <t>　● 需要増加額について</t>
    <rPh sb="3" eb="8">
      <t>ジュヨウゾウカガク</t>
    </rPh>
    <phoneticPr fontId="1"/>
  </si>
  <si>
    <t>　 財・サービスの需要増加額は、産業連関表の部門ごとに設定します。どの部門に設定するかにより分析結果</t>
    <rPh sb="9" eb="11">
      <t>ジュヨウ</t>
    </rPh>
    <rPh sb="11" eb="13">
      <t>ゾウカ</t>
    </rPh>
    <rPh sb="13" eb="14">
      <t>ガク</t>
    </rPh>
    <rPh sb="16" eb="18">
      <t>サンギョウ</t>
    </rPh>
    <rPh sb="18" eb="20">
      <t>レンカン</t>
    </rPh>
    <rPh sb="20" eb="21">
      <t>ヒョウ</t>
    </rPh>
    <rPh sb="22" eb="24">
      <t>ブモン</t>
    </rPh>
    <rPh sb="27" eb="29">
      <t>セッテイ</t>
    </rPh>
    <phoneticPr fontId="1"/>
  </si>
  <si>
    <t xml:space="preserve"> が異なるため、旅行消費支出による需要増加額がどの部門に該当するのかを特定する必要があります。</t>
    <rPh sb="2" eb="3">
      <t>コト</t>
    </rPh>
    <rPh sb="25" eb="27">
      <t>ブモン</t>
    </rPh>
    <rPh sb="28" eb="30">
      <t>ガイトウ</t>
    </rPh>
    <rPh sb="39" eb="41">
      <t>ヒツヨウ</t>
    </rPh>
    <phoneticPr fontId="1"/>
  </si>
  <si>
    <t>　● 購入者価格と生産者価格</t>
    <rPh sb="3" eb="6">
      <t>コウニュウシャ</t>
    </rPh>
    <rPh sb="6" eb="8">
      <t>カカク</t>
    </rPh>
    <rPh sb="9" eb="12">
      <t>セイサンシャ</t>
    </rPh>
    <rPh sb="12" eb="14">
      <t>カカク</t>
    </rPh>
    <phoneticPr fontId="1"/>
  </si>
  <si>
    <t xml:space="preserve"> 　購入者価格とは、流通経費（商業マージン、運輸マージン）を含めた購入者から見た価格で、生産者価格は、</t>
    <rPh sb="2" eb="7">
      <t>コウニュウシャカカク</t>
    </rPh>
    <rPh sb="10" eb="12">
      <t>リュウツウ</t>
    </rPh>
    <rPh sb="12" eb="14">
      <t>ケイヒ</t>
    </rPh>
    <rPh sb="15" eb="17">
      <t>ショウギョウ</t>
    </rPh>
    <rPh sb="22" eb="24">
      <t>ウンユ</t>
    </rPh>
    <rPh sb="30" eb="31">
      <t>フク</t>
    </rPh>
    <rPh sb="33" eb="35">
      <t>コウニュウ</t>
    </rPh>
    <rPh sb="35" eb="36">
      <t>シャ</t>
    </rPh>
    <rPh sb="38" eb="39">
      <t>ミ</t>
    </rPh>
    <rPh sb="40" eb="42">
      <t>カカク</t>
    </rPh>
    <rPh sb="44" eb="47">
      <t>セイサンシャ</t>
    </rPh>
    <phoneticPr fontId="1"/>
  </si>
  <si>
    <t xml:space="preserve"> 　 生産者が出荷するときの価格です。</t>
    <rPh sb="3" eb="6">
      <t>セイサンシャ</t>
    </rPh>
    <rPh sb="7" eb="9">
      <t>シュッカ</t>
    </rPh>
    <rPh sb="14" eb="16">
      <t>カカク</t>
    </rPh>
    <phoneticPr fontId="1"/>
  </si>
  <si>
    <t>　 産業連関表は生産者価格で作成されているため、経済波及効果を計算する際、最終需要額が購入者価格で</t>
    <rPh sb="2" eb="4">
      <t>サンギョウ</t>
    </rPh>
    <rPh sb="4" eb="6">
      <t>レンカン</t>
    </rPh>
    <rPh sb="6" eb="7">
      <t>ヒョウ</t>
    </rPh>
    <rPh sb="8" eb="13">
      <t>セイサンシャカカク</t>
    </rPh>
    <rPh sb="14" eb="16">
      <t>サクセイ</t>
    </rPh>
    <rPh sb="24" eb="30">
      <t>ケイザイハキュウコウカ</t>
    </rPh>
    <rPh sb="31" eb="33">
      <t>ケイサン</t>
    </rPh>
    <rPh sb="35" eb="36">
      <t>サイ</t>
    </rPh>
    <rPh sb="43" eb="46">
      <t>コウニュウシャ</t>
    </rPh>
    <phoneticPr fontId="1"/>
  </si>
  <si>
    <t xml:space="preserve">  　あれば生産者価格への変換が必要になります。</t>
    <rPh sb="6" eb="9">
      <t>セイサンシャ</t>
    </rPh>
    <rPh sb="9" eb="11">
      <t>カカク</t>
    </rPh>
    <rPh sb="13" eb="15">
      <t>ヘンカン</t>
    </rPh>
    <rPh sb="16" eb="18">
      <t>ヒツヨウ</t>
    </rPh>
    <phoneticPr fontId="1"/>
  </si>
  <si>
    <t>〈 参考 〉</t>
    <rPh sb="2" eb="4">
      <t>サンコウ</t>
    </rPh>
    <phoneticPr fontId="1"/>
  </si>
  <si>
    <t>購入者価格</t>
    <rPh sb="0" eb="3">
      <t>コウニュウシャ</t>
    </rPh>
    <rPh sb="3" eb="5">
      <t>カカク</t>
    </rPh>
    <phoneticPr fontId="1"/>
  </si>
  <si>
    <t>生産者価格</t>
    <rPh sb="0" eb="3">
      <t>セイサンシャ</t>
    </rPh>
    <rPh sb="3" eb="5">
      <t>カカク</t>
    </rPh>
    <phoneticPr fontId="1"/>
  </si>
  <si>
    <t>マージン</t>
    <phoneticPr fontId="1"/>
  </si>
  <si>
    <t>出荷額</t>
    <rPh sb="0" eb="2">
      <t>シュッカ</t>
    </rPh>
    <rPh sb="2" eb="3">
      <t>ガク</t>
    </rPh>
    <phoneticPr fontId="1"/>
  </si>
  <si>
    <t>運輸マージン</t>
    <rPh sb="0" eb="2">
      <t>ウンユ</t>
    </rPh>
    <phoneticPr fontId="1"/>
  </si>
  <si>
    <t>商業マージン</t>
    <rPh sb="0" eb="2">
      <t>ショウギョウ</t>
    </rPh>
    <phoneticPr fontId="1"/>
  </si>
  <si>
    <t>（工場・農家）</t>
    <rPh sb="1" eb="3">
      <t>コウジョウ</t>
    </rPh>
    <rPh sb="4" eb="6">
      <t>ノウカ</t>
    </rPh>
    <phoneticPr fontId="1"/>
  </si>
  <si>
    <t>（運送業者）</t>
    <rPh sb="1" eb="3">
      <t>ウンソウ</t>
    </rPh>
    <rPh sb="3" eb="5">
      <t>ギョウシャ</t>
    </rPh>
    <phoneticPr fontId="1"/>
  </si>
  <si>
    <t>（商店）</t>
    <rPh sb="1" eb="3">
      <t>ショウテン</t>
    </rPh>
    <phoneticPr fontId="1"/>
  </si>
  <si>
    <t>　● 消費転換率について</t>
    <rPh sb="3" eb="5">
      <t>ショウヒ</t>
    </rPh>
    <rPh sb="5" eb="7">
      <t>テンカン</t>
    </rPh>
    <rPh sb="7" eb="8">
      <t>リツ</t>
    </rPh>
    <phoneticPr fontId="1"/>
  </si>
  <si>
    <t>　 消費転換率は、1次波及効果までの過程で生まれた所得（付加価値）のうち、消費に回る分を計算するため</t>
    <rPh sb="2" eb="4">
      <t>ショウヒ</t>
    </rPh>
    <rPh sb="4" eb="6">
      <t>テンカン</t>
    </rPh>
    <rPh sb="6" eb="7">
      <t>リツ</t>
    </rPh>
    <rPh sb="10" eb="11">
      <t>ジ</t>
    </rPh>
    <rPh sb="11" eb="13">
      <t>ハキュウ</t>
    </rPh>
    <rPh sb="13" eb="15">
      <t>コウカ</t>
    </rPh>
    <rPh sb="18" eb="20">
      <t>カテイ</t>
    </rPh>
    <rPh sb="21" eb="22">
      <t>ウ</t>
    </rPh>
    <rPh sb="25" eb="27">
      <t>ショトク</t>
    </rPh>
    <rPh sb="28" eb="30">
      <t>フカ</t>
    </rPh>
    <rPh sb="30" eb="32">
      <t>カチ</t>
    </rPh>
    <rPh sb="37" eb="39">
      <t>ショウヒ</t>
    </rPh>
    <rPh sb="40" eb="41">
      <t>マワ</t>
    </rPh>
    <rPh sb="42" eb="43">
      <t>ブン</t>
    </rPh>
    <rPh sb="44" eb="46">
      <t>ケイサン</t>
    </rPh>
    <phoneticPr fontId="1"/>
  </si>
  <si>
    <t xml:space="preserve"> に設定するものです。</t>
    <rPh sb="2" eb="4">
      <t>セッテイ</t>
    </rPh>
    <phoneticPr fontId="1"/>
  </si>
  <si>
    <t xml:space="preserve"> 　1次波及効果までに生じる付加価値は、雇用者所得のほかに企業の利益である営業余剰がありますが、</t>
    <rPh sb="3" eb="4">
      <t>ジ</t>
    </rPh>
    <rPh sb="4" eb="6">
      <t>ハキュウ</t>
    </rPh>
    <rPh sb="6" eb="8">
      <t>コウカ</t>
    </rPh>
    <rPh sb="11" eb="12">
      <t>ショウ</t>
    </rPh>
    <rPh sb="14" eb="16">
      <t>フカ</t>
    </rPh>
    <rPh sb="16" eb="18">
      <t>カチ</t>
    </rPh>
    <rPh sb="20" eb="23">
      <t>コヨウシャ</t>
    </rPh>
    <rPh sb="23" eb="25">
      <t>ショトク</t>
    </rPh>
    <rPh sb="29" eb="31">
      <t>キギョウ</t>
    </rPh>
    <rPh sb="32" eb="34">
      <t>リエキ</t>
    </rPh>
    <rPh sb="37" eb="39">
      <t>エイギョウ</t>
    </rPh>
    <rPh sb="39" eb="41">
      <t>ヨジョウ</t>
    </rPh>
    <phoneticPr fontId="1"/>
  </si>
  <si>
    <t xml:space="preserve"> 営業余剰に対する企業の支出（設備投資等）は算出が困難なことから、雇用者所得に限定しています。</t>
    <rPh sb="1" eb="3">
      <t>エイギョウ</t>
    </rPh>
    <rPh sb="3" eb="5">
      <t>ヨジョウ</t>
    </rPh>
    <rPh sb="6" eb="7">
      <t>タイ</t>
    </rPh>
    <rPh sb="9" eb="11">
      <t>キギョウ</t>
    </rPh>
    <rPh sb="12" eb="14">
      <t>シシュツ</t>
    </rPh>
    <rPh sb="15" eb="17">
      <t>セツビ</t>
    </rPh>
    <rPh sb="17" eb="19">
      <t>トウシ</t>
    </rPh>
    <rPh sb="19" eb="20">
      <t>ナド</t>
    </rPh>
    <rPh sb="22" eb="24">
      <t>サンシュツ</t>
    </rPh>
    <rPh sb="25" eb="27">
      <t>コンナン</t>
    </rPh>
    <rPh sb="33" eb="35">
      <t>コヨウ</t>
    </rPh>
    <rPh sb="35" eb="36">
      <t>シャ</t>
    </rPh>
    <rPh sb="36" eb="38">
      <t>ショトク</t>
    </rPh>
    <rPh sb="39" eb="41">
      <t>ゲンテイ</t>
    </rPh>
    <phoneticPr fontId="1"/>
  </si>
  <si>
    <t>　 消費転換率は産業連関表から計算されるものではなく、決められた設定方法はありませんが、「家計調査」</t>
    <rPh sb="2" eb="4">
      <t>ショウヒ</t>
    </rPh>
    <rPh sb="4" eb="6">
      <t>テンカン</t>
    </rPh>
    <rPh sb="6" eb="7">
      <t>リツ</t>
    </rPh>
    <rPh sb="8" eb="13">
      <t>サンギョウレンカンヒョウ</t>
    </rPh>
    <rPh sb="15" eb="17">
      <t>ケイサン</t>
    </rPh>
    <rPh sb="27" eb="28">
      <t>キ</t>
    </rPh>
    <rPh sb="32" eb="34">
      <t>セッテイ</t>
    </rPh>
    <rPh sb="34" eb="36">
      <t>ホウホウ</t>
    </rPh>
    <phoneticPr fontId="1"/>
  </si>
  <si>
    <t xml:space="preserve"> 等の既存の統計データを利用する方法が一般的です。</t>
    <rPh sb="1" eb="2">
      <t>トウ</t>
    </rPh>
    <rPh sb="3" eb="5">
      <t>キゾン</t>
    </rPh>
    <rPh sb="6" eb="8">
      <t>トウケイ</t>
    </rPh>
    <rPh sb="12" eb="14">
      <t>リヨウ</t>
    </rPh>
    <rPh sb="16" eb="18">
      <t>ホウホウ</t>
    </rPh>
    <rPh sb="19" eb="22">
      <t>イッパンテキ</t>
    </rPh>
    <phoneticPr fontId="1"/>
  </si>
  <si>
    <t xml:space="preserve"> 　このツールでは、総世帯のうち勤労者世帯の「消費支出÷実収入」により算出された値をリストから選択</t>
    <rPh sb="10" eb="11">
      <t>ソウ</t>
    </rPh>
    <rPh sb="11" eb="13">
      <t>セタイ</t>
    </rPh>
    <rPh sb="16" eb="19">
      <t>キンロウシャ</t>
    </rPh>
    <rPh sb="19" eb="21">
      <t>セタイ</t>
    </rPh>
    <phoneticPr fontId="1"/>
  </si>
  <si>
    <t xml:space="preserve"> することが可能であり、初期設定値は「家計調査」における長野市の直近５年間の平均値となっています。</t>
    <rPh sb="32" eb="34">
      <t>チョッキン</t>
    </rPh>
    <rPh sb="35" eb="37">
      <t>ネンカン</t>
    </rPh>
    <phoneticPr fontId="1"/>
  </si>
  <si>
    <t>　なお、独自に計算した消費転換率を設定したい場合は、任意設定の欄に値を入力し選択することもできます。</t>
    <phoneticPr fontId="1"/>
  </si>
  <si>
    <t>　〈参考〉使用しているデータについて</t>
    <rPh sb="2" eb="4">
      <t>サンコウ</t>
    </rPh>
    <rPh sb="5" eb="7">
      <t>シヨウ</t>
    </rPh>
    <phoneticPr fontId="1"/>
  </si>
  <si>
    <t>家計調査
（総務省）</t>
    <rPh sb="0" eb="2">
      <t>カケイ</t>
    </rPh>
    <rPh sb="2" eb="4">
      <t>チョウサ</t>
    </rPh>
    <rPh sb="6" eb="9">
      <t>ソウムショウ</t>
    </rPh>
    <phoneticPr fontId="1"/>
  </si>
  <si>
    <t>・毎月実施されており、直近の年間データの入手が可能
・調査対象市町村、標本数が少ない（複数年の平均値を使用する等の検討が必要）
・県全体のデータがない</t>
    <rPh sb="1" eb="3">
      <t>マイツキ</t>
    </rPh>
    <rPh sb="3" eb="5">
      <t>ジッシ</t>
    </rPh>
    <rPh sb="11" eb="13">
      <t>チョッキン</t>
    </rPh>
    <rPh sb="14" eb="16">
      <t>ネンカン</t>
    </rPh>
    <rPh sb="20" eb="22">
      <t>ニュウシュ</t>
    </rPh>
    <rPh sb="23" eb="25">
      <t>カノウ</t>
    </rPh>
    <rPh sb="27" eb="29">
      <t>チョウサ</t>
    </rPh>
    <rPh sb="29" eb="31">
      <t>タイショウ</t>
    </rPh>
    <rPh sb="31" eb="34">
      <t>シチョウソン</t>
    </rPh>
    <rPh sb="35" eb="37">
      <t>ヒョウホン</t>
    </rPh>
    <rPh sb="37" eb="38">
      <t>スウ</t>
    </rPh>
    <rPh sb="39" eb="40">
      <t>スク</t>
    </rPh>
    <rPh sb="43" eb="45">
      <t>フクスウ</t>
    </rPh>
    <rPh sb="45" eb="46">
      <t>ネン</t>
    </rPh>
    <rPh sb="47" eb="49">
      <t>ヘイキン</t>
    </rPh>
    <rPh sb="49" eb="50">
      <t>チ</t>
    </rPh>
    <rPh sb="51" eb="53">
      <t>シヨウ</t>
    </rPh>
    <rPh sb="55" eb="56">
      <t>ナド</t>
    </rPh>
    <rPh sb="57" eb="59">
      <t>ケントウ</t>
    </rPh>
    <rPh sb="60" eb="62">
      <t>ヒツヨウ</t>
    </rPh>
    <rPh sb="65" eb="66">
      <t>ケン</t>
    </rPh>
    <rPh sb="66" eb="68">
      <t>ゼンタイ</t>
    </rPh>
    <phoneticPr fontId="1"/>
  </si>
  <si>
    <t>全国家計構造調査
（総務省）</t>
    <rPh sb="0" eb="2">
      <t>ゼンコク</t>
    </rPh>
    <rPh sb="2" eb="4">
      <t>カケイ</t>
    </rPh>
    <rPh sb="4" eb="6">
      <t>コウゾウ</t>
    </rPh>
    <rPh sb="6" eb="8">
      <t>チョウサ</t>
    </rPh>
    <rPh sb="10" eb="13">
      <t>ソウムショウ</t>
    </rPh>
    <phoneticPr fontId="1"/>
  </si>
  <si>
    <t>・「全国消費実態調査」を全面的に見直して2019年より実施（実施は５年ごと）
・家計調査より調査対象市町村、標本数が多く、県全体のデータがある
・調査期間が10月及び11月の２か月間であり、1年間の平均データではない</t>
    <rPh sb="2" eb="4">
      <t>ゼンコク</t>
    </rPh>
    <rPh sb="4" eb="6">
      <t>ショウヒ</t>
    </rPh>
    <rPh sb="6" eb="8">
      <t>ジッタイ</t>
    </rPh>
    <rPh sb="8" eb="10">
      <t>チョウサ</t>
    </rPh>
    <rPh sb="12" eb="15">
      <t>ゼンメンテキ</t>
    </rPh>
    <rPh sb="16" eb="18">
      <t>ミナオ</t>
    </rPh>
    <rPh sb="24" eb="25">
      <t>ネン</t>
    </rPh>
    <rPh sb="27" eb="29">
      <t>ジッシ</t>
    </rPh>
    <rPh sb="30" eb="32">
      <t>ジッシ</t>
    </rPh>
    <rPh sb="34" eb="35">
      <t>ネン</t>
    </rPh>
    <rPh sb="40" eb="42">
      <t>カケイ</t>
    </rPh>
    <rPh sb="42" eb="44">
      <t>チョウサ</t>
    </rPh>
    <rPh sb="46" eb="48">
      <t>チョウサ</t>
    </rPh>
    <rPh sb="48" eb="50">
      <t>タイショウ</t>
    </rPh>
    <rPh sb="50" eb="53">
      <t>シチョウソン</t>
    </rPh>
    <rPh sb="54" eb="56">
      <t>ヒョウホン</t>
    </rPh>
    <rPh sb="56" eb="57">
      <t>スウ</t>
    </rPh>
    <rPh sb="58" eb="59">
      <t>オオ</t>
    </rPh>
    <rPh sb="61" eb="64">
      <t>ケンゼンタイ</t>
    </rPh>
    <rPh sb="73" eb="75">
      <t>チョウサ</t>
    </rPh>
    <rPh sb="75" eb="77">
      <t>キカン</t>
    </rPh>
    <rPh sb="80" eb="81">
      <t>ガツ</t>
    </rPh>
    <rPh sb="81" eb="82">
      <t>オヨ</t>
    </rPh>
    <rPh sb="85" eb="86">
      <t>ガツ</t>
    </rPh>
    <rPh sb="96" eb="98">
      <t>ネンカン</t>
    </rPh>
    <rPh sb="99" eb="101">
      <t>ヘイキン</t>
    </rPh>
    <phoneticPr fontId="1"/>
  </si>
  <si>
    <t>　● 自給率について</t>
    <rPh sb="3" eb="6">
      <t>ジキュウリツ</t>
    </rPh>
    <phoneticPr fontId="1"/>
  </si>
  <si>
    <t>　 自給率とは、県内需要に対して、県内で供給された財・サービスの割合を指します。</t>
    <rPh sb="2" eb="5">
      <t>ジキュウリツ</t>
    </rPh>
    <rPh sb="8" eb="10">
      <t>ケンナイ</t>
    </rPh>
    <rPh sb="10" eb="12">
      <t>ジュヨウ</t>
    </rPh>
    <rPh sb="13" eb="14">
      <t>タイ</t>
    </rPh>
    <rPh sb="17" eb="19">
      <t>ケンナイ</t>
    </rPh>
    <rPh sb="20" eb="22">
      <t>キョウキュウ</t>
    </rPh>
    <rPh sb="25" eb="26">
      <t>ザイ</t>
    </rPh>
    <rPh sb="32" eb="34">
      <t>ワリアイ</t>
    </rPh>
    <rPh sb="35" eb="36">
      <t>サ</t>
    </rPh>
    <phoneticPr fontId="1"/>
  </si>
  <si>
    <t>自給率 ＝１－移輸入率</t>
    <rPh sb="0" eb="3">
      <t>ジキュウリツ</t>
    </rPh>
    <rPh sb="7" eb="8">
      <t>イ</t>
    </rPh>
    <rPh sb="8" eb="10">
      <t>ユニュウ</t>
    </rPh>
    <rPh sb="10" eb="11">
      <t>リツ</t>
    </rPh>
    <phoneticPr fontId="1"/>
  </si>
  <si>
    <t>（移輸入率 ＝移輸入額／県内需要合計）</t>
    <rPh sb="1" eb="2">
      <t>イ</t>
    </rPh>
    <rPh sb="2" eb="4">
      <t>ユニュウ</t>
    </rPh>
    <rPh sb="4" eb="5">
      <t>リツ</t>
    </rPh>
    <rPh sb="7" eb="8">
      <t>イ</t>
    </rPh>
    <rPh sb="8" eb="11">
      <t>ユニュウガク</t>
    </rPh>
    <rPh sb="12" eb="14">
      <t>ケンナイ</t>
    </rPh>
    <rPh sb="14" eb="16">
      <t>ジュヨウ</t>
    </rPh>
    <rPh sb="16" eb="18">
      <t>ゴウケイ</t>
    </rPh>
    <phoneticPr fontId="1"/>
  </si>
  <si>
    <t>　 例えば、建設部門では、各部材が県外から調達されていても、建物、道路などを作るという生産活動は全て</t>
    <rPh sb="2" eb="3">
      <t>タト</t>
    </rPh>
    <rPh sb="6" eb="8">
      <t>ケンセツ</t>
    </rPh>
    <rPh sb="8" eb="10">
      <t>ブモン</t>
    </rPh>
    <rPh sb="13" eb="14">
      <t>カク</t>
    </rPh>
    <rPh sb="14" eb="16">
      <t>ブザイ</t>
    </rPh>
    <rPh sb="17" eb="19">
      <t>ケンガイ</t>
    </rPh>
    <rPh sb="21" eb="23">
      <t>チョウタツ</t>
    </rPh>
    <rPh sb="30" eb="32">
      <t>タテモノ</t>
    </rPh>
    <rPh sb="33" eb="35">
      <t>ドウロ</t>
    </rPh>
    <rPh sb="38" eb="39">
      <t>ツク</t>
    </rPh>
    <rPh sb="43" eb="45">
      <t>セイサン</t>
    </rPh>
    <phoneticPr fontId="1"/>
  </si>
  <si>
    <t>　  その場所（県内）で行われるため、自給率は100％となります。原材料となる部材には、移輸入が発生します。</t>
    <rPh sb="5" eb="7">
      <t>バショ</t>
    </rPh>
    <rPh sb="8" eb="10">
      <t>ケンナイ</t>
    </rPh>
    <rPh sb="12" eb="13">
      <t>オコナ</t>
    </rPh>
    <rPh sb="19" eb="22">
      <t>ジキュウリツ</t>
    </rPh>
    <rPh sb="33" eb="36">
      <t>ゲンザイリョウ</t>
    </rPh>
    <rPh sb="39" eb="41">
      <t>ブザイ</t>
    </rPh>
    <phoneticPr fontId="1"/>
  </si>
  <si>
    <t xml:space="preserve"> 　公務部門も同様の理由で自給率は100％となります。</t>
    <phoneticPr fontId="1"/>
  </si>
  <si>
    <t>　● その他の用語</t>
    <rPh sb="5" eb="6">
      <t>タ</t>
    </rPh>
    <rPh sb="7" eb="9">
      <t>ヨウゴ</t>
    </rPh>
    <phoneticPr fontId="1"/>
  </si>
  <si>
    <t>　財・サービスの需要増加額を直接満たす生産のうち、県内で調達できる分のこと。</t>
    <rPh sb="1" eb="2">
      <t>ザイ</t>
    </rPh>
    <rPh sb="8" eb="10">
      <t>ジュヨウ</t>
    </rPh>
    <rPh sb="10" eb="12">
      <t>ゾウカ</t>
    </rPh>
    <rPh sb="12" eb="13">
      <t>ガク</t>
    </rPh>
    <rPh sb="14" eb="16">
      <t>チョクセツ</t>
    </rPh>
    <rPh sb="16" eb="17">
      <t>ミ</t>
    </rPh>
    <rPh sb="19" eb="21">
      <t>セイサン</t>
    </rPh>
    <rPh sb="25" eb="27">
      <t>ケンナイ</t>
    </rPh>
    <rPh sb="28" eb="30">
      <t>チョウタツ</t>
    </rPh>
    <rPh sb="33" eb="34">
      <t>ブン</t>
    </rPh>
    <phoneticPr fontId="1"/>
  </si>
  <si>
    <t>　直接効果の中間投入額（原材料等）の生産による波及効果で、各産業へ影響を及ぼす。</t>
    <rPh sb="1" eb="3">
      <t>チョクセツ</t>
    </rPh>
    <rPh sb="3" eb="5">
      <t>コウカ</t>
    </rPh>
    <rPh sb="6" eb="8">
      <t>チュウカン</t>
    </rPh>
    <rPh sb="8" eb="10">
      <t>トウニュウ</t>
    </rPh>
    <rPh sb="10" eb="11">
      <t>ガク</t>
    </rPh>
    <rPh sb="12" eb="15">
      <t>ゲンザイリョウ</t>
    </rPh>
    <rPh sb="15" eb="16">
      <t>トウ</t>
    </rPh>
    <rPh sb="18" eb="20">
      <t>セイサン</t>
    </rPh>
    <rPh sb="23" eb="25">
      <t>ハキュウ</t>
    </rPh>
    <rPh sb="25" eb="27">
      <t>コウカ</t>
    </rPh>
    <rPh sb="29" eb="32">
      <t>カクサンギョウ</t>
    </rPh>
    <rPh sb="33" eb="35">
      <t>エイキョウ</t>
    </rPh>
    <rPh sb="36" eb="37">
      <t>オヨ</t>
    </rPh>
    <phoneticPr fontId="1"/>
  </si>
  <si>
    <t>　直接効果と1次波及効果によって生じた所得の一部が、消費等に回ることで発生する新たな需要とそれに伴う生産波及効果。なお、2次波及効果により新たに需要が生まれ、3次波及効果以降へと続いていくが、通常は2次波及効果までの計測に留める。</t>
    <rPh sb="1" eb="3">
      <t>チョクセツ</t>
    </rPh>
    <rPh sb="3" eb="5">
      <t>コウカ</t>
    </rPh>
    <rPh sb="7" eb="8">
      <t>ジ</t>
    </rPh>
    <rPh sb="8" eb="10">
      <t>ハキュウ</t>
    </rPh>
    <rPh sb="10" eb="12">
      <t>コウカ</t>
    </rPh>
    <rPh sb="16" eb="17">
      <t>ショウ</t>
    </rPh>
    <rPh sb="19" eb="21">
      <t>ショトク</t>
    </rPh>
    <rPh sb="22" eb="24">
      <t>イチブ</t>
    </rPh>
    <rPh sb="26" eb="28">
      <t>ショウヒ</t>
    </rPh>
    <rPh sb="28" eb="29">
      <t>ナド</t>
    </rPh>
    <rPh sb="30" eb="31">
      <t>マワ</t>
    </rPh>
    <rPh sb="35" eb="37">
      <t>ハッセイ</t>
    </rPh>
    <rPh sb="39" eb="40">
      <t>アラ</t>
    </rPh>
    <rPh sb="42" eb="44">
      <t>ジュヨウ</t>
    </rPh>
    <rPh sb="48" eb="49">
      <t>トモナ</t>
    </rPh>
    <rPh sb="50" eb="52">
      <t>セイサン</t>
    </rPh>
    <rPh sb="52" eb="54">
      <t>ハキュウ</t>
    </rPh>
    <rPh sb="54" eb="56">
      <t>コウカ</t>
    </rPh>
    <rPh sb="61" eb="62">
      <t>ジ</t>
    </rPh>
    <rPh sb="62" eb="64">
      <t>ハキュウ</t>
    </rPh>
    <rPh sb="64" eb="66">
      <t>コウカ</t>
    </rPh>
    <rPh sb="69" eb="70">
      <t>アラ</t>
    </rPh>
    <rPh sb="72" eb="74">
      <t>ジュヨウ</t>
    </rPh>
    <rPh sb="75" eb="76">
      <t>ウ</t>
    </rPh>
    <rPh sb="80" eb="81">
      <t>ジ</t>
    </rPh>
    <rPh sb="81" eb="83">
      <t>ハキュウ</t>
    </rPh>
    <rPh sb="83" eb="85">
      <t>コウカ</t>
    </rPh>
    <rPh sb="85" eb="87">
      <t>イコウ</t>
    </rPh>
    <rPh sb="89" eb="90">
      <t>ツヅ</t>
    </rPh>
    <rPh sb="96" eb="98">
      <t>ツウジョウ</t>
    </rPh>
    <rPh sb="100" eb="101">
      <t>ジ</t>
    </rPh>
    <rPh sb="101" eb="103">
      <t>ハキュウ</t>
    </rPh>
    <rPh sb="103" eb="105">
      <t>コウカ</t>
    </rPh>
    <rPh sb="108" eb="110">
      <t>ケイソク</t>
    </rPh>
    <rPh sb="111" eb="112">
      <t>トド</t>
    </rPh>
    <phoneticPr fontId="1"/>
  </si>
  <si>
    <t>　財・サービスの需要増加を満たすために発生する県内生産額。</t>
    <rPh sb="1" eb="2">
      <t>ザイ</t>
    </rPh>
    <rPh sb="8" eb="10">
      <t>ジュヨウ</t>
    </rPh>
    <rPh sb="10" eb="12">
      <t>ゾウカ</t>
    </rPh>
    <rPh sb="13" eb="14">
      <t>ミ</t>
    </rPh>
    <rPh sb="23" eb="25">
      <t>ケンナイ</t>
    </rPh>
    <rPh sb="25" eb="27">
      <t>セイサン</t>
    </rPh>
    <rPh sb="27" eb="28">
      <t>ガク</t>
    </rPh>
    <phoneticPr fontId="1"/>
  </si>
  <si>
    <t>粗付加価値額</t>
    <rPh sb="0" eb="1">
      <t>アラ</t>
    </rPh>
    <rPh sb="1" eb="3">
      <t>フカ</t>
    </rPh>
    <rPh sb="3" eb="5">
      <t>カチ</t>
    </rPh>
    <rPh sb="5" eb="6">
      <t>ガク</t>
    </rPh>
    <phoneticPr fontId="1"/>
  </si>
  <si>
    <t>　生産活動により新たに生み出された価値。生産額から原材料などの中間投入額を引いたもので、雇用者所得、営業余剰、減価償却費、間接税などが含まれる。</t>
    <rPh sb="1" eb="3">
      <t>セイサン</t>
    </rPh>
    <rPh sb="3" eb="5">
      <t>カツドウ</t>
    </rPh>
    <rPh sb="8" eb="9">
      <t>アラ</t>
    </rPh>
    <rPh sb="11" eb="12">
      <t>ウ</t>
    </rPh>
    <rPh sb="13" eb="14">
      <t>ダ</t>
    </rPh>
    <rPh sb="17" eb="19">
      <t>カチ</t>
    </rPh>
    <rPh sb="20" eb="23">
      <t>セイサンガク</t>
    </rPh>
    <rPh sb="25" eb="28">
      <t>ゲンザイリョウ</t>
    </rPh>
    <rPh sb="31" eb="33">
      <t>チュウカン</t>
    </rPh>
    <rPh sb="33" eb="35">
      <t>トウニュウ</t>
    </rPh>
    <rPh sb="35" eb="36">
      <t>ガク</t>
    </rPh>
    <rPh sb="37" eb="38">
      <t>ヒ</t>
    </rPh>
    <rPh sb="44" eb="47">
      <t>コヨウシャ</t>
    </rPh>
    <rPh sb="47" eb="49">
      <t>ショトク</t>
    </rPh>
    <rPh sb="50" eb="52">
      <t>エイギョウ</t>
    </rPh>
    <rPh sb="52" eb="54">
      <t>ヨジョウ</t>
    </rPh>
    <rPh sb="55" eb="57">
      <t>ゲンカ</t>
    </rPh>
    <rPh sb="57" eb="59">
      <t>ショウキャク</t>
    </rPh>
    <rPh sb="59" eb="60">
      <t>ヒ</t>
    </rPh>
    <rPh sb="61" eb="64">
      <t>カンセツゼイ</t>
    </rPh>
    <rPh sb="67" eb="68">
      <t>フク</t>
    </rPh>
    <phoneticPr fontId="1"/>
  </si>
  <si>
    <t>就業(雇用)者誘発数</t>
    <rPh sb="0" eb="2">
      <t>シュウギョウ</t>
    </rPh>
    <rPh sb="3" eb="5">
      <t>コヨウ</t>
    </rPh>
    <rPh sb="6" eb="7">
      <t>シャ</t>
    </rPh>
    <rPh sb="7" eb="9">
      <t>ユウハツ</t>
    </rPh>
    <rPh sb="9" eb="10">
      <t>スウ</t>
    </rPh>
    <phoneticPr fontId="1"/>
  </si>
  <si>
    <t>　生産誘発額を達成するために必要な労働力量。就業者から自営業主と家族従事者を除いたものを雇用者としている。（有給役員は含まれている）
　生産誘発に比例して求められる理論値であり、新規雇用者数ではない。
　一年間働いた場合に必要な労働力量を表している。</t>
    <rPh sb="1" eb="3">
      <t>セイサン</t>
    </rPh>
    <rPh sb="3" eb="5">
      <t>ユウハツ</t>
    </rPh>
    <rPh sb="5" eb="6">
      <t>ガク</t>
    </rPh>
    <rPh sb="7" eb="9">
      <t>タッセイ</t>
    </rPh>
    <rPh sb="14" eb="16">
      <t>ヒツヨウ</t>
    </rPh>
    <rPh sb="17" eb="19">
      <t>ロウドウ</t>
    </rPh>
    <rPh sb="19" eb="20">
      <t>チカラ</t>
    </rPh>
    <rPh sb="20" eb="21">
      <t>リョウ</t>
    </rPh>
    <rPh sb="22" eb="25">
      <t>シュウギョウシャ</t>
    </rPh>
    <rPh sb="27" eb="30">
      <t>ジエイギョウ</t>
    </rPh>
    <rPh sb="30" eb="31">
      <t>シュ</t>
    </rPh>
    <rPh sb="32" eb="34">
      <t>カゾク</t>
    </rPh>
    <rPh sb="34" eb="37">
      <t>ジュウジシャ</t>
    </rPh>
    <rPh sb="38" eb="39">
      <t>ノゾ</t>
    </rPh>
    <rPh sb="44" eb="47">
      <t>コヨウシャ</t>
    </rPh>
    <rPh sb="68" eb="70">
      <t>セイサン</t>
    </rPh>
    <rPh sb="70" eb="72">
      <t>ユウハツ</t>
    </rPh>
    <rPh sb="73" eb="75">
      <t>ヒレイ</t>
    </rPh>
    <rPh sb="77" eb="78">
      <t>モト</t>
    </rPh>
    <rPh sb="82" eb="85">
      <t>リロンチ</t>
    </rPh>
    <rPh sb="89" eb="91">
      <t>シンキ</t>
    </rPh>
    <rPh sb="91" eb="94">
      <t>コヨウシャ</t>
    </rPh>
    <rPh sb="94" eb="95">
      <t>スウ</t>
    </rPh>
    <rPh sb="102" eb="103">
      <t>イチ</t>
    </rPh>
    <rPh sb="103" eb="105">
      <t>ネンカン</t>
    </rPh>
    <rPh sb="105" eb="106">
      <t>ハタラ</t>
    </rPh>
    <rPh sb="108" eb="110">
      <t>バアイ</t>
    </rPh>
    <rPh sb="111" eb="113">
      <t>ヒツヨウ</t>
    </rPh>
    <rPh sb="114" eb="117">
      <t>ロウドウリョク</t>
    </rPh>
    <rPh sb="117" eb="118">
      <t>リョウ</t>
    </rPh>
    <rPh sb="119" eb="120">
      <t>アラワ</t>
    </rPh>
    <phoneticPr fontId="1"/>
  </si>
  <si>
    <t>投入係数</t>
    <rPh sb="0" eb="2">
      <t>トウニュウ</t>
    </rPh>
    <rPh sb="2" eb="4">
      <t>ケイスウ</t>
    </rPh>
    <phoneticPr fontId="1"/>
  </si>
  <si>
    <t>　ある産業部門がその生産物を１単位生産するために、原材料・燃料等として各産業の生産物をどれくらい使用するかを示すもの。</t>
    <rPh sb="3" eb="5">
      <t>サンギョウ</t>
    </rPh>
    <rPh sb="5" eb="7">
      <t>ブモン</t>
    </rPh>
    <rPh sb="10" eb="13">
      <t>セイサンブツ</t>
    </rPh>
    <rPh sb="15" eb="17">
      <t>タンイ</t>
    </rPh>
    <rPh sb="17" eb="19">
      <t>セイサン</t>
    </rPh>
    <rPh sb="25" eb="28">
      <t>ゲンザイリョウ</t>
    </rPh>
    <rPh sb="29" eb="31">
      <t>ネンリョウ</t>
    </rPh>
    <rPh sb="31" eb="32">
      <t>トウ</t>
    </rPh>
    <rPh sb="35" eb="38">
      <t>カクサンギョウ</t>
    </rPh>
    <rPh sb="39" eb="42">
      <t>セイサンブツ</t>
    </rPh>
    <rPh sb="48" eb="50">
      <t>シヨウ</t>
    </rPh>
    <rPh sb="54" eb="55">
      <t>シメ</t>
    </rPh>
    <phoneticPr fontId="1"/>
  </si>
  <si>
    <t>逆行列係数</t>
    <rPh sb="0" eb="3">
      <t>ギャクギョウレツ</t>
    </rPh>
    <rPh sb="3" eb="5">
      <t>ケイスウ</t>
    </rPh>
    <phoneticPr fontId="1"/>
  </si>
  <si>
    <t>　ある産業に対して１単位の最終需要が発生したとき、各産業部門に対して直接・間接にどれだけ生産波及効果を及ぼすかを示すもの。このツールで使用している逆行列係数は、波及効果が県外へ流出することを考慮した開放型である。</t>
    <rPh sb="3" eb="5">
      <t>サンギョウ</t>
    </rPh>
    <rPh sb="6" eb="7">
      <t>タイ</t>
    </rPh>
    <rPh sb="10" eb="12">
      <t>タンイ</t>
    </rPh>
    <rPh sb="13" eb="15">
      <t>サイシュウ</t>
    </rPh>
    <rPh sb="15" eb="17">
      <t>ジュヨウ</t>
    </rPh>
    <rPh sb="18" eb="20">
      <t>ハッセイ</t>
    </rPh>
    <rPh sb="25" eb="28">
      <t>カクサンギョウ</t>
    </rPh>
    <rPh sb="28" eb="30">
      <t>ブモン</t>
    </rPh>
    <rPh sb="31" eb="32">
      <t>タイ</t>
    </rPh>
    <rPh sb="34" eb="36">
      <t>チョクセツ</t>
    </rPh>
    <rPh sb="37" eb="39">
      <t>カンセツ</t>
    </rPh>
    <rPh sb="44" eb="46">
      <t>セイサン</t>
    </rPh>
    <rPh sb="46" eb="48">
      <t>ハキュウ</t>
    </rPh>
    <rPh sb="48" eb="50">
      <t>コウカ</t>
    </rPh>
    <rPh sb="51" eb="52">
      <t>オヨ</t>
    </rPh>
    <rPh sb="56" eb="57">
      <t>シメ</t>
    </rPh>
    <rPh sb="67" eb="69">
      <t>シヨウ</t>
    </rPh>
    <rPh sb="73" eb="78">
      <t>ギャクギョウレツケイスウ</t>
    </rPh>
    <rPh sb="80" eb="82">
      <t>ハキュウ</t>
    </rPh>
    <rPh sb="82" eb="84">
      <t>コウカ</t>
    </rPh>
    <rPh sb="85" eb="87">
      <t>ケンガイ</t>
    </rPh>
    <rPh sb="88" eb="90">
      <t>リュウシュツ</t>
    </rPh>
    <rPh sb="95" eb="97">
      <t>コウリョ</t>
    </rPh>
    <rPh sb="99" eb="102">
      <t>カイホウガタ</t>
    </rPh>
    <phoneticPr fontId="1"/>
  </si>
  <si>
    <t>　「フロー」シートも参考にしてください。</t>
    <rPh sb="10" eb="12">
      <t>サンコウ</t>
    </rPh>
    <phoneticPr fontId="1"/>
  </si>
  <si>
    <t>６　その他</t>
    <rPh sb="4" eb="5">
      <t>タ</t>
    </rPh>
    <phoneticPr fontId="1"/>
  </si>
  <si>
    <t>・この分析ツールは、産業連関表を使った分析の一例であり、産業連関分析の理解・普及を目的として公表</t>
    <rPh sb="3" eb="5">
      <t>ブンセキ</t>
    </rPh>
    <rPh sb="28" eb="30">
      <t>サンギョウ</t>
    </rPh>
    <rPh sb="30" eb="32">
      <t>レンカン</t>
    </rPh>
    <rPh sb="32" eb="34">
      <t>ブンセキ</t>
    </rPh>
    <rPh sb="35" eb="37">
      <t>リカイ</t>
    </rPh>
    <rPh sb="38" eb="40">
      <t>フキュウ</t>
    </rPh>
    <phoneticPr fontId="1"/>
  </si>
  <si>
    <t>　しております。</t>
    <phoneticPr fontId="1"/>
  </si>
  <si>
    <t>・分析結果は、長野県が保証するものではありません。利用者の責任においてご利用ください。</t>
    <rPh sb="1" eb="3">
      <t>ブンセキ</t>
    </rPh>
    <rPh sb="3" eb="5">
      <t>ケッカ</t>
    </rPh>
    <rPh sb="7" eb="10">
      <t>ナガノケン</t>
    </rPh>
    <rPh sb="11" eb="13">
      <t>ホショウ</t>
    </rPh>
    <rPh sb="25" eb="28">
      <t>リヨウシャ</t>
    </rPh>
    <rPh sb="29" eb="31">
      <t>セキニン</t>
    </rPh>
    <rPh sb="36" eb="38">
      <t>リヨウ</t>
    </rPh>
    <phoneticPr fontId="1"/>
  </si>
  <si>
    <t>・分析方法の変更等により、予告なしに分析ツールを変更する場合があります。</t>
    <rPh sb="1" eb="3">
      <t>ブンセキ</t>
    </rPh>
    <rPh sb="3" eb="5">
      <t>ホウホウ</t>
    </rPh>
    <rPh sb="6" eb="8">
      <t>ヘンコウ</t>
    </rPh>
    <rPh sb="8" eb="9">
      <t>ナド</t>
    </rPh>
    <rPh sb="13" eb="15">
      <t>ヨコク</t>
    </rPh>
    <rPh sb="18" eb="20">
      <t>ブンセキ</t>
    </rPh>
    <rPh sb="24" eb="26">
      <t>ヘンコウ</t>
    </rPh>
    <rPh sb="28" eb="30">
      <t>バアイ</t>
    </rPh>
    <phoneticPr fontId="1"/>
  </si>
  <si>
    <t>・この分析ツールを利用した分析結果を公表・発表した場合には、長野県企画振興部総合政策課統計室まで</t>
    <rPh sb="3" eb="5">
      <t>ブンセキ</t>
    </rPh>
    <rPh sb="9" eb="11">
      <t>リヨウ</t>
    </rPh>
    <rPh sb="13" eb="15">
      <t>ブンセキ</t>
    </rPh>
    <rPh sb="15" eb="17">
      <t>ケッカ</t>
    </rPh>
    <rPh sb="18" eb="20">
      <t>コウヒョウ</t>
    </rPh>
    <rPh sb="21" eb="23">
      <t>ハッピョウ</t>
    </rPh>
    <rPh sb="25" eb="27">
      <t>バアイ</t>
    </rPh>
    <rPh sb="30" eb="33">
      <t>ナガノケン</t>
    </rPh>
    <rPh sb="33" eb="35">
      <t>キカク</t>
    </rPh>
    <rPh sb="35" eb="37">
      <t>シンコウ</t>
    </rPh>
    <rPh sb="37" eb="38">
      <t>ブ</t>
    </rPh>
    <rPh sb="38" eb="40">
      <t>ソウゴウ</t>
    </rPh>
    <rPh sb="40" eb="43">
      <t>セイサクカ</t>
    </rPh>
    <phoneticPr fontId="1"/>
  </si>
  <si>
    <t>　ご連絡ください。</t>
    <phoneticPr fontId="1"/>
  </si>
  <si>
    <t>1　経済波及効果分析ツール（37部門）について</t>
    <rPh sb="2" eb="8">
      <t>ケイザイハキュウコウカ</t>
    </rPh>
    <rPh sb="8" eb="10">
      <t>ブンセキ</t>
    </rPh>
    <rPh sb="16" eb="18">
      <t>ブモン</t>
    </rPh>
    <phoneticPr fontId="1"/>
  </si>
  <si>
    <t>　　この分析ツールは、「平成27年（2015年）長野県産業連関表」を使って、長野県内への経済波及効果を</t>
    <rPh sb="12" eb="14">
      <t>ヘイセイ</t>
    </rPh>
    <rPh sb="16" eb="17">
      <t>ネン</t>
    </rPh>
    <rPh sb="22" eb="23">
      <t>ネン</t>
    </rPh>
    <rPh sb="24" eb="27">
      <t>ナガノケン</t>
    </rPh>
    <rPh sb="27" eb="29">
      <t>サンギョウ</t>
    </rPh>
    <rPh sb="29" eb="31">
      <t>レンカン</t>
    </rPh>
    <rPh sb="31" eb="32">
      <t>ヒョウ</t>
    </rPh>
    <rPh sb="34" eb="35">
      <t>ツカ</t>
    </rPh>
    <rPh sb="38" eb="41">
      <t>ナガノケン</t>
    </rPh>
    <rPh sb="41" eb="42">
      <t>ナイ</t>
    </rPh>
    <rPh sb="44" eb="46">
      <t>ケイザイ</t>
    </rPh>
    <rPh sb="46" eb="48">
      <t>ハキュウ</t>
    </rPh>
    <rPh sb="48" eb="50">
      <t>コウカ</t>
    </rPh>
    <phoneticPr fontId="1"/>
  </si>
  <si>
    <t>　を分析するためのツールです。 該当する産業部門に需要増加額を入力すると、自動で経済波及効果が計算さ</t>
    <rPh sb="25" eb="27">
      <t>ジュヨウ</t>
    </rPh>
    <phoneticPr fontId="1"/>
  </si>
  <si>
    <t>　れます。</t>
    <phoneticPr fontId="1"/>
  </si>
  <si>
    <t>　需要増加額の入力、消費転換率の設定をするシートです。</t>
    <rPh sb="1" eb="3">
      <t>ジュヨウ</t>
    </rPh>
    <rPh sb="10" eb="12">
      <t>ショウヒ</t>
    </rPh>
    <rPh sb="12" eb="14">
      <t>テンカン</t>
    </rPh>
    <rPh sb="14" eb="15">
      <t>リツ</t>
    </rPh>
    <rPh sb="16" eb="18">
      <t>セッテイ</t>
    </rPh>
    <phoneticPr fontId="1"/>
  </si>
  <si>
    <t>　自給率を独自に設定する場合に使用します。</t>
    <phoneticPr fontId="1"/>
  </si>
  <si>
    <t>　 ② ２次波及効果の算定に用いる消費転換率は、家計調査（総務省）、全国家計構造調査（総務省）を基に</t>
    <rPh sb="5" eb="6">
      <t>ジ</t>
    </rPh>
    <rPh sb="6" eb="8">
      <t>ハキュウ</t>
    </rPh>
    <rPh sb="8" eb="10">
      <t>コウカ</t>
    </rPh>
    <rPh sb="11" eb="13">
      <t>サンテイ</t>
    </rPh>
    <rPh sb="14" eb="15">
      <t>モチ</t>
    </rPh>
    <rPh sb="17" eb="19">
      <t>ショウヒ</t>
    </rPh>
    <rPh sb="19" eb="21">
      <t>テンカン</t>
    </rPh>
    <rPh sb="21" eb="22">
      <t>リツ</t>
    </rPh>
    <rPh sb="43" eb="46">
      <t>ソウムショウ</t>
    </rPh>
    <rPh sb="48" eb="49">
      <t>モト</t>
    </rPh>
    <phoneticPr fontId="1"/>
  </si>
  <si>
    <t>　 ③ 購入者価格を生産者価格に変換するマージン率は、国の産業連関表のマージン率を利用します。</t>
    <phoneticPr fontId="1"/>
  </si>
  <si>
    <t xml:space="preserve"> ※「入力」シートでの需要増加額の入力にあたっては「部門分類表」シートを参考にしてください。</t>
    <rPh sb="3" eb="5">
      <t>ニュウリョク</t>
    </rPh>
    <rPh sb="11" eb="13">
      <t>ジュヨウ</t>
    </rPh>
    <rPh sb="13" eb="15">
      <t>ゾウカ</t>
    </rPh>
    <rPh sb="15" eb="16">
      <t>ガク</t>
    </rPh>
    <rPh sb="17" eb="19">
      <t>ニュウリョク</t>
    </rPh>
    <rPh sb="26" eb="28">
      <t>ブモン</t>
    </rPh>
    <rPh sb="28" eb="30">
      <t>ブンルイ</t>
    </rPh>
    <rPh sb="30" eb="31">
      <t>ヒョウ</t>
    </rPh>
    <rPh sb="36" eb="38">
      <t>サンコウ</t>
    </rPh>
    <phoneticPr fontId="1"/>
  </si>
  <si>
    <t xml:space="preserve"> 　自給率</t>
    <rPh sb="2" eb="5">
      <t>ジキュウリツ</t>
    </rPh>
    <phoneticPr fontId="1"/>
  </si>
  <si>
    <t xml:space="preserve"> 　入力</t>
    <rPh sb="2" eb="4">
      <t>ニュウリョク</t>
    </rPh>
    <phoneticPr fontId="1"/>
  </si>
  <si>
    <t>１ 需要増加額の入力について</t>
    <rPh sb="2" eb="4">
      <t>ジュヨウ</t>
    </rPh>
    <rPh sb="4" eb="6">
      <t>ゾウカ</t>
    </rPh>
    <rPh sb="6" eb="7">
      <t>ガク</t>
    </rPh>
    <rPh sb="8" eb="10">
      <t>ニュウリョク</t>
    </rPh>
    <phoneticPr fontId="3"/>
  </si>
  <si>
    <t>　　</t>
    <phoneticPr fontId="1"/>
  </si>
  <si>
    <t>　  必要に応じて、各部門の自給率（最終需要が県内で調達される割合）を任意に設定することができます。</t>
    <phoneticPr fontId="1"/>
  </si>
  <si>
    <t>　※変更後の自給率欄へ数値を入力すると、その値が直接効果の計算で適用されます。何も入力しない場合は、長野県</t>
    <rPh sb="2" eb="4">
      <t>ヘンコウ</t>
    </rPh>
    <rPh sb="4" eb="5">
      <t>ゴ</t>
    </rPh>
    <rPh sb="6" eb="9">
      <t>ジキュウリツ</t>
    </rPh>
    <rPh sb="9" eb="10">
      <t>ラン</t>
    </rPh>
    <rPh sb="11" eb="13">
      <t>スウチ</t>
    </rPh>
    <rPh sb="14" eb="16">
      <t>ニュウリョク</t>
    </rPh>
    <rPh sb="22" eb="23">
      <t>アタイ</t>
    </rPh>
    <rPh sb="24" eb="26">
      <t>チョクセツ</t>
    </rPh>
    <rPh sb="26" eb="28">
      <t>コウカ</t>
    </rPh>
    <rPh sb="29" eb="31">
      <t>ケイサン</t>
    </rPh>
    <rPh sb="32" eb="34">
      <t>テキヨウ</t>
    </rPh>
    <rPh sb="39" eb="40">
      <t>ナニ</t>
    </rPh>
    <rPh sb="41" eb="43">
      <t>ニュウリョク</t>
    </rPh>
    <phoneticPr fontId="1"/>
  </si>
  <si>
    <t>　 　　 産業連関表で計算した自給率が適用されます。</t>
    <rPh sb="5" eb="10">
      <t>サンギョウレンカンヒョウ</t>
    </rPh>
    <rPh sb="11" eb="13">
      <t>ケイサン</t>
    </rPh>
    <rPh sb="15" eb="18">
      <t>ジキュウリツ</t>
    </rPh>
    <rPh sb="19" eb="21">
      <t>テキヨウ</t>
    </rPh>
    <phoneticPr fontId="1"/>
  </si>
  <si>
    <t>説明</t>
    <rPh sb="0" eb="2">
      <t>セツメイ</t>
    </rPh>
    <phoneticPr fontId="1"/>
  </si>
  <si>
    <t>部門名</t>
    <rPh sb="0" eb="2">
      <t>ブモン</t>
    </rPh>
    <rPh sb="2" eb="3">
      <t>メイ</t>
    </rPh>
    <phoneticPr fontId="1"/>
  </si>
  <si>
    <t>農林漁業　　　　　</t>
    <rPh sb="2" eb="4">
      <t>ギョギョウ</t>
    </rPh>
    <phoneticPr fontId="1"/>
  </si>
  <si>
    <t>農業、畜産、獣医業、農業サービス（土地改良区、青果物共同選果場、航空防除、種付業、ふ卵業など）、林業、漁業</t>
    <rPh sb="0" eb="2">
      <t>ノウギョウ</t>
    </rPh>
    <rPh sb="3" eb="5">
      <t>チクサン</t>
    </rPh>
    <rPh sb="6" eb="8">
      <t>ジュウイ</t>
    </rPh>
    <rPh sb="8" eb="9">
      <t>ギョウ</t>
    </rPh>
    <rPh sb="48" eb="50">
      <t>リンギョウ</t>
    </rPh>
    <rPh sb="51" eb="53">
      <t>ギョギョウ</t>
    </rPh>
    <phoneticPr fontId="1"/>
  </si>
  <si>
    <t>砂利・採石、砕石など</t>
    <phoneticPr fontId="1"/>
  </si>
  <si>
    <t>紡績糸、織物、衣服、寝具、じゅうたん、染色整理、綱・網など</t>
    <rPh sb="0" eb="2">
      <t>ボウセキ</t>
    </rPh>
    <rPh sb="2" eb="3">
      <t>イト</t>
    </rPh>
    <rPh sb="4" eb="6">
      <t>オリモノ</t>
    </rPh>
    <rPh sb="7" eb="9">
      <t>イフク</t>
    </rPh>
    <rPh sb="10" eb="12">
      <t>シング</t>
    </rPh>
    <phoneticPr fontId="1"/>
  </si>
  <si>
    <t>金属製家具を含む</t>
    <phoneticPr fontId="1"/>
  </si>
  <si>
    <t>化学肥料、化学工業製品、合成樹脂、化学繊維、医薬品、化粧品、塗料など</t>
    <rPh sb="12" eb="14">
      <t>ゴウセイ</t>
    </rPh>
    <rPh sb="14" eb="16">
      <t>ジュシ</t>
    </rPh>
    <rPh sb="17" eb="19">
      <t>カガク</t>
    </rPh>
    <rPh sb="26" eb="29">
      <t>ケショウヒン</t>
    </rPh>
    <rPh sb="30" eb="32">
      <t>トリョウ</t>
    </rPh>
    <phoneticPr fontId="1"/>
  </si>
  <si>
    <t>舗装材料を含む</t>
    <phoneticPr fontId="1"/>
  </si>
  <si>
    <t>プラスチック・ゴム製品</t>
    <rPh sb="9" eb="11">
      <t>セイヒン</t>
    </rPh>
    <phoneticPr fontId="1"/>
  </si>
  <si>
    <t>ガラス製品、セメント製品、陶磁器、耐火物、炭素・黒鉛製品、研磨材など</t>
    <rPh sb="17" eb="20">
      <t>タイカブツ</t>
    </rPh>
    <rPh sb="21" eb="23">
      <t>タンソ</t>
    </rPh>
    <rPh sb="24" eb="26">
      <t>コクエン</t>
    </rPh>
    <rPh sb="26" eb="28">
      <t>セイヒン</t>
    </rPh>
    <rPh sb="29" eb="32">
      <t>ケンマザイ</t>
    </rPh>
    <phoneticPr fontId="1"/>
  </si>
  <si>
    <t>銅、鉛、アルミニウム、電線・ケーブルなど</t>
    <rPh sb="2" eb="3">
      <t>ナマリ</t>
    </rPh>
    <phoneticPr fontId="1"/>
  </si>
  <si>
    <t>ガス・石油機器・暖厨・調理装置を含む</t>
    <rPh sb="11" eb="13">
      <t>チョウリ</t>
    </rPh>
    <rPh sb="13" eb="15">
      <t>ソウチ</t>
    </rPh>
    <phoneticPr fontId="1"/>
  </si>
  <si>
    <t>ボイラ・原動機、ポンプ・圧縮機、運搬機械、冷凍機・温湿調整装置、ベアリングなど</t>
    <rPh sb="12" eb="15">
      <t>アッシュクキ</t>
    </rPh>
    <rPh sb="16" eb="18">
      <t>ウンパン</t>
    </rPh>
    <rPh sb="21" eb="24">
      <t>レイトウキ</t>
    </rPh>
    <rPh sb="25" eb="26">
      <t>オン</t>
    </rPh>
    <rPh sb="26" eb="27">
      <t>シツ</t>
    </rPh>
    <rPh sb="27" eb="29">
      <t>チョウセイ</t>
    </rPh>
    <rPh sb="29" eb="31">
      <t>ソウチ</t>
    </rPh>
    <phoneticPr fontId="1"/>
  </si>
  <si>
    <t>農業用機械、建設・鉱山機械、繊維機械、金属加工機械、半導体製造装置、
ロボットなど</t>
    <rPh sb="14" eb="16">
      <t>センイ</t>
    </rPh>
    <rPh sb="16" eb="18">
      <t>キカイ</t>
    </rPh>
    <rPh sb="19" eb="21">
      <t>キンゾク</t>
    </rPh>
    <rPh sb="21" eb="23">
      <t>カコウ</t>
    </rPh>
    <rPh sb="23" eb="25">
      <t>キカイ</t>
    </rPh>
    <phoneticPr fontId="1"/>
  </si>
  <si>
    <t>複写機、事務用機械、自動販売機、計測機器、医療用機械器具、光学機械・レンズ、
武器など</t>
    <rPh sb="0" eb="3">
      <t>フクシャキ</t>
    </rPh>
    <rPh sb="10" eb="12">
      <t>ジドウ</t>
    </rPh>
    <rPh sb="12" eb="15">
      <t>ハンバイキ</t>
    </rPh>
    <rPh sb="39" eb="41">
      <t>ブキ</t>
    </rPh>
    <phoneticPr fontId="1"/>
  </si>
  <si>
    <t>フラットパネル・電子管、半導体素子、集積回路、液晶パネル、記録メディア、電子回路など</t>
    <phoneticPr fontId="1"/>
  </si>
  <si>
    <t>電動機、開閉制御装置・配電盤、配線器具、民生用電気機器（エアコンディショナ、電子レンジ、冷蔵庫、扇風機、掃除機、洗濯機など）、電気計測器、電気照明器具、電池など</t>
    <rPh sb="0" eb="3">
      <t>デンドウキ</t>
    </rPh>
    <rPh sb="15" eb="17">
      <t>ハイセン</t>
    </rPh>
    <rPh sb="17" eb="19">
      <t>キグ</t>
    </rPh>
    <phoneticPr fontId="1"/>
  </si>
  <si>
    <t>ビデオ機器・デジタルカメラ、テレビ、携帯電話機、パーソナルコンピュータ、電子計算機など</t>
    <rPh sb="22" eb="23">
      <t>キ</t>
    </rPh>
    <rPh sb="36" eb="38">
      <t>デンシ</t>
    </rPh>
    <rPh sb="38" eb="41">
      <t>ケイサンキ</t>
    </rPh>
    <phoneticPr fontId="1"/>
  </si>
  <si>
    <t>乗用車、トラック、バス、二輪自動車、自動車部品、船舶、鉄道車両、航空機、自転車など</t>
    <rPh sb="18" eb="21">
      <t>ジドウシャ</t>
    </rPh>
    <rPh sb="21" eb="23">
      <t>ブヒン</t>
    </rPh>
    <phoneticPr fontId="1"/>
  </si>
  <si>
    <t>印刷・製版・製本、製革・毛皮、革製履物、かばん・袋物・その他の革製品、がん具、運動用品、身辺細貨品（貴金属・宝石、装飾品など）、時計、楽器、筆記具・文具、畳・わら加工品、清掃用品、傘、眼鏡、など_x000D_
再生資源回収・加工処理を含む</t>
    <phoneticPr fontId="1"/>
  </si>
  <si>
    <t>住宅・非住宅建築、建設補修、公共事業、駐車場・ゴルフ場・球戯場・遊園地の建設など</t>
    <rPh sb="26" eb="27">
      <t>ジョウ</t>
    </rPh>
    <rPh sb="28" eb="31">
      <t>キュウギジョウ</t>
    </rPh>
    <phoneticPr fontId="1"/>
  </si>
  <si>
    <t>原子力・火力・水力発電、ガスなど</t>
    <phoneticPr fontId="1"/>
  </si>
  <si>
    <t>卸売業、小売業のマージン額</t>
    <phoneticPr fontId="1"/>
  </si>
  <si>
    <t>鉄道、バス、タクシー、貨物自動車、船舶、航空機などによる旅客・貨物の輸送、
輸送に附帯するサービス及び施設管理、倉庫、有料道路、自動車ターミナル、
郵便・信書便など</t>
    <rPh sb="38" eb="40">
      <t>ユソウ</t>
    </rPh>
    <rPh sb="59" eb="61">
      <t>ユウリョウ</t>
    </rPh>
    <rPh sb="61" eb="63">
      <t>ドウロ</t>
    </rPh>
    <rPh sb="64" eb="67">
      <t>ジドウシャ</t>
    </rPh>
    <rPh sb="74" eb="76">
      <t>ユウビン</t>
    </rPh>
    <rPh sb="77" eb="79">
      <t>シンショ</t>
    </rPh>
    <rPh sb="79" eb="80">
      <t>ビン</t>
    </rPh>
    <phoneticPr fontId="1"/>
  </si>
  <si>
    <t>固定電話・携帯電話等の通話・通信サービス、テレビ・ラジオ放送、有線放送、ソフトウェア業、情報処理・提供サービス、インターネット附随サービス、映像・音声・文字情報制作、新聞、出版など</t>
    <rPh sb="42" eb="43">
      <t>ギョウ</t>
    </rPh>
    <phoneticPr fontId="1"/>
  </si>
  <si>
    <t>学校教育、社会教育（公民館、図書館、美術館、動植物園など）、学術研究機関、企業内研究開発など</t>
    <rPh sb="0" eb="2">
      <t>ガッコウ</t>
    </rPh>
    <rPh sb="2" eb="4">
      <t>キョウイク</t>
    </rPh>
    <rPh sb="30" eb="34">
      <t>ガクジュツケンキュウ</t>
    </rPh>
    <rPh sb="34" eb="36">
      <t>キカン</t>
    </rPh>
    <rPh sb="37" eb="40">
      <t>キギョウナイ</t>
    </rPh>
    <rPh sb="40" eb="42">
      <t>ケンキュウ</t>
    </rPh>
    <rPh sb="42" eb="44">
      <t>カイハツ</t>
    </rPh>
    <phoneticPr fontId="1"/>
  </si>
  <si>
    <t>医療、保健衛生、社会保険・社会福祉、介護など</t>
    <rPh sb="0" eb="2">
      <t>イリョウ</t>
    </rPh>
    <rPh sb="3" eb="5">
      <t>ホケン</t>
    </rPh>
    <rPh sb="5" eb="7">
      <t>エイセイ</t>
    </rPh>
    <rPh sb="8" eb="10">
      <t>シャカイ</t>
    </rPh>
    <rPh sb="10" eb="12">
      <t>ホケン</t>
    </rPh>
    <rPh sb="13" eb="15">
      <t>シャカイ</t>
    </rPh>
    <rPh sb="15" eb="17">
      <t>フクシ</t>
    </rPh>
    <phoneticPr fontId="1"/>
  </si>
  <si>
    <t>物品賃貸業、広告、自動車整備、機械修理、法務・財務・会計サービス、労働者派遣サービス、警備業など</t>
    <phoneticPr fontId="1"/>
  </si>
  <si>
    <t>部門分類表（37部門）</t>
    <rPh sb="0" eb="2">
      <t>ブモン</t>
    </rPh>
    <rPh sb="2" eb="4">
      <t>ブンルイ</t>
    </rPh>
    <rPh sb="4" eb="5">
      <t>ヒョウ</t>
    </rPh>
    <rPh sb="8" eb="10">
      <t>ブモン</t>
    </rPh>
    <phoneticPr fontId="1"/>
  </si>
  <si>
    <t>　  自給率の設定を変更する場合は、赤枠で囲まれた「変更後の自給率」欄の（薄橙色セル）へ入力します。</t>
    <rPh sb="3" eb="6">
      <t>ジキュウリツ</t>
    </rPh>
    <rPh sb="7" eb="9">
      <t>セッテイ</t>
    </rPh>
    <rPh sb="10" eb="12">
      <t>ヘンコウ</t>
    </rPh>
    <rPh sb="14" eb="16">
      <t>バアイ</t>
    </rPh>
    <rPh sb="18" eb="19">
      <t>アカ</t>
    </rPh>
    <rPh sb="19" eb="20">
      <t>ワク</t>
    </rPh>
    <rPh sb="21" eb="22">
      <t>カコ</t>
    </rPh>
    <rPh sb="26" eb="28">
      <t>ヘンコウ</t>
    </rPh>
    <rPh sb="28" eb="29">
      <t>ゴ</t>
    </rPh>
    <rPh sb="30" eb="33">
      <t>ジキュウリツ</t>
    </rPh>
    <rPh sb="34" eb="35">
      <t>ラン</t>
    </rPh>
    <phoneticPr fontId="1"/>
  </si>
  <si>
    <t>　  需要増加額は赤枠で囲まれた「需要増加額（入力）」欄（薄橙色セル）へ入力します。</t>
    <rPh sb="3" eb="5">
      <t>ジュヨウ</t>
    </rPh>
    <rPh sb="5" eb="7">
      <t>ゾウカ</t>
    </rPh>
    <rPh sb="7" eb="8">
      <t>ガク</t>
    </rPh>
    <rPh sb="9" eb="10">
      <t>アカ</t>
    </rPh>
    <rPh sb="10" eb="11">
      <t>ワク</t>
    </rPh>
    <rPh sb="12" eb="13">
      <t>カコ</t>
    </rPh>
    <rPh sb="17" eb="19">
      <t>ジュヨウ</t>
    </rPh>
    <rPh sb="19" eb="21">
      <t>ゾウカ</t>
    </rPh>
    <rPh sb="21" eb="22">
      <t>ガク</t>
    </rPh>
    <rPh sb="23" eb="25">
      <t>ニュウリョク</t>
    </rPh>
    <rPh sb="27" eb="28">
      <t>ラン</t>
    </rPh>
    <rPh sb="29" eb="30">
      <t>ウス</t>
    </rPh>
    <rPh sb="30" eb="32">
      <t>ダイダイイロ</t>
    </rPh>
    <rPh sb="36" eb="38">
      <t>ニュウリョク</t>
    </rPh>
    <phoneticPr fontId="3"/>
  </si>
  <si>
    <t>　県内で、○○に対する需要が○○億円増加した場合の経済波及効果</t>
    <phoneticPr fontId="8"/>
  </si>
  <si>
    <t>　●入力結果の確認について</t>
    <rPh sb="2" eb="4">
      <t>ニュウリョク</t>
    </rPh>
    <rPh sb="4" eb="6">
      <t>ケッカ</t>
    </rPh>
    <rPh sb="7" eb="9">
      <t>カクニン</t>
    </rPh>
    <phoneticPr fontId="3"/>
  </si>
  <si>
    <t>　 　「入力」シートに入力後、「総括表」、「総合結果」、「フロー」より入力結果の確認ができます。</t>
    <rPh sb="4" eb="6">
      <t>ニュウリョク</t>
    </rPh>
    <rPh sb="11" eb="13">
      <t>ニュウリョク</t>
    </rPh>
    <rPh sb="13" eb="14">
      <t>ゴ</t>
    </rPh>
    <rPh sb="16" eb="19">
      <t>ソウカツヒョウ</t>
    </rPh>
    <rPh sb="22" eb="24">
      <t>ソウゴウ</t>
    </rPh>
    <rPh sb="24" eb="26">
      <t>ケッカ</t>
    </rPh>
    <rPh sb="35" eb="37">
      <t>ニュウリョク</t>
    </rPh>
    <rPh sb="37" eb="39">
      <t>ケッカ</t>
    </rPh>
    <rPh sb="40" eb="42">
      <t>カクニン</t>
    </rPh>
    <phoneticPr fontId="1"/>
  </si>
  <si>
    <t>「入力」シートで、2次波及効果の計算に使用する消費転換率を選択します。</t>
    <rPh sb="1" eb="3">
      <t>ニュウリョク</t>
    </rPh>
    <rPh sb="10" eb="11">
      <t>ジ</t>
    </rPh>
    <rPh sb="11" eb="13">
      <t>ハキュウ</t>
    </rPh>
    <rPh sb="13" eb="15">
      <t>コウカ</t>
    </rPh>
    <rPh sb="16" eb="18">
      <t>ケイサン</t>
    </rPh>
    <rPh sb="19" eb="21">
      <t>シヨウ</t>
    </rPh>
    <rPh sb="23" eb="28">
      <t>ショウヒテンカンリツ</t>
    </rPh>
    <rPh sb="29" eb="31">
      <t>センタク</t>
    </rPh>
    <phoneticPr fontId="1"/>
  </si>
  <si>
    <t>「入力」シートで、金額の表示単位を選択できます。</t>
    <rPh sb="1" eb="3">
      <t>ニュウリョク</t>
    </rPh>
    <rPh sb="9" eb="11">
      <t>キンガク</t>
    </rPh>
    <rPh sb="12" eb="14">
      <t>ヒョウジ</t>
    </rPh>
    <rPh sb="14" eb="16">
      <t>タンイ</t>
    </rPh>
    <rPh sb="17" eb="19">
      <t>センタク</t>
    </rPh>
    <phoneticPr fontId="1"/>
  </si>
  <si>
    <t>　①「総括表」シートについて</t>
    <rPh sb="3" eb="6">
      <t>ソウカツヒョウ</t>
    </rPh>
    <phoneticPr fontId="1"/>
  </si>
  <si>
    <t>　新規需要増加額による県内への経済波及効果や、就業者、雇用者がどれだけ誘発されたかが確認できます。</t>
    <rPh sb="1" eb="3">
      <t>シンキ</t>
    </rPh>
    <rPh sb="3" eb="5">
      <t>ジュヨウ</t>
    </rPh>
    <rPh sb="5" eb="7">
      <t>ゾウカ</t>
    </rPh>
    <rPh sb="7" eb="8">
      <t>ガク</t>
    </rPh>
    <rPh sb="11" eb="12">
      <t>ケン</t>
    </rPh>
    <rPh sb="12" eb="13">
      <t>ナイ</t>
    </rPh>
    <rPh sb="15" eb="17">
      <t>ケイザイ</t>
    </rPh>
    <rPh sb="17" eb="19">
      <t>ハキュウ</t>
    </rPh>
    <rPh sb="19" eb="21">
      <t>コウカ</t>
    </rPh>
    <rPh sb="23" eb="26">
      <t>シュウギョウシャ</t>
    </rPh>
    <rPh sb="27" eb="30">
      <t>コヨウシャ</t>
    </rPh>
    <rPh sb="35" eb="37">
      <t>ユウハツ</t>
    </rPh>
    <rPh sb="42" eb="44">
      <t>カクニン</t>
    </rPh>
    <phoneticPr fontId="1"/>
  </si>
  <si>
    <t>　②「総合結果」シートについて</t>
    <rPh sb="3" eb="5">
      <t>ソウゴウ</t>
    </rPh>
    <rPh sb="5" eb="7">
      <t>ケッカ</t>
    </rPh>
    <phoneticPr fontId="1"/>
  </si>
  <si>
    <t>　新規需要増加額による県内への経済波及効果や、誘発される就業者、雇用者数を各産業部門別に確認できます。</t>
    <rPh sb="1" eb="3">
      <t>シンキ</t>
    </rPh>
    <rPh sb="3" eb="5">
      <t>ジュヨウ</t>
    </rPh>
    <rPh sb="5" eb="7">
      <t>ゾウカ</t>
    </rPh>
    <rPh sb="7" eb="8">
      <t>ガク</t>
    </rPh>
    <rPh sb="11" eb="13">
      <t>ケンナイ</t>
    </rPh>
    <rPh sb="15" eb="17">
      <t>ケイザイ</t>
    </rPh>
    <rPh sb="17" eb="19">
      <t>ハキュウ</t>
    </rPh>
    <rPh sb="19" eb="21">
      <t>コウカ</t>
    </rPh>
    <rPh sb="23" eb="25">
      <t>ユウハツ</t>
    </rPh>
    <rPh sb="28" eb="31">
      <t>シュウギョウシャ</t>
    </rPh>
    <rPh sb="32" eb="35">
      <t>コヨウシャ</t>
    </rPh>
    <rPh sb="35" eb="36">
      <t>スウ</t>
    </rPh>
    <rPh sb="37" eb="40">
      <t>カクサンギョウ</t>
    </rPh>
    <rPh sb="40" eb="42">
      <t>ブモン</t>
    </rPh>
    <rPh sb="42" eb="43">
      <t>ベツ</t>
    </rPh>
    <rPh sb="44" eb="46">
      <t>カクニン</t>
    </rPh>
    <phoneticPr fontId="1"/>
  </si>
  <si>
    <t>　③「フロー」シートについて</t>
    <phoneticPr fontId="1"/>
  </si>
  <si>
    <t>　新規需要増加額による県内への経済波及効果が誘発される流れを確認できます。</t>
    <rPh sb="1" eb="3">
      <t>シンキ</t>
    </rPh>
    <rPh sb="3" eb="5">
      <t>ジュヨウ</t>
    </rPh>
    <rPh sb="5" eb="7">
      <t>ゾウカ</t>
    </rPh>
    <rPh sb="7" eb="8">
      <t>ガク</t>
    </rPh>
    <rPh sb="22" eb="24">
      <t>ユウハツ</t>
    </rPh>
    <rPh sb="27" eb="28">
      <t>ナガ</t>
    </rPh>
    <rPh sb="30" eb="32">
      <t>カクニン</t>
    </rPh>
    <phoneticPr fontId="1"/>
  </si>
  <si>
    <t xml:space="preserve"> 　 独自の調査などにより財・サービスの自給率が判明している場合は、ここでその値を入力します。</t>
    <phoneticPr fontId="1"/>
  </si>
  <si>
    <t>例）県内産の農産物を購入した場合（自給率を100%と設定したい場合）</t>
    <rPh sb="0" eb="1">
      <t>レイ</t>
    </rPh>
    <rPh sb="2" eb="4">
      <t>ケンナイ</t>
    </rPh>
    <rPh sb="4" eb="5">
      <t>サン</t>
    </rPh>
    <rPh sb="6" eb="9">
      <t>ノウサンブツ</t>
    </rPh>
    <rPh sb="10" eb="12">
      <t>コウニュウ</t>
    </rPh>
    <rPh sb="14" eb="16">
      <t>バアイ</t>
    </rPh>
    <rPh sb="17" eb="20">
      <t>ジキュウリツ</t>
    </rPh>
    <rPh sb="26" eb="28">
      <t>セッテイ</t>
    </rPh>
    <rPh sb="31" eb="33">
      <t>バアイ</t>
    </rPh>
    <phoneticPr fontId="1"/>
  </si>
  <si>
    <t>２ 自給率の設定</t>
    <rPh sb="2" eb="5">
      <t>ジキュウリツ</t>
    </rPh>
    <rPh sb="6" eb="8">
      <t>セッテイ</t>
    </rPh>
    <phoneticPr fontId="1"/>
  </si>
  <si>
    <t>３ 消費転換率の設定</t>
    <rPh sb="2" eb="4">
      <t>ショウヒ</t>
    </rPh>
    <rPh sb="4" eb="6">
      <t>テンカン</t>
    </rPh>
    <rPh sb="6" eb="7">
      <t>リツ</t>
    </rPh>
    <rPh sb="8" eb="10">
      <t>セッテイ</t>
    </rPh>
    <phoneticPr fontId="1"/>
  </si>
  <si>
    <t>４ 表示単位の設定</t>
    <rPh sb="2" eb="4">
      <t>ヒョウジ</t>
    </rPh>
    <rPh sb="4" eb="6">
      <t>タンイ</t>
    </rPh>
    <rPh sb="7" eb="9">
      <t>セッテイ</t>
    </rPh>
    <phoneticPr fontId="1"/>
  </si>
  <si>
    <t>　経済波及効果の分析結果を表やグラフにまとめています。</t>
    <rPh sb="1" eb="3">
      <t>ケイザイ</t>
    </rPh>
    <rPh sb="3" eb="5">
      <t>ハキュウ</t>
    </rPh>
    <rPh sb="5" eb="7">
      <t>コウカ</t>
    </rPh>
    <phoneticPr fontId="13"/>
  </si>
  <si>
    <t>（以下のシートは計算用なので、基本的に入力者側での操作はありません）</t>
    <rPh sb="1" eb="3">
      <t>イカ</t>
    </rPh>
    <rPh sb="8" eb="10">
      <t>ケイサン</t>
    </rPh>
    <rPh sb="10" eb="11">
      <t>ヨウ</t>
    </rPh>
    <rPh sb="15" eb="18">
      <t>キホンテキ</t>
    </rPh>
    <rPh sb="19" eb="21">
      <t>ニュウリョク</t>
    </rPh>
    <rPh sb="21" eb="22">
      <t>シャ</t>
    </rPh>
    <rPh sb="22" eb="23">
      <t>ガワ</t>
    </rPh>
    <rPh sb="25" eb="27">
      <t>ソウサ</t>
    </rPh>
    <phoneticPr fontId="1"/>
  </si>
  <si>
    <t>経済波及効果の分析の『留意事項』をお読みください。</t>
    <rPh sb="0" eb="2">
      <t>ケイザイ</t>
    </rPh>
    <rPh sb="2" eb="4">
      <t>ハキュウ</t>
    </rPh>
    <rPh sb="4" eb="6">
      <t>コウカ</t>
    </rPh>
    <rPh sb="7" eb="9">
      <t>ブンセキ</t>
    </rPh>
    <rPh sb="11" eb="13">
      <t>リュウイ</t>
    </rPh>
    <phoneticPr fontId="1"/>
  </si>
  <si>
    <t>　　  このツールでは、「入力」シートで購入者価格の欄に数値を入力すると、自動で生産者価格へ変換され</t>
    <phoneticPr fontId="1"/>
  </si>
  <si>
    <t>　  ます。</t>
    <phoneticPr fontId="1"/>
  </si>
  <si>
    <t>　産業部門別の経済波及効果の計算結果を表にまとめています。</t>
    <rPh sb="5" eb="6">
      <t>ベツ</t>
    </rPh>
    <rPh sb="7" eb="9">
      <t>ケイザイ</t>
    </rPh>
    <rPh sb="9" eb="11">
      <t>ハキュウ</t>
    </rPh>
    <rPh sb="11" eb="13">
      <t>コウカ</t>
    </rPh>
    <phoneticPr fontId="9"/>
  </si>
  <si>
    <t>　 建設・公務などいくつかの部門は、産業連関表の定義上、自給率が100％となっています。</t>
    <rPh sb="2" eb="4">
      <t>ケンセツ</t>
    </rPh>
    <rPh sb="5" eb="7">
      <t>コウム</t>
    </rPh>
    <rPh sb="14" eb="16">
      <t>ブモン</t>
    </rPh>
    <rPh sb="18" eb="22">
      <t>サンギョウレンカン</t>
    </rPh>
    <rPh sb="22" eb="23">
      <t>ヒョウ</t>
    </rPh>
    <rPh sb="24" eb="26">
      <t>テイギ</t>
    </rPh>
    <rPh sb="26" eb="27">
      <t>ジョウ</t>
    </rPh>
    <rPh sb="28" eb="31">
      <t>ジキュウリツ</t>
    </rPh>
    <phoneticPr fontId="1"/>
  </si>
  <si>
    <t>経済波及効果の確認ポイントについて、『入力結果の確認について』をお読みください。</t>
    <rPh sb="0" eb="2">
      <t>ケイザイ</t>
    </rPh>
    <rPh sb="2" eb="4">
      <t>ハキュウ</t>
    </rPh>
    <rPh sb="4" eb="6">
      <t>コウカ</t>
    </rPh>
    <rPh sb="7" eb="9">
      <t>カクニン</t>
    </rPh>
    <rPh sb="19" eb="21">
      <t>ニュウリョク</t>
    </rPh>
    <rPh sb="21" eb="23">
      <t>ケッカ</t>
    </rPh>
    <rPh sb="24" eb="26">
      <t>カクニン</t>
    </rPh>
    <rPh sb="33" eb="34">
      <t>ヨ</t>
    </rPh>
    <phoneticPr fontId="1"/>
  </si>
  <si>
    <t>逆行列係数×G</t>
    <rPh sb="0" eb="5">
      <t>ギャクギョウレツケイスウ</t>
    </rPh>
    <phoneticPr fontId="1"/>
  </si>
  <si>
    <t>投入係数×C</t>
    <rPh sb="0" eb="4">
      <t>トウニュウケイスウ</t>
    </rPh>
    <phoneticPr fontId="1"/>
  </si>
  <si>
    <t>逆行列係数×O</t>
    <rPh sb="0" eb="3">
      <t>ギャクギョウレツ</t>
    </rPh>
    <rPh sb="3" eb="5">
      <t>ケイスウ</t>
    </rPh>
    <phoneticPr fontId="1"/>
  </si>
  <si>
    <t>R01年度</t>
    <rPh sb="3" eb="4">
      <t>ネン</t>
    </rPh>
    <rPh sb="4" eb="5">
      <t>ド</t>
    </rPh>
    <phoneticPr fontId="9"/>
  </si>
  <si>
    <t>×自給率</t>
    <rPh sb="1" eb="4">
      <t>ジキュウリツ</t>
    </rPh>
    <phoneticPr fontId="6"/>
  </si>
  <si>
    <t>粗付加価値誘発額</t>
    <rPh sb="0" eb="1">
      <t>アラ</t>
    </rPh>
    <rPh sb="1" eb="3">
      <t>フカ</t>
    </rPh>
    <rPh sb="3" eb="5">
      <t>カチ</t>
    </rPh>
    <rPh sb="5" eb="7">
      <t>ユウハツ</t>
    </rPh>
    <rPh sb="7" eb="8">
      <t>ガク</t>
    </rPh>
    <phoneticPr fontId="1"/>
  </si>
  <si>
    <t>うち雇用者所得誘発額</t>
    <phoneticPr fontId="1"/>
  </si>
  <si>
    <t>　　需要増加額</t>
    <rPh sb="2" eb="4">
      <t>ジュヨウ</t>
    </rPh>
    <rPh sb="4" eb="6">
      <t>ゾウカ</t>
    </rPh>
    <rPh sb="6" eb="7">
      <t>ガク</t>
    </rPh>
    <phoneticPr fontId="6"/>
  </si>
  <si>
    <t>×粗付加価値率</t>
    <rPh sb="1" eb="2">
      <t>アラ</t>
    </rPh>
    <rPh sb="2" eb="4">
      <t>フカ</t>
    </rPh>
    <rPh sb="4" eb="6">
      <t>カチ</t>
    </rPh>
    <rPh sb="6" eb="7">
      <t>リツ</t>
    </rPh>
    <phoneticPr fontId="6"/>
  </si>
  <si>
    <t>×雇用者所得率</t>
    <rPh sb="1" eb="4">
      <t>コヨウシャ</t>
    </rPh>
    <rPh sb="4" eb="6">
      <t>ショトク</t>
    </rPh>
    <rPh sb="6" eb="7">
      <t>リツ</t>
    </rPh>
    <phoneticPr fontId="6"/>
  </si>
  <si>
    <t>×投入係数</t>
    <rPh sb="1" eb="3">
      <t>トウニュウ</t>
    </rPh>
    <rPh sb="3" eb="5">
      <t>ケイスウ</t>
    </rPh>
    <phoneticPr fontId="6"/>
  </si>
  <si>
    <t>×逆行列係数</t>
    <rPh sb="1" eb="4">
      <t>ギャクギョウレツ</t>
    </rPh>
    <rPh sb="4" eb="6">
      <t>ケイスウ</t>
    </rPh>
    <phoneticPr fontId="6"/>
  </si>
  <si>
    <t>×消費転換率</t>
    <rPh sb="1" eb="3">
      <t>ショウヒ</t>
    </rPh>
    <rPh sb="3" eb="5">
      <t>テンカン</t>
    </rPh>
    <rPh sb="5" eb="6">
      <t>リツ</t>
    </rPh>
    <phoneticPr fontId="6"/>
  </si>
  <si>
    <t>×民間消費支出構成比</t>
    <rPh sb="1" eb="3">
      <t>ミンカン</t>
    </rPh>
    <rPh sb="3" eb="5">
      <t>ショウヒ</t>
    </rPh>
    <rPh sb="5" eb="7">
      <t>シシュツ</t>
    </rPh>
    <rPh sb="7" eb="10">
      <t>コウセイヒ</t>
    </rPh>
    <phoneticPr fontId="6"/>
  </si>
  <si>
    <t>　うち雇用者所得誘発額</t>
    <rPh sb="3" eb="8">
      <t>コヨウシャショトク</t>
    </rPh>
    <rPh sb="8" eb="10">
      <t>ユウハツ</t>
    </rPh>
    <rPh sb="10" eb="11">
      <t>ガク</t>
    </rPh>
    <phoneticPr fontId="6"/>
  </si>
  <si>
    <t>　粗付加価値誘発額</t>
    <rPh sb="1" eb="6">
      <t>アラフカカチ</t>
    </rPh>
    <rPh sb="6" eb="8">
      <t>ユウハツ</t>
    </rPh>
    <rPh sb="8" eb="9">
      <t>ガク</t>
    </rPh>
    <phoneticPr fontId="6"/>
  </si>
  <si>
    <t>⇒端数切捨て</t>
    <rPh sb="1" eb="3">
      <t>ハスウ</t>
    </rPh>
    <rPh sb="3" eb="5">
      <t>キリス</t>
    </rPh>
    <phoneticPr fontId="1"/>
  </si>
  <si>
    <t>2017～2021
平均</t>
    <rPh sb="10" eb="12">
      <t>ヘイキン</t>
    </rPh>
    <phoneticPr fontId="1"/>
  </si>
  <si>
    <t>例）農作物を1,000万円分購入した、または購入することが想定される場合</t>
    <rPh sb="0" eb="1">
      <t>レイ</t>
    </rPh>
    <rPh sb="2" eb="5">
      <t>ノウサクブツ</t>
    </rPh>
    <rPh sb="11" eb="13">
      <t>マンエン</t>
    </rPh>
    <rPh sb="13" eb="14">
      <t>ブン</t>
    </rPh>
    <rPh sb="14" eb="16">
      <t>コウニュウ</t>
    </rPh>
    <rPh sb="22" eb="24">
      <t>コウニュウ</t>
    </rPh>
    <rPh sb="29" eb="31">
      <t>ソウテイ</t>
    </rPh>
    <rPh sb="34" eb="36">
      <t>バアイ</t>
    </rPh>
    <phoneticPr fontId="1"/>
  </si>
  <si>
    <t>対個人サービス</t>
    <phoneticPr fontId="4"/>
  </si>
  <si>
    <t>宿泊業、飲食業、洗濯・理容・美容・浴場業、映画館、体育館、ゴルフ場、プール、公園、遊園地、パチンコホール、カラオケボックス業、写真業、冠婚葬祭業、学習塾、書道教授業、造園・植木業など</t>
    <rPh sb="0" eb="2">
      <t>シュクハク</t>
    </rPh>
    <rPh sb="2" eb="3">
      <t>ギョウ</t>
    </rPh>
    <rPh sb="4" eb="7">
      <t>インショクギョウ</t>
    </rPh>
    <rPh sb="61" eb="62">
      <t>ギョウ</t>
    </rPh>
    <phoneticPr fontId="1"/>
  </si>
  <si>
    <t>　粗付加価値誘発額</t>
    <rPh sb="1" eb="2">
      <t>アラ</t>
    </rPh>
    <rPh sb="2" eb="4">
      <t>フカ</t>
    </rPh>
    <rPh sb="4" eb="6">
      <t>カチ</t>
    </rPh>
    <rPh sb="6" eb="8">
      <t>ユウハツ</t>
    </rPh>
    <rPh sb="8" eb="9">
      <t>ガク</t>
    </rPh>
    <phoneticPr fontId="8"/>
  </si>
  <si>
    <t>　うち雇用者所得誘発額</t>
    <rPh sb="3" eb="6">
      <t>コヨウシャ</t>
    </rPh>
    <rPh sb="6" eb="8">
      <t>ショトク</t>
    </rPh>
    <rPh sb="8" eb="10">
      <t>ユウハツ</t>
    </rPh>
    <rPh sb="10" eb="11">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</si>
</sst>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
    <numFmt numFmtId="177" formatCode="0.000"/>
    <numFmt numFmtId="178" formatCode="#,##0.0;[Red]\-#,##0.0"/>
    <numFmt numFmtId="179" formatCode="#,##0.0000;[Red]\-#,##0.0000"/>
    <numFmt numFmtId="180" formatCode="[$-411]ggge&quot;年&quot;m&quot;月&quot;d&quot;日&quot;;@"/>
    <numFmt numFmtId="181" formatCode="#,##0.0"/>
    <numFmt numFmtId="182" formatCode="#,##0.000;[Red]\-#,##0.000"/>
    <numFmt numFmtId="183" formatCode="0.0000"/>
  </numFmts>
  <fonts count="4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3"/>
      <color indexed="56"/>
      <name val="ＭＳ Ｐゴシック"/>
      <family val="3"/>
      <charset val="128"/>
    </font>
    <font>
      <sz val="11"/>
      <color indexed="60"/>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HG丸ｺﾞｼｯｸM-PRO"/>
      <family val="3"/>
      <charset val="128"/>
    </font>
    <font>
      <b/>
      <sz val="10"/>
      <color theme="1"/>
      <name val="HG丸ｺﾞｼｯｸM-PRO"/>
      <family val="3"/>
      <charset val="128"/>
    </font>
    <font>
      <sz val="11"/>
      <color theme="1"/>
      <name val="HG丸ｺﾞｼｯｸM-PRO"/>
      <family val="3"/>
      <charset val="128"/>
    </font>
    <font>
      <sz val="6"/>
      <color theme="1"/>
      <name val="ＭＳ Ｐゴシック"/>
      <family val="3"/>
      <charset val="128"/>
      <scheme val="minor"/>
    </font>
    <font>
      <sz val="14"/>
      <color theme="1"/>
      <name val="ＭＳ Ｐゴシック"/>
      <family val="3"/>
      <charset val="128"/>
      <scheme val="minor"/>
    </font>
    <font>
      <sz val="10.5"/>
      <color theme="1"/>
      <name val="HG丸ｺﾞｼｯｸM-PRO"/>
      <family val="3"/>
      <charset val="128"/>
    </font>
    <font>
      <sz val="10"/>
      <color rgb="FFFF0000"/>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sz val="10.5"/>
      <color rgb="FFFF0000"/>
      <name val="HG丸ｺﾞｼｯｸM-PRO"/>
      <family val="3"/>
      <charset val="128"/>
    </font>
    <font>
      <sz val="8"/>
      <color theme="1"/>
      <name val="HG丸ｺﾞｼｯｸM-PRO"/>
      <family val="3"/>
      <charset val="128"/>
    </font>
    <font>
      <b/>
      <sz val="10"/>
      <color theme="1"/>
      <name val="ＭＳ Ｐゴシック"/>
      <family val="3"/>
      <charset val="128"/>
      <scheme val="minor"/>
    </font>
    <font>
      <sz val="8"/>
      <color theme="1"/>
      <name val="ＭＳ Ｐゴシック"/>
      <family val="3"/>
      <charset val="128"/>
      <scheme val="minor"/>
    </font>
    <font>
      <sz val="10"/>
      <color indexed="8"/>
      <name val="ＭＳ Ｐゴシック"/>
      <family val="3"/>
      <charset val="128"/>
      <scheme val="minor"/>
    </font>
    <font>
      <b/>
      <sz val="11"/>
      <color theme="1"/>
      <name val="HG丸ｺﾞｼｯｸM-PRO"/>
      <family val="3"/>
      <charset val="128"/>
    </font>
    <font>
      <b/>
      <sz val="10.5"/>
      <color theme="1"/>
      <name val="HG丸ｺﾞｼｯｸM-PRO"/>
      <family val="3"/>
      <charset val="128"/>
    </font>
    <font>
      <b/>
      <sz val="9"/>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b/>
      <sz val="12"/>
      <color rgb="FFFF0000"/>
      <name val="ＭＳ Ｐゴシック"/>
      <family val="3"/>
      <charset val="128"/>
      <scheme val="minor"/>
    </font>
    <font>
      <b/>
      <sz val="10.5"/>
      <color theme="1"/>
      <name val="ＭＳ Ｐゴシック"/>
      <family val="3"/>
      <charset val="128"/>
      <scheme val="minor"/>
    </font>
    <font>
      <sz val="9"/>
      <color theme="1"/>
      <name val="HG丸ｺﾞｼｯｸM-PRO"/>
      <family val="3"/>
      <charset val="128"/>
    </font>
    <font>
      <b/>
      <sz val="10"/>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ＭＳ Ｐゴシック"/>
      <family val="3"/>
      <charset val="128"/>
    </font>
    <font>
      <sz val="9"/>
      <color theme="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CC66"/>
        <bgColor indexed="64"/>
      </patternFill>
    </fill>
    <fill>
      <patternFill patternType="solid">
        <fgColor rgb="FFFFFF99"/>
        <bgColor indexed="64"/>
      </patternFill>
    </fill>
    <fill>
      <patternFill patternType="solid">
        <fgColor rgb="FF99CCFF"/>
        <bgColor indexed="64"/>
      </patternFill>
    </fill>
    <fill>
      <patternFill patternType="solid">
        <fgColor theme="0" tint="-0.249977111117893"/>
        <bgColor indexed="64"/>
      </patternFill>
    </fill>
    <fill>
      <patternFill patternType="solid">
        <fgColor rgb="FF6699FF"/>
        <bgColor indexed="64"/>
      </patternFill>
    </fill>
    <fill>
      <patternFill patternType="solid">
        <fgColor rgb="FF66FF33"/>
        <bgColor indexed="64"/>
      </patternFill>
    </fill>
    <fill>
      <patternFill patternType="solid">
        <fgColor rgb="FFFF9966"/>
        <bgColor indexed="64"/>
      </patternFill>
    </fill>
    <fill>
      <patternFill patternType="solid">
        <fgColor theme="9" tint="0.39997558519241921"/>
        <bgColor indexed="64"/>
      </patternFill>
    </fill>
    <fill>
      <patternFill patternType="solid">
        <fgColor rgb="FF00FF00"/>
        <bgColor indexed="64"/>
      </patternFill>
    </fill>
  </fills>
  <borders count="22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ck">
        <color theme="0" tint="-0.499984740745262"/>
      </left>
      <right/>
      <top/>
      <bottom/>
      <diagonal/>
    </border>
    <border>
      <left/>
      <right style="thick">
        <color theme="0"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thick">
        <color rgb="FFFF0000"/>
      </left>
      <right style="thin">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thin">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theme="0" tint="-0.499984740745262"/>
      </left>
      <right/>
      <top style="thick">
        <color theme="0" tint="-0.499984740745262"/>
      </top>
      <bottom style="thick">
        <color theme="0" tint="-0.499984740745262"/>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FF9966"/>
      </left>
      <right style="thin">
        <color rgb="FFFF9966"/>
      </right>
      <top style="thick">
        <color rgb="FFFF9966"/>
      </top>
      <bottom/>
      <diagonal/>
    </border>
    <border>
      <left style="thin">
        <color rgb="FFFF9966"/>
      </left>
      <right style="thick">
        <color rgb="FFFF9966"/>
      </right>
      <top style="thick">
        <color rgb="FFFF9966"/>
      </top>
      <bottom/>
      <diagonal/>
    </border>
    <border>
      <left style="thin">
        <color rgb="FFFF9966"/>
      </left>
      <right style="thin">
        <color rgb="FFFF9966"/>
      </right>
      <top/>
      <bottom style="thick">
        <color rgb="FFFF9966"/>
      </bottom>
      <diagonal/>
    </border>
    <border>
      <left style="thin">
        <color rgb="FFFF9966"/>
      </left>
      <right style="thick">
        <color rgb="FFFF9966"/>
      </right>
      <top/>
      <bottom style="thick">
        <color rgb="FFFF9966"/>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6699FF"/>
      </left>
      <right style="thin">
        <color rgb="FF6699FF"/>
      </right>
      <top style="thick">
        <color rgb="FF6699FF"/>
      </top>
      <bottom/>
      <diagonal/>
    </border>
    <border>
      <left style="thin">
        <color rgb="FF6699FF"/>
      </left>
      <right style="thin">
        <color rgb="FF6699FF"/>
      </right>
      <top style="thick">
        <color rgb="FF6699FF"/>
      </top>
      <bottom/>
      <diagonal/>
    </border>
    <border>
      <left style="thick">
        <color rgb="FF6699FF"/>
      </left>
      <right style="thin">
        <color rgb="FF6699FF"/>
      </right>
      <top/>
      <bottom style="thick">
        <color rgb="FF6699FF"/>
      </bottom>
      <diagonal/>
    </border>
    <border>
      <left style="thin">
        <color rgb="FF6699FF"/>
      </left>
      <right style="thin">
        <color rgb="FF6699FF"/>
      </right>
      <top/>
      <bottom style="thick">
        <color rgb="FF6699FF"/>
      </bottom>
      <diagonal/>
    </border>
    <border>
      <left style="thin">
        <color rgb="FF66FF33"/>
      </left>
      <right style="thin">
        <color rgb="FF66FF33"/>
      </right>
      <top style="thick">
        <color rgb="FF66FF33"/>
      </top>
      <bottom/>
      <diagonal/>
    </border>
    <border>
      <left style="thin">
        <color rgb="FF66FF33"/>
      </left>
      <right style="thin">
        <color rgb="FF66FF33"/>
      </right>
      <top/>
      <bottom style="thick">
        <color rgb="FF66FF33"/>
      </bottom>
      <diagonal/>
    </border>
    <border>
      <left style="thin">
        <color rgb="FF66FF33"/>
      </left>
      <right style="thick">
        <color rgb="FF66FF33"/>
      </right>
      <top style="thick">
        <color rgb="FF66FF33"/>
      </top>
      <bottom/>
      <diagonal/>
    </border>
    <border>
      <left style="thin">
        <color rgb="FF66FF33"/>
      </left>
      <right style="thick">
        <color rgb="FF66FF33"/>
      </right>
      <top/>
      <bottom style="thick">
        <color rgb="FF66FF33"/>
      </bottom>
      <diagonal/>
    </border>
    <border>
      <left style="thin">
        <color rgb="FF6699FF"/>
      </left>
      <right style="thick">
        <color rgb="FF6699FF"/>
      </right>
      <top style="thick">
        <color rgb="FF6699FF"/>
      </top>
      <bottom/>
      <diagonal/>
    </border>
    <border>
      <left style="thin">
        <color rgb="FF6699FF"/>
      </left>
      <right style="thick">
        <color rgb="FF6699FF"/>
      </right>
      <top/>
      <bottom style="thick">
        <color rgb="FF6699FF"/>
      </bottom>
      <diagonal/>
    </border>
    <border>
      <left/>
      <right style="thick">
        <color theme="0" tint="-0.499984740745262"/>
      </right>
      <top style="thin">
        <color theme="0" tint="-0.499984740745262"/>
      </top>
      <bottom style="thick">
        <color theme="0" tint="-0.499984740745262"/>
      </bottom>
      <diagonal/>
    </border>
    <border>
      <left/>
      <right/>
      <top style="thick">
        <color rgb="FF6699FF"/>
      </top>
      <bottom/>
      <diagonal/>
    </border>
    <border>
      <left/>
      <right/>
      <top/>
      <bottom style="thick">
        <color rgb="FF6699FF"/>
      </bottom>
      <diagonal/>
    </border>
    <border>
      <left style="thick">
        <color rgb="FF6699FF"/>
      </left>
      <right/>
      <top style="thick">
        <color rgb="FF6699FF"/>
      </top>
      <bottom/>
      <diagonal/>
    </border>
    <border>
      <left/>
      <right style="thin">
        <color rgb="FF6699FF"/>
      </right>
      <top style="thick">
        <color rgb="FF6699FF"/>
      </top>
      <bottom/>
      <diagonal/>
    </border>
    <border>
      <left style="thick">
        <color rgb="FF6699FF"/>
      </left>
      <right/>
      <top/>
      <bottom style="thick">
        <color rgb="FF6699FF"/>
      </bottom>
      <diagonal/>
    </border>
    <border>
      <left/>
      <right style="thin">
        <color rgb="FF6699FF"/>
      </right>
      <top/>
      <bottom style="thick">
        <color rgb="FF6699FF"/>
      </bottom>
      <diagonal/>
    </border>
    <border>
      <left style="thick">
        <color rgb="FF66FF33"/>
      </left>
      <right/>
      <top style="thick">
        <color rgb="FF66FF33"/>
      </top>
      <bottom/>
      <diagonal/>
    </border>
    <border>
      <left/>
      <right/>
      <top style="thick">
        <color rgb="FF66FF33"/>
      </top>
      <bottom/>
      <diagonal/>
    </border>
    <border>
      <left/>
      <right style="thin">
        <color rgb="FF66FF33"/>
      </right>
      <top style="thick">
        <color rgb="FF66FF33"/>
      </top>
      <bottom/>
      <diagonal/>
    </border>
    <border>
      <left style="thick">
        <color rgb="FF66FF33"/>
      </left>
      <right/>
      <top/>
      <bottom style="thick">
        <color rgb="FF66FF33"/>
      </bottom>
      <diagonal/>
    </border>
    <border>
      <left/>
      <right/>
      <top/>
      <bottom style="thick">
        <color rgb="FF66FF33"/>
      </bottom>
      <diagonal/>
    </border>
    <border>
      <left/>
      <right style="thin">
        <color rgb="FF66FF33"/>
      </right>
      <top/>
      <bottom style="thick">
        <color rgb="FF66FF33"/>
      </bottom>
      <diagonal/>
    </border>
    <border>
      <left style="thick">
        <color rgb="FF6699FF"/>
      </left>
      <right/>
      <top style="thick">
        <color rgb="FF6699FF"/>
      </top>
      <bottom style="thick">
        <color rgb="FF6699FF"/>
      </bottom>
      <diagonal/>
    </border>
    <border>
      <left/>
      <right/>
      <top style="thick">
        <color rgb="FF6699FF"/>
      </top>
      <bottom style="thick">
        <color rgb="FF6699FF"/>
      </bottom>
      <diagonal/>
    </border>
    <border>
      <left/>
      <right style="thin">
        <color rgb="FF6699FF"/>
      </right>
      <top style="thick">
        <color rgb="FF6699FF"/>
      </top>
      <bottom style="thick">
        <color rgb="FF6699FF"/>
      </bottom>
      <diagonal/>
    </border>
    <border>
      <left style="thin">
        <color rgb="FF6699FF"/>
      </left>
      <right/>
      <top style="thick">
        <color rgb="FF6699FF"/>
      </top>
      <bottom style="thick">
        <color rgb="FF6699FF"/>
      </bottom>
      <diagonal/>
    </border>
    <border>
      <left/>
      <right style="thick">
        <color rgb="FF6699FF"/>
      </right>
      <top style="thick">
        <color rgb="FF6699FF"/>
      </top>
      <bottom style="thick">
        <color rgb="FF6699FF"/>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ck">
        <color auto="1"/>
      </left>
      <right/>
      <top/>
      <bottom style="thick">
        <color auto="1"/>
      </bottom>
      <diagonal/>
    </border>
    <border>
      <left/>
      <right/>
      <top/>
      <bottom style="thick">
        <color auto="1"/>
      </bottom>
      <diagonal/>
    </border>
    <border>
      <left/>
      <right style="thin">
        <color indexed="64"/>
      </right>
      <top/>
      <bottom style="thick">
        <color auto="1"/>
      </bottom>
      <diagonal/>
    </border>
    <border>
      <left style="thin">
        <color rgb="FF66FF33"/>
      </left>
      <right/>
      <top style="thick">
        <color rgb="FF66FF33"/>
      </top>
      <bottom/>
      <diagonal/>
    </border>
    <border>
      <left/>
      <right style="thick">
        <color rgb="FF66FF33"/>
      </right>
      <top style="thick">
        <color rgb="FF66FF33"/>
      </top>
      <bottom/>
      <diagonal/>
    </border>
    <border>
      <left style="thick">
        <color rgb="FF66FF33"/>
      </left>
      <right/>
      <top style="thick">
        <color rgb="FF66FF33"/>
      </top>
      <bottom style="thick">
        <color rgb="FF66FF33"/>
      </bottom>
      <diagonal/>
    </border>
    <border>
      <left/>
      <right/>
      <top style="thick">
        <color rgb="FF66FF33"/>
      </top>
      <bottom style="thick">
        <color rgb="FF66FF33"/>
      </bottom>
      <diagonal/>
    </border>
    <border>
      <left style="thin">
        <color rgb="FF66FF33"/>
      </left>
      <right/>
      <top style="thick">
        <color rgb="FF66FF33"/>
      </top>
      <bottom style="thick">
        <color rgb="FF66FF33"/>
      </bottom>
      <diagonal/>
    </border>
    <border>
      <left/>
      <right style="thick">
        <color rgb="FF66FF33"/>
      </right>
      <top style="thick">
        <color rgb="FF66FF33"/>
      </top>
      <bottom style="thick">
        <color rgb="FF66FF33"/>
      </bottom>
      <diagonal/>
    </border>
    <border>
      <left/>
      <right style="thin">
        <color rgb="FFFF9966"/>
      </right>
      <top style="thick">
        <color rgb="FFFF9966"/>
      </top>
      <bottom/>
      <diagonal/>
    </border>
    <border>
      <left/>
      <right style="thin">
        <color rgb="FFFF9966"/>
      </right>
      <top/>
      <bottom style="thick">
        <color rgb="FFFF9966"/>
      </bottom>
      <diagonal/>
    </border>
    <border>
      <left style="thin">
        <color indexed="64"/>
      </left>
      <right style="thin">
        <color rgb="FFFF9966"/>
      </right>
      <top style="thick">
        <color indexed="64"/>
      </top>
      <bottom/>
      <diagonal/>
    </border>
    <border>
      <left style="thin">
        <color rgb="FFFF9966"/>
      </left>
      <right style="thin">
        <color rgb="FFFF9966"/>
      </right>
      <top style="thick">
        <color indexed="64"/>
      </top>
      <bottom/>
      <diagonal/>
    </border>
    <border>
      <left style="thin">
        <color rgb="FFFF9966"/>
      </left>
      <right style="thick">
        <color indexed="64"/>
      </right>
      <top style="thick">
        <color indexed="64"/>
      </top>
      <bottom/>
      <diagonal/>
    </border>
    <border>
      <left style="thin">
        <color indexed="64"/>
      </left>
      <right style="thin">
        <color rgb="FFFF9966"/>
      </right>
      <top/>
      <bottom style="thick">
        <color indexed="64"/>
      </bottom>
      <diagonal/>
    </border>
    <border>
      <left style="thin">
        <color rgb="FFFF9966"/>
      </left>
      <right style="thin">
        <color rgb="FFFF9966"/>
      </right>
      <top/>
      <bottom style="thick">
        <color indexed="64"/>
      </bottom>
      <diagonal/>
    </border>
    <border>
      <left style="thin">
        <color rgb="FFFF9966"/>
      </left>
      <right style="thick">
        <color indexed="64"/>
      </right>
      <top/>
      <bottom style="thick">
        <color indexed="64"/>
      </bottom>
      <diagonal/>
    </border>
    <border>
      <left style="thick">
        <color rgb="FFFF9966"/>
      </left>
      <right/>
      <top style="thick">
        <color rgb="FFFF9966"/>
      </top>
      <bottom/>
      <diagonal/>
    </border>
    <border>
      <left/>
      <right/>
      <top style="thick">
        <color rgb="FFFF9966"/>
      </top>
      <bottom/>
      <diagonal/>
    </border>
    <border>
      <left style="thick">
        <color rgb="FFFF9966"/>
      </left>
      <right/>
      <top/>
      <bottom style="thick">
        <color rgb="FFFF9966"/>
      </bottom>
      <diagonal/>
    </border>
    <border>
      <left/>
      <right/>
      <top/>
      <bottom style="thick">
        <color rgb="FFFF9966"/>
      </bottom>
      <diagonal/>
    </border>
    <border>
      <left style="thin">
        <color rgb="FFFF9966"/>
      </left>
      <right/>
      <top style="thick">
        <color rgb="FFFF9966"/>
      </top>
      <bottom/>
      <diagonal/>
    </border>
    <border>
      <left/>
      <right style="thick">
        <color rgb="FFFF9966"/>
      </right>
      <top style="thick">
        <color rgb="FFFF9966"/>
      </top>
      <bottom/>
      <diagonal/>
    </border>
    <border>
      <left style="thick">
        <color rgb="FFFF9966"/>
      </left>
      <right/>
      <top style="thick">
        <color rgb="FFFF9966"/>
      </top>
      <bottom style="thick">
        <color rgb="FFFF9966"/>
      </bottom>
      <diagonal/>
    </border>
    <border>
      <left/>
      <right/>
      <top style="thick">
        <color rgb="FFFF9966"/>
      </top>
      <bottom style="thick">
        <color rgb="FFFF9966"/>
      </bottom>
      <diagonal/>
    </border>
    <border>
      <left style="thin">
        <color rgb="FFFF9966"/>
      </left>
      <right/>
      <top style="thick">
        <color rgb="FFFF9966"/>
      </top>
      <bottom style="thick">
        <color rgb="FFFF9966"/>
      </bottom>
      <diagonal/>
    </border>
    <border>
      <left/>
      <right style="thick">
        <color rgb="FFFF9966"/>
      </right>
      <top style="thick">
        <color rgb="FFFF9966"/>
      </top>
      <bottom style="thick">
        <color rgb="FFFF9966"/>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medium">
        <color indexed="64"/>
      </left>
      <right style="thin">
        <color indexed="64"/>
      </right>
      <top style="medium">
        <color indexed="64"/>
      </top>
      <bottom style="medium">
        <color indexed="64"/>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theme="1" tint="0.499984740745262"/>
      </left>
      <right style="medium">
        <color theme="1" tint="0.499984740745262"/>
      </right>
      <top style="thin">
        <color theme="1" tint="0.499984740745262"/>
      </top>
      <bottom/>
      <diagonal/>
    </border>
    <border>
      <left style="thin">
        <color theme="0" tint="-0.499984740745262"/>
      </left>
      <right style="medium">
        <color theme="1" tint="0.499984740745262"/>
      </right>
      <top style="thin">
        <color theme="0" tint="-0.499984740745262"/>
      </top>
      <bottom style="thin">
        <color theme="1" tint="0.499984740745262"/>
      </bottom>
      <diagonal/>
    </border>
    <border>
      <left style="thin">
        <color theme="0"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713">
    <xf numFmtId="0" fontId="0" fillId="0" borderId="0" xfId="0">
      <alignment vertical="center"/>
    </xf>
    <xf numFmtId="0" fontId="16" fillId="0" borderId="0" xfId="0" applyFont="1" applyAlignment="1">
      <alignment vertical="center"/>
    </xf>
    <xf numFmtId="0" fontId="16" fillId="0" borderId="85"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Alignment="1">
      <alignment vertical="center" shrinkToFit="1"/>
    </xf>
    <xf numFmtId="0" fontId="16" fillId="0" borderId="0" xfId="0" applyFont="1" applyAlignment="1">
      <alignment vertical="center" shrinkToFit="1"/>
    </xf>
    <xf numFmtId="176" fontId="16" fillId="0" borderId="1" xfId="0" applyNumberFormat="1" applyFont="1" applyBorder="1" applyAlignment="1">
      <alignment vertical="center" shrinkToFit="1"/>
    </xf>
    <xf numFmtId="176" fontId="16" fillId="0" borderId="2" xfId="0" applyNumberFormat="1" applyFont="1" applyBorder="1" applyAlignment="1">
      <alignment vertical="center" shrinkToFit="1"/>
    </xf>
    <xf numFmtId="0" fontId="16" fillId="0" borderId="3" xfId="0" applyFont="1" applyBorder="1" applyAlignment="1">
      <alignment vertical="center" shrinkToFit="1"/>
    </xf>
    <xf numFmtId="176" fontId="16" fillId="0" borderId="4" xfId="0" applyNumberFormat="1" applyFont="1" applyBorder="1" applyAlignment="1">
      <alignment vertical="center" shrinkToFit="1"/>
    </xf>
    <xf numFmtId="176" fontId="16" fillId="0" borderId="5" xfId="0" applyNumberFormat="1" applyFont="1" applyBorder="1" applyAlignment="1">
      <alignment vertical="center" shrinkToFit="1"/>
    </xf>
    <xf numFmtId="0" fontId="16" fillId="0" borderId="0" xfId="0" applyFont="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7" fillId="0" borderId="0" xfId="0" applyFont="1" applyAlignment="1">
      <alignment horizontal="center" vertical="center"/>
    </xf>
    <xf numFmtId="0" fontId="16" fillId="2" borderId="6" xfId="0" applyFont="1" applyFill="1" applyBorder="1" applyAlignment="1">
      <alignment horizontal="center"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16" fillId="0" borderId="0" xfId="0" applyFont="1" applyBorder="1" applyAlignment="1">
      <alignment vertical="center" shrinkToFit="1"/>
    </xf>
    <xf numFmtId="0" fontId="16" fillId="0" borderId="0" xfId="0" applyFont="1">
      <alignment vertical="center"/>
    </xf>
    <xf numFmtId="0" fontId="16" fillId="0" borderId="0" xfId="0" applyFont="1" applyBorder="1">
      <alignment vertical="center"/>
    </xf>
    <xf numFmtId="0" fontId="17" fillId="0" borderId="0" xfId="0" applyFont="1">
      <alignment vertical="center"/>
    </xf>
    <xf numFmtId="176" fontId="16" fillId="0" borderId="7" xfId="0" applyNumberFormat="1" applyFont="1" applyBorder="1" applyAlignment="1">
      <alignment horizontal="right" vertical="center"/>
    </xf>
    <xf numFmtId="176" fontId="16" fillId="0" borderId="8" xfId="0" applyNumberFormat="1" applyFont="1" applyBorder="1" applyAlignment="1">
      <alignment horizontal="right" vertical="center"/>
    </xf>
    <xf numFmtId="176" fontId="16" fillId="0" borderId="9" xfId="0" applyNumberFormat="1" applyFont="1" applyBorder="1" applyAlignment="1">
      <alignment horizontal="right" vertical="center"/>
    </xf>
    <xf numFmtId="176" fontId="16" fillId="0" borderId="10"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12"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13" xfId="0" applyNumberFormat="1" applyFont="1" applyBorder="1" applyAlignment="1">
      <alignment horizontal="right" vertical="center"/>
    </xf>
    <xf numFmtId="176" fontId="16" fillId="0" borderId="4" xfId="0" applyNumberFormat="1" applyFont="1" applyBorder="1" applyAlignment="1">
      <alignment horizontal="right" vertical="center"/>
    </xf>
    <xf numFmtId="176" fontId="16" fillId="0" borderId="14" xfId="0" applyNumberFormat="1" applyFont="1" applyBorder="1" applyAlignment="1">
      <alignment horizontal="right" vertical="center"/>
    </xf>
    <xf numFmtId="176" fontId="16" fillId="0" borderId="15" xfId="0" applyNumberFormat="1" applyFont="1" applyBorder="1" applyAlignment="1">
      <alignment horizontal="right" vertical="center"/>
    </xf>
    <xf numFmtId="176" fontId="16" fillId="0" borderId="16" xfId="0" applyNumberFormat="1" applyFont="1" applyBorder="1" applyAlignment="1">
      <alignment horizontal="right" vertical="center"/>
    </xf>
    <xf numFmtId="176" fontId="16" fillId="0" borderId="17" xfId="0" applyNumberFormat="1" applyFont="1" applyBorder="1" applyAlignment="1">
      <alignment horizontal="right" vertical="center"/>
    </xf>
    <xf numFmtId="176" fontId="16" fillId="0" borderId="18" xfId="0" applyNumberFormat="1" applyFont="1" applyBorder="1">
      <alignment vertical="center"/>
    </xf>
    <xf numFmtId="176" fontId="16" fillId="0" borderId="19" xfId="0" applyNumberFormat="1" applyFont="1" applyBorder="1">
      <alignment vertical="center"/>
    </xf>
    <xf numFmtId="176" fontId="16" fillId="0" borderId="20" xfId="0" applyNumberFormat="1" applyFont="1" applyBorder="1">
      <alignment vertical="center"/>
    </xf>
    <xf numFmtId="0" fontId="16" fillId="0" borderId="21" xfId="0" applyFont="1" applyBorder="1">
      <alignment vertical="center"/>
    </xf>
    <xf numFmtId="176" fontId="16" fillId="0" borderId="22" xfId="0" applyNumberFormat="1" applyFont="1" applyBorder="1" applyAlignment="1">
      <alignment horizontal="right" vertical="center"/>
    </xf>
    <xf numFmtId="176" fontId="16" fillId="0" borderId="23" xfId="0" applyNumberFormat="1" applyFont="1" applyBorder="1" applyAlignment="1">
      <alignment horizontal="right" vertical="center"/>
    </xf>
    <xf numFmtId="0" fontId="16" fillId="0" borderId="6" xfId="0" applyFont="1" applyBorder="1" applyAlignment="1">
      <alignment horizontal="center" vertical="center" shrinkToFit="1"/>
    </xf>
    <xf numFmtId="176" fontId="16" fillId="0" borderId="24" xfId="0" applyNumberFormat="1" applyFont="1" applyBorder="1" applyAlignment="1">
      <alignment vertical="center" shrinkToFit="1"/>
    </xf>
    <xf numFmtId="176" fontId="16" fillId="0" borderId="25" xfId="0" applyNumberFormat="1" applyFont="1" applyBorder="1" applyAlignment="1">
      <alignment vertical="center" shrinkToFit="1"/>
    </xf>
    <xf numFmtId="176" fontId="16" fillId="0" borderId="26" xfId="0" applyNumberFormat="1" applyFont="1" applyBorder="1" applyAlignment="1">
      <alignment vertical="center" shrinkToFit="1"/>
    </xf>
    <xf numFmtId="0" fontId="18" fillId="0" borderId="0" xfId="0" applyFont="1" applyAlignment="1">
      <alignment horizontal="center" vertical="center"/>
    </xf>
    <xf numFmtId="176" fontId="16" fillId="0" borderId="27" xfId="0" applyNumberFormat="1" applyFont="1" applyBorder="1" applyAlignment="1">
      <alignment vertical="center" shrinkToFit="1"/>
    </xf>
    <xf numFmtId="176" fontId="16" fillId="0" borderId="28" xfId="0" applyNumberFormat="1" applyFont="1" applyBorder="1" applyAlignment="1">
      <alignment vertical="center" shrinkToFit="1"/>
    </xf>
    <xf numFmtId="0" fontId="16" fillId="0" borderId="29" xfId="0" applyFont="1" applyBorder="1" applyAlignment="1">
      <alignment vertical="center" shrinkToFit="1"/>
    </xf>
    <xf numFmtId="0" fontId="16" fillId="0" borderId="0" xfId="0" applyFont="1" applyBorder="1" applyAlignment="1">
      <alignment horizontal="center" vertical="center"/>
    </xf>
    <xf numFmtId="0" fontId="16" fillId="0" borderId="0" xfId="0" applyFont="1" applyAlignment="1">
      <alignment horizontal="center" vertical="center" shrinkToFit="1"/>
    </xf>
    <xf numFmtId="0" fontId="16" fillId="0" borderId="30" xfId="0" applyFont="1" applyBorder="1" applyAlignment="1">
      <alignment vertical="center" shrinkToFit="1"/>
    </xf>
    <xf numFmtId="176" fontId="16" fillId="0" borderId="7" xfId="0" applyNumberFormat="1" applyFont="1" applyBorder="1" applyAlignment="1">
      <alignment vertical="center" shrinkToFit="1"/>
    </xf>
    <xf numFmtId="176" fontId="16" fillId="0" borderId="8" xfId="0" applyNumberFormat="1" applyFont="1" applyBorder="1" applyAlignment="1">
      <alignment vertical="center" shrinkToFit="1"/>
    </xf>
    <xf numFmtId="0" fontId="16" fillId="0" borderId="31" xfId="0" applyFont="1" applyBorder="1" applyAlignment="1">
      <alignment vertical="center" shrinkToFit="1"/>
    </xf>
    <xf numFmtId="0" fontId="16" fillId="0" borderId="0" xfId="0" applyFont="1" applyBorder="1" applyAlignment="1">
      <alignment horizontal="left" vertical="center"/>
    </xf>
    <xf numFmtId="0" fontId="19" fillId="0" borderId="0" xfId="0" applyFont="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lignment vertical="center"/>
    </xf>
    <xf numFmtId="0" fontId="19" fillId="0" borderId="0" xfId="0" applyFont="1" applyBorder="1" applyAlignment="1">
      <alignment vertical="center"/>
    </xf>
    <xf numFmtId="0" fontId="16" fillId="0" borderId="0" xfId="0" applyFont="1" applyBorder="1" applyAlignment="1">
      <alignment horizontal="center" vertical="center"/>
    </xf>
    <xf numFmtId="0" fontId="20" fillId="0" borderId="0" xfId="0" applyFont="1">
      <alignment vertical="center"/>
    </xf>
    <xf numFmtId="0" fontId="21" fillId="0" borderId="86" xfId="0" applyFont="1" applyBorder="1" applyAlignment="1">
      <alignment vertical="center"/>
    </xf>
    <xf numFmtId="0" fontId="19" fillId="0" borderId="0" xfId="0" applyFont="1" applyBorder="1" applyAlignment="1">
      <alignment horizontal="left" vertical="center"/>
    </xf>
    <xf numFmtId="0" fontId="0" fillId="0" borderId="0" xfId="0" applyAlignment="1">
      <alignment vertical="center"/>
    </xf>
    <xf numFmtId="38" fontId="16" fillId="0" borderId="1" xfId="1" applyFont="1" applyBorder="1" applyAlignment="1">
      <alignment vertical="center" shrinkToFit="1"/>
    </xf>
    <xf numFmtId="38" fontId="16" fillId="0" borderId="0" xfId="1" applyFont="1" applyAlignment="1">
      <alignment vertical="center" shrinkToFit="1"/>
    </xf>
    <xf numFmtId="38" fontId="16" fillId="0" borderId="33" xfId="1" applyFont="1" applyBorder="1" applyAlignment="1">
      <alignment vertical="center" shrinkToFit="1"/>
    </xf>
    <xf numFmtId="38" fontId="16" fillId="0" borderId="2" xfId="1" applyFont="1" applyBorder="1" applyAlignment="1">
      <alignment vertical="center" shrinkToFit="1"/>
    </xf>
    <xf numFmtId="38" fontId="16" fillId="0" borderId="34" xfId="1" applyFont="1" applyBorder="1" applyAlignment="1">
      <alignment vertical="center" shrinkToFit="1"/>
    </xf>
    <xf numFmtId="38" fontId="16" fillId="0" borderId="5" xfId="1" applyFont="1" applyBorder="1" applyAlignment="1">
      <alignment vertical="center" shrinkToFit="1"/>
    </xf>
    <xf numFmtId="38" fontId="16" fillId="0" borderId="35" xfId="1" applyFont="1" applyBorder="1" applyAlignment="1">
      <alignment vertical="center" shrinkToFit="1"/>
    </xf>
    <xf numFmtId="38" fontId="16" fillId="0" borderId="36" xfId="1" applyFont="1" applyBorder="1" applyAlignment="1">
      <alignment vertical="center" shrinkToFit="1"/>
    </xf>
    <xf numFmtId="38" fontId="16" fillId="0" borderId="6" xfId="1" applyFont="1" applyBorder="1" applyAlignment="1">
      <alignment vertical="center" shrinkToFit="1"/>
    </xf>
    <xf numFmtId="38" fontId="16" fillId="0" borderId="6" xfId="1" applyFont="1" applyBorder="1" applyAlignment="1">
      <alignment horizontal="center" vertical="center" shrinkToFit="1"/>
    </xf>
    <xf numFmtId="38" fontId="16" fillId="0" borderId="37" xfId="1" applyFont="1" applyBorder="1" applyAlignment="1">
      <alignment vertical="center" shrinkToFit="1"/>
    </xf>
    <xf numFmtId="0" fontId="0" fillId="0" borderId="0" xfId="0" applyBorder="1">
      <alignment vertical="center"/>
    </xf>
    <xf numFmtId="0" fontId="18" fillId="0" borderId="38" xfId="0" applyFont="1" applyBorder="1" applyAlignment="1">
      <alignment vertical="center" shrinkToFit="1"/>
    </xf>
    <xf numFmtId="0" fontId="18" fillId="0" borderId="0" xfId="0" applyFont="1" applyAlignment="1">
      <alignment vertical="center" shrinkToFit="1"/>
    </xf>
    <xf numFmtId="38" fontId="16" fillId="0" borderId="6" xfId="1" applyNumberFormat="1" applyFont="1" applyBorder="1" applyAlignment="1">
      <alignment vertical="center" shrinkToFit="1"/>
    </xf>
    <xf numFmtId="38" fontId="14" fillId="0" borderId="87" xfId="1" applyFont="1" applyBorder="1" applyAlignment="1">
      <alignment vertical="center"/>
    </xf>
    <xf numFmtId="0" fontId="0" fillId="0" borderId="89" xfId="0" applyBorder="1" applyAlignment="1">
      <alignment vertical="center"/>
    </xf>
    <xf numFmtId="0" fontId="0" fillId="0" borderId="0" xfId="0" applyBorder="1" applyAlignment="1">
      <alignment vertical="center"/>
    </xf>
    <xf numFmtId="180" fontId="0" fillId="0" borderId="0" xfId="0" applyNumberFormat="1" applyAlignment="1">
      <alignment vertical="center"/>
    </xf>
    <xf numFmtId="180" fontId="0" fillId="0" borderId="0" xfId="0" applyNumberFormat="1" applyAlignment="1">
      <alignment horizontal="left" vertical="center"/>
    </xf>
    <xf numFmtId="38" fontId="14" fillId="0" borderId="90" xfId="1" applyFont="1" applyBorder="1" applyAlignment="1">
      <alignment vertical="center"/>
    </xf>
    <xf numFmtId="38" fontId="14" fillId="0" borderId="91" xfId="1" applyFont="1" applyBorder="1" applyAlignment="1">
      <alignment vertical="center"/>
    </xf>
    <xf numFmtId="38" fontId="14" fillId="0" borderId="89" xfId="1" applyFont="1" applyBorder="1" applyAlignment="1">
      <alignment vertical="center"/>
    </xf>
    <xf numFmtId="0" fontId="16" fillId="0" borderId="0" xfId="0" applyFont="1" applyBorder="1" applyAlignment="1">
      <alignment horizontal="right" vertical="center"/>
    </xf>
    <xf numFmtId="0" fontId="0" fillId="0" borderId="0" xfId="0" applyFont="1">
      <alignment vertical="center"/>
    </xf>
    <xf numFmtId="0" fontId="22" fillId="0" borderId="0" xfId="0" applyFont="1" applyBorder="1" applyAlignment="1">
      <alignment horizontal="right" vertical="center"/>
    </xf>
    <xf numFmtId="0" fontId="22" fillId="0" borderId="39" xfId="0" applyFont="1" applyBorder="1" applyAlignment="1">
      <alignment horizontal="right" vertical="center"/>
    </xf>
    <xf numFmtId="0" fontId="22" fillId="0" borderId="40" xfId="0" applyFont="1" applyBorder="1" applyAlignment="1">
      <alignment horizontal="right" vertical="center"/>
    </xf>
    <xf numFmtId="0" fontId="22" fillId="0" borderId="9" xfId="0" applyFont="1" applyBorder="1" applyAlignment="1">
      <alignment horizontal="right" vertical="center"/>
    </xf>
    <xf numFmtId="0" fontId="23" fillId="0" borderId="0" xfId="0" applyFont="1" applyAlignment="1">
      <alignment vertical="center"/>
    </xf>
    <xf numFmtId="38" fontId="16" fillId="0" borderId="6" xfId="1" applyFont="1" applyBorder="1">
      <alignment vertical="center"/>
    </xf>
    <xf numFmtId="38" fontId="16" fillId="0" borderId="15" xfId="1" applyFont="1" applyBorder="1">
      <alignment vertical="center"/>
    </xf>
    <xf numFmtId="0" fontId="0" fillId="0" borderId="32" xfId="0" applyFont="1" applyBorder="1">
      <alignment vertical="center"/>
    </xf>
    <xf numFmtId="38" fontId="16" fillId="0" borderId="1" xfId="1" applyFont="1" applyBorder="1" applyAlignment="1">
      <alignment vertical="center"/>
    </xf>
    <xf numFmtId="38" fontId="16" fillId="0" borderId="24" xfId="1" applyFont="1" applyBorder="1" applyAlignment="1">
      <alignment vertical="center"/>
    </xf>
    <xf numFmtId="38" fontId="16" fillId="0" borderId="2" xfId="1" applyFont="1" applyBorder="1" applyAlignment="1">
      <alignment vertical="center"/>
    </xf>
    <xf numFmtId="38" fontId="16" fillId="0" borderId="41" xfId="1" applyFont="1" applyFill="1" applyBorder="1" applyAlignment="1">
      <alignment vertical="center"/>
    </xf>
    <xf numFmtId="38" fontId="16" fillId="0" borderId="25" xfId="1" applyFont="1" applyFill="1" applyBorder="1" applyAlignment="1">
      <alignment vertical="center"/>
    </xf>
    <xf numFmtId="38" fontId="16" fillId="0" borderId="41" xfId="1" applyFont="1" applyBorder="1" applyAlignment="1">
      <alignment vertical="center"/>
    </xf>
    <xf numFmtId="38" fontId="16" fillId="0" borderId="25" xfId="1" applyFont="1" applyBorder="1" applyAlignment="1">
      <alignment vertical="center"/>
    </xf>
    <xf numFmtId="38" fontId="16" fillId="2" borderId="2" xfId="1" applyFont="1" applyFill="1" applyBorder="1" applyAlignment="1">
      <alignment horizontal="center" vertical="center"/>
    </xf>
    <xf numFmtId="38" fontId="16" fillId="0" borderId="5" xfId="1" applyFont="1" applyBorder="1" applyAlignment="1">
      <alignment vertical="center"/>
    </xf>
    <xf numFmtId="38" fontId="16" fillId="0" borderId="42" xfId="1" applyFont="1" applyBorder="1" applyAlignment="1">
      <alignment vertical="center"/>
    </xf>
    <xf numFmtId="38" fontId="16" fillId="0" borderId="26" xfId="1" applyFont="1" applyBorder="1" applyAlignment="1">
      <alignment vertical="center"/>
    </xf>
    <xf numFmtId="38" fontId="16" fillId="0" borderId="6" xfId="1" applyFont="1" applyBorder="1" applyAlignment="1">
      <alignment vertical="center"/>
    </xf>
    <xf numFmtId="38" fontId="16" fillId="0" borderId="37" xfId="1" applyFont="1" applyBorder="1" applyAlignment="1">
      <alignment vertical="center"/>
    </xf>
    <xf numFmtId="38" fontId="16" fillId="0" borderId="15" xfId="1" applyFont="1" applyBorder="1" applyAlignment="1">
      <alignment vertical="center"/>
    </xf>
    <xf numFmtId="0" fontId="22" fillId="0" borderId="43" xfId="0" applyFont="1" applyBorder="1" applyAlignment="1">
      <alignment horizontal="right" vertical="center"/>
    </xf>
    <xf numFmtId="0" fontId="22" fillId="0" borderId="44" xfId="0" applyFont="1" applyBorder="1" applyAlignment="1">
      <alignment horizontal="right" vertical="center"/>
    </xf>
    <xf numFmtId="0" fontId="22" fillId="0" borderId="45" xfId="0" applyFont="1" applyBorder="1" applyAlignment="1">
      <alignment horizontal="right" vertical="center"/>
    </xf>
    <xf numFmtId="38" fontId="16" fillId="0" borderId="46" xfId="1" applyFont="1" applyBorder="1">
      <alignment vertical="center"/>
    </xf>
    <xf numFmtId="38" fontId="16" fillId="0" borderId="47" xfId="1" applyFont="1" applyBorder="1">
      <alignment vertical="center"/>
    </xf>
    <xf numFmtId="38" fontId="16" fillId="0" borderId="48" xfId="1" applyFont="1" applyBorder="1">
      <alignment vertical="center"/>
    </xf>
    <xf numFmtId="0" fontId="24" fillId="0" borderId="0" xfId="0" applyFont="1">
      <alignment vertical="center"/>
    </xf>
    <xf numFmtId="0" fontId="18" fillId="0" borderId="32" xfId="0" applyFont="1" applyBorder="1" applyAlignment="1"/>
    <xf numFmtId="0" fontId="0" fillId="0" borderId="32" xfId="0" applyFont="1" applyBorder="1" applyAlignment="1"/>
    <xf numFmtId="0" fontId="0" fillId="0" borderId="32" xfId="0" applyFont="1" applyBorder="1" applyAlignment="1">
      <alignment horizontal="left"/>
    </xf>
    <xf numFmtId="0" fontId="0" fillId="0" borderId="0" xfId="0" applyFont="1" applyAlignment="1"/>
    <xf numFmtId="2" fontId="0" fillId="0" borderId="32" xfId="0" applyNumberFormat="1" applyFont="1" applyBorder="1" applyAlignment="1"/>
    <xf numFmtId="0" fontId="0" fillId="0" borderId="37" xfId="0" applyFont="1" applyBorder="1" applyAlignment="1"/>
    <xf numFmtId="0" fontId="0" fillId="0" borderId="37" xfId="0" applyFont="1" applyBorder="1" applyAlignment="1">
      <alignment horizontal="left"/>
    </xf>
    <xf numFmtId="38" fontId="14" fillId="0" borderId="32" xfId="1" applyFont="1" applyBorder="1" applyAlignment="1"/>
    <xf numFmtId="38" fontId="0" fillId="0" borderId="32" xfId="0" applyNumberFormat="1" applyFont="1" applyBorder="1" applyAlignment="1"/>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179" fontId="25" fillId="0" borderId="1" xfId="1" applyNumberFormat="1" applyFont="1" applyBorder="1" applyAlignment="1">
      <alignment horizontal="center" vertical="center" shrinkToFit="1"/>
    </xf>
    <xf numFmtId="179" fontId="25" fillId="0" borderId="2" xfId="1" applyNumberFormat="1" applyFont="1" applyBorder="1" applyAlignment="1">
      <alignment horizontal="center" vertical="center" shrinkToFit="1"/>
    </xf>
    <xf numFmtId="179" fontId="25" fillId="0" borderId="5" xfId="1" applyNumberFormat="1" applyFont="1" applyBorder="1" applyAlignment="1">
      <alignment horizontal="center" vertical="center" shrinkToFit="1"/>
    </xf>
    <xf numFmtId="179" fontId="16" fillId="0" borderId="6" xfId="1" applyNumberFormat="1" applyFont="1" applyBorder="1" applyAlignment="1">
      <alignment horizontal="center" vertical="center" shrinkToFit="1"/>
    </xf>
    <xf numFmtId="179" fontId="26" fillId="0" borderId="1" xfId="1" applyNumberFormat="1" applyFont="1" applyBorder="1" applyAlignment="1">
      <alignment horizontal="center" vertical="center" shrinkToFit="1"/>
    </xf>
    <xf numFmtId="179" fontId="26" fillId="0" borderId="2" xfId="1" applyNumberFormat="1" applyFont="1" applyBorder="1" applyAlignment="1">
      <alignment horizontal="center" vertical="center" shrinkToFit="1"/>
    </xf>
    <xf numFmtId="179" fontId="26" fillId="0" borderId="5" xfId="1" applyNumberFormat="1" applyFont="1" applyBorder="1" applyAlignment="1">
      <alignment horizontal="center" vertical="center" shrinkToFit="1"/>
    </xf>
    <xf numFmtId="38" fontId="16" fillId="0" borderId="38" xfId="1" applyFont="1" applyBorder="1">
      <alignment vertical="center"/>
    </xf>
    <xf numFmtId="38" fontId="16" fillId="0" borderId="49" xfId="1" applyFont="1" applyBorder="1">
      <alignment vertical="center"/>
    </xf>
    <xf numFmtId="38" fontId="16" fillId="0" borderId="50" xfId="1" applyFont="1" applyBorder="1">
      <alignment vertical="center"/>
    </xf>
    <xf numFmtId="38" fontId="16" fillId="0" borderId="51" xfId="1" applyFont="1" applyBorder="1">
      <alignment vertical="center"/>
    </xf>
    <xf numFmtId="38" fontId="16" fillId="0" borderId="0" xfId="1" applyFont="1" applyBorder="1">
      <alignment vertical="center"/>
    </xf>
    <xf numFmtId="38" fontId="16" fillId="0" borderId="7" xfId="1" applyFont="1" applyBorder="1">
      <alignment vertical="center"/>
    </xf>
    <xf numFmtId="38" fontId="16" fillId="0" borderId="52" xfId="1" applyFont="1" applyBorder="1">
      <alignment vertical="center"/>
    </xf>
    <xf numFmtId="38" fontId="16" fillId="0" borderId="53" xfId="1" applyFont="1" applyBorder="1">
      <alignment vertical="center"/>
    </xf>
    <xf numFmtId="38" fontId="16" fillId="0" borderId="54" xfId="1" applyFont="1" applyBorder="1">
      <alignment vertical="center"/>
    </xf>
    <xf numFmtId="38" fontId="16" fillId="0" borderId="55" xfId="1" applyFont="1" applyBorder="1">
      <alignment vertical="center"/>
    </xf>
    <xf numFmtId="38" fontId="16" fillId="0" borderId="56" xfId="1" applyFont="1" applyBorder="1">
      <alignment vertical="center"/>
    </xf>
    <xf numFmtId="38" fontId="16" fillId="0" borderId="32" xfId="1" applyFont="1" applyBorder="1">
      <alignment vertical="center"/>
    </xf>
    <xf numFmtId="38" fontId="16" fillId="0" borderId="11" xfId="1" applyFont="1" applyBorder="1">
      <alignment vertical="center"/>
    </xf>
    <xf numFmtId="38" fontId="16" fillId="0" borderId="57" xfId="1" applyFont="1" applyBorder="1">
      <alignment vertical="center"/>
    </xf>
    <xf numFmtId="38" fontId="16" fillId="0" borderId="39" xfId="1" applyFont="1" applyBorder="1">
      <alignment vertical="center"/>
    </xf>
    <xf numFmtId="38" fontId="16" fillId="0" borderId="43" xfId="1" applyFont="1" applyBorder="1">
      <alignment vertical="center"/>
    </xf>
    <xf numFmtId="38" fontId="16" fillId="0" borderId="44" xfId="1" applyFont="1" applyBorder="1">
      <alignment vertical="center"/>
    </xf>
    <xf numFmtId="38" fontId="16" fillId="0" borderId="45" xfId="1" applyFont="1" applyBorder="1">
      <alignment vertical="center"/>
    </xf>
    <xf numFmtId="38" fontId="16" fillId="0" borderId="40" xfId="1" applyFont="1" applyBorder="1">
      <alignment vertical="center"/>
    </xf>
    <xf numFmtId="38" fontId="16" fillId="0" borderId="9" xfId="1" applyFont="1" applyBorder="1">
      <alignment vertical="center"/>
    </xf>
    <xf numFmtId="38" fontId="16" fillId="0" borderId="58" xfId="1" applyFont="1" applyBorder="1">
      <alignment vertical="center"/>
    </xf>
    <xf numFmtId="0" fontId="23" fillId="0" borderId="0" xfId="0" applyFont="1" applyBorder="1" applyAlignment="1">
      <alignment horizontal="center" vertical="center"/>
    </xf>
    <xf numFmtId="0" fontId="16" fillId="0" borderId="0" xfId="0" applyFont="1" applyFill="1" applyBorder="1" applyAlignment="1">
      <alignment vertical="center"/>
    </xf>
    <xf numFmtId="0" fontId="24" fillId="0" borderId="0" xfId="0" applyFont="1" applyBorder="1">
      <alignment vertical="center"/>
    </xf>
    <xf numFmtId="0" fontId="16" fillId="0" borderId="38" xfId="0" applyFont="1" applyFill="1" applyBorder="1" applyAlignment="1">
      <alignment vertical="center"/>
    </xf>
    <xf numFmtId="0" fontId="27" fillId="0" borderId="0" xfId="0" applyFont="1">
      <alignment vertical="center"/>
    </xf>
    <xf numFmtId="0" fontId="28" fillId="0" borderId="0" xfId="0" applyFont="1">
      <alignment vertical="center"/>
    </xf>
    <xf numFmtId="0" fontId="29" fillId="0" borderId="60" xfId="0" applyFont="1" applyBorder="1" applyAlignment="1">
      <alignment vertical="center"/>
    </xf>
    <xf numFmtId="0" fontId="18" fillId="0" borderId="0" xfId="0" applyFont="1" applyAlignment="1">
      <alignment horizontal="left" vertical="center"/>
    </xf>
    <xf numFmtId="0" fontId="16" fillId="0" borderId="0" xfId="0" applyFont="1" applyAlignment="1"/>
    <xf numFmtId="177" fontId="30" fillId="0" borderId="60" xfId="0" applyNumberFormat="1" applyFont="1" applyBorder="1" applyAlignment="1">
      <alignment horizontal="center" vertical="center" shrinkToFit="1"/>
    </xf>
    <xf numFmtId="38" fontId="16" fillId="0" borderId="0" xfId="1" applyFont="1">
      <alignment vertical="center"/>
    </xf>
    <xf numFmtId="178" fontId="16" fillId="0" borderId="0" xfId="1" applyNumberFormat="1" applyFont="1">
      <alignment vertical="center"/>
    </xf>
    <xf numFmtId="178" fontId="14" fillId="0" borderId="37" xfId="1" applyNumberFormat="1" applyFont="1" applyBorder="1" applyAlignment="1"/>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176" fontId="16" fillId="0" borderId="0" xfId="0" applyNumberFormat="1" applyFont="1" applyAlignment="1">
      <alignment vertical="center" shrinkToFit="1"/>
    </xf>
    <xf numFmtId="178" fontId="16" fillId="0" borderId="40" xfId="1" applyNumberFormat="1" applyFont="1" applyBorder="1">
      <alignment vertical="center"/>
    </xf>
    <xf numFmtId="178" fontId="16" fillId="0" borderId="0" xfId="1" applyNumberFormat="1" applyFont="1" applyBorder="1">
      <alignment vertical="center"/>
    </xf>
    <xf numFmtId="0" fontId="31" fillId="0" borderId="0" xfId="0" applyFont="1" applyAlignment="1">
      <alignment horizontal="right" vertical="center" shrinkToFit="1"/>
    </xf>
    <xf numFmtId="38" fontId="16" fillId="0" borderId="2" xfId="1" applyNumberFormat="1" applyFont="1" applyBorder="1" applyAlignment="1">
      <alignment vertical="center" shrinkToFit="1"/>
    </xf>
    <xf numFmtId="181" fontId="32" fillId="0" borderId="58" xfId="0" applyNumberFormat="1" applyFont="1" applyBorder="1" applyAlignment="1">
      <alignment vertical="center"/>
    </xf>
    <xf numFmtId="181" fontId="32" fillId="0" borderId="52" xfId="0" applyNumberFormat="1" applyFont="1" applyBorder="1" applyAlignment="1">
      <alignment vertical="center"/>
    </xf>
    <xf numFmtId="181" fontId="32" fillId="0" borderId="57" xfId="0" applyNumberFormat="1" applyFont="1" applyBorder="1" applyAlignment="1">
      <alignment vertical="center"/>
    </xf>
    <xf numFmtId="176" fontId="16" fillId="3" borderId="25" xfId="0" applyNumberFormat="1" applyFont="1" applyFill="1" applyBorder="1" applyAlignment="1">
      <alignment vertical="center" shrinkToFit="1"/>
    </xf>
    <xf numFmtId="0" fontId="32" fillId="0" borderId="0" xfId="0" applyFont="1" applyAlignment="1">
      <alignment vertical="center"/>
    </xf>
    <xf numFmtId="0" fontId="33" fillId="0" borderId="0" xfId="0" applyFont="1" applyBorder="1">
      <alignment vertical="center"/>
    </xf>
    <xf numFmtId="0" fontId="24" fillId="4" borderId="37" xfId="0" applyFont="1" applyFill="1" applyBorder="1" applyAlignment="1">
      <alignment vertical="center"/>
    </xf>
    <xf numFmtId="0" fontId="24" fillId="0" borderId="0" xfId="0" applyFont="1" applyBorder="1" applyAlignment="1">
      <alignment vertical="center"/>
    </xf>
    <xf numFmtId="0" fontId="34" fillId="0" borderId="0" xfId="0" applyFont="1" applyBorder="1">
      <alignment vertical="center"/>
    </xf>
    <xf numFmtId="0" fontId="34" fillId="0" borderId="0" xfId="0" applyFont="1">
      <alignment vertical="center"/>
    </xf>
    <xf numFmtId="0" fontId="33" fillId="0" borderId="0" xfId="0" applyFont="1">
      <alignment vertical="center"/>
    </xf>
    <xf numFmtId="0" fontId="16" fillId="0" borderId="0" xfId="0" applyFont="1" applyFill="1" applyAlignment="1">
      <alignment vertical="center"/>
    </xf>
    <xf numFmtId="38" fontId="16" fillId="0" borderId="33" xfId="1" applyFont="1" applyBorder="1" applyAlignment="1">
      <alignment vertical="center"/>
    </xf>
    <xf numFmtId="38" fontId="16" fillId="0" borderId="34" xfId="1" applyFont="1" applyBorder="1" applyAlignment="1">
      <alignment vertical="center"/>
    </xf>
    <xf numFmtId="38" fontId="16" fillId="0" borderId="34" xfId="1" applyFont="1" applyFill="1" applyBorder="1" applyAlignment="1">
      <alignment vertical="center"/>
    </xf>
    <xf numFmtId="38" fontId="16" fillId="2" borderId="34" xfId="1" applyFont="1" applyFill="1" applyBorder="1" applyAlignment="1">
      <alignment horizontal="center" vertical="center"/>
    </xf>
    <xf numFmtId="38" fontId="16" fillId="0" borderId="35" xfId="1" applyFont="1" applyBorder="1" applyAlignment="1">
      <alignment vertical="center"/>
    </xf>
    <xf numFmtId="38" fontId="16" fillId="0" borderId="11" xfId="1" applyFont="1" applyFill="1" applyBorder="1" applyAlignment="1">
      <alignment vertical="center"/>
    </xf>
    <xf numFmtId="38" fontId="16" fillId="5" borderId="92" xfId="1" applyFont="1" applyFill="1" applyBorder="1" applyAlignment="1" applyProtection="1">
      <alignment vertical="center"/>
      <protection locked="0"/>
    </xf>
    <xf numFmtId="38" fontId="16" fillId="5" borderId="93" xfId="1" applyFont="1" applyFill="1" applyBorder="1" applyAlignment="1" applyProtection="1">
      <alignment vertical="center"/>
      <protection locked="0"/>
    </xf>
    <xf numFmtId="38" fontId="16" fillId="5" borderId="94" xfId="1" applyFont="1" applyFill="1" applyBorder="1" applyAlignment="1" applyProtection="1">
      <alignment vertical="center"/>
      <protection locked="0"/>
    </xf>
    <xf numFmtId="38" fontId="16" fillId="5" borderId="95" xfId="1" applyFont="1" applyFill="1" applyBorder="1" applyAlignment="1" applyProtection="1">
      <alignment vertical="center"/>
      <protection locked="0"/>
    </xf>
    <xf numFmtId="38" fontId="16" fillId="5" borderId="96" xfId="1" applyFont="1" applyFill="1" applyBorder="1" applyAlignment="1" applyProtection="1">
      <alignment vertical="center"/>
      <protection locked="0"/>
    </xf>
    <xf numFmtId="38" fontId="16" fillId="5" borderId="97" xfId="1" applyFont="1" applyFill="1" applyBorder="1" applyAlignment="1" applyProtection="1">
      <alignment vertical="center"/>
      <protection locked="0"/>
    </xf>
    <xf numFmtId="0" fontId="30" fillId="4" borderId="9" xfId="0" applyFont="1" applyFill="1" applyBorder="1" applyAlignment="1">
      <alignment horizontal="center" vertical="center"/>
    </xf>
    <xf numFmtId="0" fontId="30" fillId="4" borderId="7" xfId="0" applyFont="1" applyFill="1" applyBorder="1" applyAlignment="1">
      <alignment horizontal="center" vertical="center"/>
    </xf>
    <xf numFmtId="0" fontId="35" fillId="4" borderId="32" xfId="0" applyFont="1" applyFill="1" applyBorder="1" applyAlignment="1">
      <alignment horizontal="center" vertical="center" shrinkToFit="1"/>
    </xf>
    <xf numFmtId="0" fontId="35" fillId="4" borderId="11" xfId="0" applyFont="1" applyFill="1" applyBorder="1" applyAlignment="1">
      <alignment horizontal="center" vertical="center" shrinkToFit="1"/>
    </xf>
    <xf numFmtId="0" fontId="30" fillId="4" borderId="53" xfId="0" applyFont="1" applyFill="1" applyBorder="1" applyAlignment="1">
      <alignment horizontal="center" vertical="center"/>
    </xf>
    <xf numFmtId="0" fontId="30" fillId="4" borderId="11" xfId="0" applyFont="1" applyFill="1" applyBorder="1" applyAlignment="1">
      <alignment horizontal="center" vertical="center"/>
    </xf>
    <xf numFmtId="0" fontId="30" fillId="4" borderId="24" xfId="0" applyFont="1" applyFill="1" applyBorder="1" applyAlignment="1">
      <alignment vertical="center"/>
    </xf>
    <xf numFmtId="0" fontId="30" fillId="4" borderId="24" xfId="0" applyFont="1" applyFill="1" applyBorder="1" applyAlignment="1">
      <alignment vertical="center" shrinkToFit="1"/>
    </xf>
    <xf numFmtId="0" fontId="30" fillId="4" borderId="25" xfId="0" applyFont="1" applyFill="1" applyBorder="1" applyAlignment="1">
      <alignment vertical="center"/>
    </xf>
    <xf numFmtId="0" fontId="30" fillId="4" borderId="25" xfId="0" applyFont="1" applyFill="1" applyBorder="1" applyAlignment="1">
      <alignment vertical="center" shrinkToFit="1"/>
    </xf>
    <xf numFmtId="0" fontId="30" fillId="4" borderId="26" xfId="0" applyFont="1" applyFill="1" applyBorder="1" applyAlignment="1">
      <alignment vertical="center"/>
    </xf>
    <xf numFmtId="0" fontId="30" fillId="4" borderId="26" xfId="0" applyFont="1" applyFill="1" applyBorder="1" applyAlignment="1">
      <alignment vertical="center" shrinkToFit="1"/>
    </xf>
    <xf numFmtId="0" fontId="30" fillId="4" borderId="15" xfId="0" applyFont="1" applyFill="1" applyBorder="1" applyAlignment="1">
      <alignment vertical="center"/>
    </xf>
    <xf numFmtId="0" fontId="30" fillId="4" borderId="60" xfId="0" applyFont="1" applyFill="1" applyBorder="1" applyAlignment="1">
      <alignment vertical="center"/>
    </xf>
    <xf numFmtId="0" fontId="36" fillId="0" borderId="98" xfId="0" applyFont="1" applyBorder="1" applyAlignment="1">
      <alignment horizontal="center" vertical="center"/>
    </xf>
    <xf numFmtId="0" fontId="30" fillId="6" borderId="99" xfId="0" applyFont="1" applyFill="1" applyBorder="1" applyAlignment="1" applyProtection="1">
      <alignment horizontal="center" vertical="center"/>
      <protection locked="0"/>
    </xf>
    <xf numFmtId="177" fontId="30" fillId="6" borderId="99" xfId="0" applyNumberFormat="1" applyFont="1" applyFill="1" applyBorder="1" applyAlignment="1" applyProtection="1">
      <alignment horizontal="center" vertical="center"/>
      <protection locked="0"/>
    </xf>
    <xf numFmtId="0" fontId="35" fillId="4" borderId="6" xfId="0" applyFont="1" applyFill="1" applyBorder="1" applyAlignment="1">
      <alignment horizontal="center" vertical="center" wrapText="1"/>
    </xf>
    <xf numFmtId="0" fontId="15" fillId="4" borderId="24" xfId="0" applyFont="1" applyFill="1" applyBorder="1" applyAlignment="1">
      <alignment horizontal="center" vertical="center"/>
    </xf>
    <xf numFmtId="0" fontId="15" fillId="4" borderId="1" xfId="0" applyFont="1" applyFill="1" applyBorder="1" applyAlignment="1">
      <alignment vertical="center" shrinkToFit="1"/>
    </xf>
    <xf numFmtId="0" fontId="15" fillId="4" borderId="25" xfId="0" applyFont="1" applyFill="1" applyBorder="1" applyAlignment="1">
      <alignment horizontal="center" vertical="center"/>
    </xf>
    <xf numFmtId="0" fontId="15" fillId="4" borderId="2" xfId="0" applyFont="1" applyFill="1" applyBorder="1" applyAlignment="1">
      <alignment vertical="center" shrinkToFit="1"/>
    </xf>
    <xf numFmtId="0" fontId="15" fillId="4" borderId="26" xfId="0" applyFont="1" applyFill="1" applyBorder="1" applyAlignment="1">
      <alignment horizontal="center" vertical="center"/>
    </xf>
    <xf numFmtId="0" fontId="15" fillId="4" borderId="5" xfId="0" applyFont="1" applyFill="1" applyBorder="1" applyAlignment="1">
      <alignment vertical="center" shrinkToFit="1"/>
    </xf>
    <xf numFmtId="0" fontId="30" fillId="4" borderId="9" xfId="0" applyFont="1" applyFill="1" applyBorder="1" applyAlignment="1">
      <alignment horizontal="center" vertical="center" wrapText="1"/>
    </xf>
    <xf numFmtId="0" fontId="0" fillId="5" borderId="100" xfId="0" applyFill="1" applyBorder="1" applyProtection="1">
      <alignment vertical="center"/>
      <protection locked="0"/>
    </xf>
    <xf numFmtId="0" fontId="0" fillId="5" borderId="101" xfId="0" applyFill="1" applyBorder="1" applyProtection="1">
      <alignment vertical="center"/>
      <protection locked="0"/>
    </xf>
    <xf numFmtId="0" fontId="0" fillId="5" borderId="102" xfId="0" applyFill="1" applyBorder="1" applyProtection="1">
      <alignment vertical="center"/>
      <protection locked="0"/>
    </xf>
    <xf numFmtId="0" fontId="16" fillId="7" borderId="6" xfId="0" applyFont="1" applyFill="1" applyBorder="1" applyAlignment="1">
      <alignment vertical="center"/>
    </xf>
    <xf numFmtId="0" fontId="0" fillId="8" borderId="103" xfId="0" applyFill="1" applyBorder="1" applyAlignment="1">
      <alignment horizontal="center" vertical="center"/>
    </xf>
    <xf numFmtId="0" fontId="15" fillId="0" borderId="105" xfId="0" applyFont="1" applyBorder="1">
      <alignment vertical="center"/>
    </xf>
    <xf numFmtId="0" fontId="0" fillId="0" borderId="106" xfId="0" applyBorder="1">
      <alignment vertical="center"/>
    </xf>
    <xf numFmtId="0" fontId="0" fillId="0" borderId="107" xfId="0" applyBorder="1">
      <alignment vertical="center"/>
    </xf>
    <xf numFmtId="0" fontId="0" fillId="0" borderId="40" xfId="0" applyFont="1" applyBorder="1" applyAlignment="1"/>
    <xf numFmtId="0" fontId="0" fillId="6" borderId="99" xfId="0" applyFont="1" applyFill="1" applyBorder="1" applyAlignment="1" applyProtection="1">
      <alignment horizontal="center"/>
      <protection locked="0"/>
    </xf>
    <xf numFmtId="0" fontId="30" fillId="8" borderId="6" xfId="0" applyFont="1" applyFill="1" applyBorder="1" applyAlignment="1">
      <alignment horizontal="center" vertical="center"/>
    </xf>
    <xf numFmtId="0" fontId="35" fillId="8" borderId="43" xfId="0" applyFont="1" applyFill="1" applyBorder="1" applyAlignment="1">
      <alignment horizontal="center" vertical="center"/>
    </xf>
    <xf numFmtId="0" fontId="35" fillId="8" borderId="44" xfId="0" applyFont="1" applyFill="1" applyBorder="1" applyAlignment="1">
      <alignment horizontal="center" vertical="center"/>
    </xf>
    <xf numFmtId="0" fontId="35" fillId="8" borderId="45" xfId="0" applyFont="1" applyFill="1" applyBorder="1" applyAlignment="1">
      <alignment horizontal="center" vertical="center"/>
    </xf>
    <xf numFmtId="0" fontId="35" fillId="8" borderId="0" xfId="0" applyFont="1" applyFill="1" applyAlignment="1">
      <alignment horizontal="center" vertical="center"/>
    </xf>
    <xf numFmtId="0" fontId="30" fillId="8" borderId="39" xfId="0" applyFont="1" applyFill="1" applyBorder="1" applyAlignment="1">
      <alignment horizontal="center" vertical="center"/>
    </xf>
    <xf numFmtId="0" fontId="30" fillId="8" borderId="38" xfId="0" applyFont="1" applyFill="1" applyBorder="1" applyAlignment="1">
      <alignment vertical="center"/>
    </xf>
    <xf numFmtId="0" fontId="30" fillId="8" borderId="53" xfId="0" applyFont="1" applyFill="1" applyBorder="1" applyAlignment="1">
      <alignment vertical="center"/>
    </xf>
    <xf numFmtId="0" fontId="30" fillId="8" borderId="39" xfId="0" applyFont="1" applyFill="1" applyBorder="1" applyAlignment="1">
      <alignment vertical="center"/>
    </xf>
    <xf numFmtId="0" fontId="30" fillId="8" borderId="15" xfId="0" applyFont="1" applyFill="1" applyBorder="1" applyAlignment="1">
      <alignment vertical="center"/>
    </xf>
    <xf numFmtId="0" fontId="30" fillId="8" borderId="9" xfId="0" applyFont="1" applyFill="1" applyBorder="1" applyAlignment="1">
      <alignment horizontal="center" vertical="center"/>
    </xf>
    <xf numFmtId="0" fontId="30" fillId="8" borderId="7" xfId="0" applyFont="1" applyFill="1" applyBorder="1" applyAlignment="1">
      <alignment vertical="center" shrinkToFit="1"/>
    </xf>
    <xf numFmtId="0" fontId="30" fillId="8" borderId="11" xfId="0" applyFont="1" applyFill="1" applyBorder="1" applyAlignment="1">
      <alignment vertical="center" shrinkToFit="1"/>
    </xf>
    <xf numFmtId="0" fontId="30" fillId="8" borderId="9" xfId="0" applyFont="1" applyFill="1" applyBorder="1" applyAlignment="1">
      <alignment vertical="center" shrinkToFit="1"/>
    </xf>
    <xf numFmtId="0" fontId="30" fillId="8" borderId="6" xfId="0" applyFont="1" applyFill="1" applyBorder="1" applyAlignment="1">
      <alignment vertical="center"/>
    </xf>
    <xf numFmtId="0" fontId="30" fillId="2" borderId="9" xfId="0" applyFont="1" applyFill="1" applyBorder="1" applyAlignment="1">
      <alignment horizontal="center" vertical="center" shrinkToFit="1"/>
    </xf>
    <xf numFmtId="0" fontId="35" fillId="2" borderId="11" xfId="0" applyFont="1" applyFill="1" applyBorder="1" applyAlignment="1">
      <alignment horizontal="center" vertical="center"/>
    </xf>
    <xf numFmtId="0" fontId="37" fillId="2" borderId="11" xfId="0" applyFont="1" applyFill="1" applyBorder="1" applyAlignment="1">
      <alignment horizontal="center" vertical="center" shrinkToFit="1"/>
    </xf>
    <xf numFmtId="0" fontId="30" fillId="2" borderId="24" xfId="0" applyFont="1" applyFill="1" applyBorder="1" applyAlignment="1">
      <alignment vertical="center"/>
    </xf>
    <xf numFmtId="0" fontId="30" fillId="2" borderId="1" xfId="0" applyFont="1" applyFill="1" applyBorder="1" applyAlignment="1">
      <alignment vertical="center" shrinkToFit="1"/>
    </xf>
    <xf numFmtId="0" fontId="30" fillId="2" borderId="25" xfId="0" applyFont="1" applyFill="1" applyBorder="1" applyAlignment="1">
      <alignment vertical="center"/>
    </xf>
    <xf numFmtId="0" fontId="30" fillId="2" borderId="2" xfId="0" applyFont="1" applyFill="1" applyBorder="1" applyAlignment="1">
      <alignment vertical="center" shrinkToFit="1"/>
    </xf>
    <xf numFmtId="0" fontId="30" fillId="2" borderId="26" xfId="0" applyFont="1" applyFill="1" applyBorder="1" applyAlignment="1">
      <alignment vertical="center"/>
    </xf>
    <xf numFmtId="0" fontId="30" fillId="2" borderId="5" xfId="0" applyFont="1" applyFill="1" applyBorder="1" applyAlignment="1">
      <alignment vertical="center" shrinkToFit="1"/>
    </xf>
    <xf numFmtId="0" fontId="30" fillId="2" borderId="15" xfId="0" applyFont="1" applyFill="1" applyBorder="1" applyAlignment="1">
      <alignment vertical="center"/>
    </xf>
    <xf numFmtId="0" fontId="30" fillId="2" borderId="60" xfId="0" applyFont="1" applyFill="1" applyBorder="1" applyAlignment="1">
      <alignment vertical="center"/>
    </xf>
    <xf numFmtId="0" fontId="30" fillId="2" borderId="9" xfId="0" applyFont="1" applyFill="1" applyBorder="1" applyAlignment="1">
      <alignment horizontal="center" vertical="center"/>
    </xf>
    <xf numFmtId="0" fontId="30" fillId="2" borderId="9" xfId="0" applyFont="1" applyFill="1" applyBorder="1" applyAlignment="1">
      <alignment horizontal="center" vertical="center" wrapText="1" shrinkToFit="1"/>
    </xf>
    <xf numFmtId="0" fontId="30" fillId="2" borderId="58" xfId="0" applyFont="1" applyFill="1" applyBorder="1" applyAlignment="1">
      <alignment horizontal="center" vertical="center" wrapText="1" shrinkToFit="1"/>
    </xf>
    <xf numFmtId="0" fontId="37" fillId="2" borderId="7" xfId="0" applyFont="1" applyFill="1" applyBorder="1" applyAlignment="1">
      <alignment horizontal="center" vertical="center" shrinkToFit="1"/>
    </xf>
    <xf numFmtId="0" fontId="37" fillId="2" borderId="7" xfId="0" applyFont="1" applyFill="1" applyBorder="1" applyAlignment="1">
      <alignment horizontal="center" vertical="center" wrapText="1" shrinkToFit="1"/>
    </xf>
    <xf numFmtId="0" fontId="35" fillId="2" borderId="7" xfId="0" applyFont="1" applyFill="1" applyBorder="1" applyAlignment="1">
      <alignment horizontal="center" vertical="center"/>
    </xf>
    <xf numFmtId="0" fontId="37" fillId="2" borderId="7" xfId="0" applyFont="1" applyFill="1" applyBorder="1" applyAlignment="1">
      <alignment horizontal="center" vertical="center"/>
    </xf>
    <xf numFmtId="0" fontId="30" fillId="2" borderId="7" xfId="0" applyFont="1" applyFill="1" applyBorder="1" applyAlignment="1">
      <alignment horizontal="center" vertical="center" shrinkToFit="1"/>
    </xf>
    <xf numFmtId="0" fontId="30" fillId="2" borderId="52" xfId="0" applyFont="1" applyFill="1" applyBorder="1" applyAlignment="1">
      <alignment horizontal="center" vertical="center" shrinkToFit="1"/>
    </xf>
    <xf numFmtId="0" fontId="37" fillId="2" borderId="11" xfId="0" applyFont="1" applyFill="1" applyBorder="1" applyAlignment="1">
      <alignment horizontal="center" vertical="center"/>
    </xf>
    <xf numFmtId="0" fontId="37" fillId="2" borderId="57" xfId="0" applyFont="1" applyFill="1" applyBorder="1" applyAlignment="1">
      <alignment horizontal="center" vertical="center"/>
    </xf>
    <xf numFmtId="0" fontId="35" fillId="2" borderId="57" xfId="0" applyFont="1" applyFill="1" applyBorder="1" applyAlignment="1">
      <alignment horizontal="center" vertical="center"/>
    </xf>
    <xf numFmtId="0" fontId="30" fillId="2" borderId="61" xfId="0" applyFont="1" applyFill="1" applyBorder="1">
      <alignment vertical="center"/>
    </xf>
    <xf numFmtId="0" fontId="30" fillId="2" borderId="62" xfId="0" applyFont="1" applyFill="1" applyBorder="1">
      <alignment vertical="center"/>
    </xf>
    <xf numFmtId="0" fontId="30" fillId="2" borderId="11" xfId="0" applyFont="1" applyFill="1" applyBorder="1" applyAlignment="1">
      <alignment vertical="center" wrapText="1"/>
    </xf>
    <xf numFmtId="0" fontId="35" fillId="2" borderId="11" xfId="0" applyFont="1" applyFill="1" applyBorder="1" applyAlignment="1">
      <alignment vertical="center" wrapText="1"/>
    </xf>
    <xf numFmtId="0" fontId="30" fillId="2" borderId="12" xfId="0" applyFont="1" applyFill="1" applyBorder="1" applyAlignment="1">
      <alignment vertical="center" wrapText="1"/>
    </xf>
    <xf numFmtId="0" fontId="30" fillId="2" borderId="23" xfId="0" applyFont="1" applyFill="1" applyBorder="1" applyAlignment="1">
      <alignment horizontal="center" vertical="center"/>
    </xf>
    <xf numFmtId="0" fontId="30" fillId="2" borderId="9" xfId="0" applyFont="1" applyFill="1" applyBorder="1" applyAlignment="1">
      <alignment vertical="center" shrinkToFit="1"/>
    </xf>
    <xf numFmtId="0" fontId="30" fillId="2" borderId="7" xfId="0" applyFont="1" applyFill="1" applyBorder="1" applyAlignment="1">
      <alignment vertical="center" shrinkToFit="1"/>
    </xf>
    <xf numFmtId="0" fontId="30" fillId="2" borderId="63"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11" xfId="0" applyFont="1" applyFill="1" applyBorder="1" applyAlignment="1">
      <alignment vertical="center" shrinkToFit="1"/>
    </xf>
    <xf numFmtId="0" fontId="30" fillId="2" borderId="65" xfId="0" applyFont="1" applyFill="1" applyBorder="1" applyAlignment="1">
      <alignment horizontal="center" vertical="center"/>
    </xf>
    <xf numFmtId="0" fontId="30" fillId="2" borderId="6" xfId="0" applyFont="1" applyFill="1" applyBorder="1" applyAlignment="1">
      <alignment vertical="center" shrinkToFit="1"/>
    </xf>
    <xf numFmtId="0" fontId="30" fillId="2" borderId="66" xfId="0" applyFont="1" applyFill="1" applyBorder="1" applyAlignment="1">
      <alignment horizontal="center" vertical="center"/>
    </xf>
    <xf numFmtId="0" fontId="30" fillId="2" borderId="4" xfId="0" applyFont="1" applyFill="1" applyBorder="1" applyAlignment="1">
      <alignment vertical="center" shrinkToFit="1"/>
    </xf>
    <xf numFmtId="0" fontId="30" fillId="2" borderId="67" xfId="0" applyFont="1" applyFill="1" applyBorder="1">
      <alignment vertical="center"/>
    </xf>
    <xf numFmtId="0" fontId="30" fillId="2" borderId="60" xfId="0" applyFont="1" applyFill="1" applyBorder="1" applyAlignment="1">
      <alignment vertical="center" shrinkToFit="1"/>
    </xf>
    <xf numFmtId="0" fontId="30" fillId="2" borderId="68" xfId="0" applyFont="1" applyFill="1" applyBorder="1" applyAlignment="1">
      <alignment horizontal="center" vertical="center"/>
    </xf>
    <xf numFmtId="0" fontId="30" fillId="2" borderId="69" xfId="0" applyFont="1" applyFill="1" applyBorder="1" applyAlignment="1">
      <alignment vertical="center" shrinkToFit="1"/>
    </xf>
    <xf numFmtId="0" fontId="35" fillId="2" borderId="70" xfId="0" applyFont="1" applyFill="1" applyBorder="1" applyAlignment="1">
      <alignment horizontal="center" vertical="center" shrinkToFit="1"/>
    </xf>
    <xf numFmtId="0" fontId="35" fillId="2" borderId="71" xfId="0" applyFont="1" applyFill="1" applyBorder="1" applyAlignment="1">
      <alignment horizontal="center" vertical="center" wrapText="1" shrinkToFit="1"/>
    </xf>
    <xf numFmtId="176" fontId="35" fillId="2" borderId="70" xfId="0" applyNumberFormat="1" applyFont="1" applyFill="1" applyBorder="1" applyAlignment="1">
      <alignment horizontal="center" vertical="center" shrinkToFit="1"/>
    </xf>
    <xf numFmtId="176" fontId="35" fillId="2" borderId="72" xfId="0" applyNumberFormat="1"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75" xfId="0" applyFont="1" applyFill="1" applyBorder="1" applyAlignment="1">
      <alignment horizontal="center" vertical="center" shrinkToFit="1"/>
    </xf>
    <xf numFmtId="0" fontId="33" fillId="0" borderId="15" xfId="0" applyFont="1" applyBorder="1">
      <alignment vertical="center"/>
    </xf>
    <xf numFmtId="0" fontId="24" fillId="0" borderId="37" xfId="0" applyFont="1" applyBorder="1">
      <alignment vertical="center"/>
    </xf>
    <xf numFmtId="0" fontId="24" fillId="0" borderId="60" xfId="0" applyFont="1" applyBorder="1">
      <alignment vertical="center"/>
    </xf>
    <xf numFmtId="0" fontId="34" fillId="0" borderId="32" xfId="0" applyFont="1" applyBorder="1">
      <alignment vertical="center"/>
    </xf>
    <xf numFmtId="0" fontId="24" fillId="0" borderId="32" xfId="0" applyFont="1" applyBorder="1">
      <alignment vertical="center"/>
    </xf>
    <xf numFmtId="0" fontId="0" fillId="0" borderId="60" xfId="0" applyBorder="1">
      <alignment vertical="center"/>
    </xf>
    <xf numFmtId="0" fontId="20" fillId="0" borderId="32" xfId="0" applyFont="1" applyBorder="1">
      <alignment vertical="center"/>
    </xf>
    <xf numFmtId="0" fontId="24" fillId="0" borderId="32" xfId="0" applyFont="1" applyFill="1" applyBorder="1">
      <alignment vertical="center"/>
    </xf>
    <xf numFmtId="0" fontId="0" fillId="0" borderId="32" xfId="0" applyFill="1" applyBorder="1">
      <alignment vertical="center"/>
    </xf>
    <xf numFmtId="0" fontId="33" fillId="0" borderId="32" xfId="0" applyFont="1" applyBorder="1">
      <alignment vertical="center"/>
    </xf>
    <xf numFmtId="0" fontId="38" fillId="0" borderId="0" xfId="0" applyFont="1">
      <alignment vertical="center"/>
    </xf>
    <xf numFmtId="0" fontId="0" fillId="0" borderId="0" xfId="0" applyFont="1" applyAlignment="1">
      <alignment vertical="center"/>
    </xf>
    <xf numFmtId="0" fontId="32" fillId="0" borderId="0" xfId="0" applyFont="1" applyAlignment="1">
      <alignment horizontal="right" vertical="center"/>
    </xf>
    <xf numFmtId="0" fontId="19" fillId="13" borderId="0" xfId="0" applyFont="1" applyFill="1">
      <alignment vertical="center"/>
    </xf>
    <xf numFmtId="0" fontId="41" fillId="13" borderId="0" xfId="0" applyFont="1" applyFill="1">
      <alignment vertical="center"/>
    </xf>
    <xf numFmtId="0" fontId="40" fillId="0" borderId="148" xfId="0" applyFont="1" applyBorder="1">
      <alignment vertical="center"/>
    </xf>
    <xf numFmtId="0" fontId="19" fillId="14" borderId="0" xfId="0" applyFont="1" applyFill="1">
      <alignment vertical="center"/>
    </xf>
    <xf numFmtId="0" fontId="20" fillId="14" borderId="0" xfId="0" applyFont="1" applyFill="1">
      <alignment vertical="center"/>
    </xf>
    <xf numFmtId="0" fontId="40" fillId="0" borderId="153" xfId="0" applyFont="1" applyBorder="1">
      <alignment vertical="center"/>
    </xf>
    <xf numFmtId="0" fontId="19" fillId="15" borderId="0" xfId="0" applyFont="1" applyFill="1">
      <alignment vertical="center"/>
    </xf>
    <xf numFmtId="0" fontId="20" fillId="15" borderId="0" xfId="0" applyFont="1" applyFill="1">
      <alignment vertical="center"/>
    </xf>
    <xf numFmtId="0" fontId="40" fillId="0" borderId="189" xfId="0" applyFont="1" applyBorder="1">
      <alignment vertical="center"/>
    </xf>
    <xf numFmtId="38" fontId="16" fillId="0" borderId="37" xfId="1" applyNumberFormat="1" applyFont="1" applyBorder="1">
      <alignment vertical="center"/>
    </xf>
    <xf numFmtId="38" fontId="16" fillId="0" borderId="203" xfId="1" applyNumberFormat="1" applyFont="1" applyBorder="1" applyAlignment="1">
      <alignment vertical="center" shrinkToFit="1"/>
    </xf>
    <xf numFmtId="38" fontId="14" fillId="0" borderId="88" xfId="1" applyNumberFormat="1" applyFont="1" applyBorder="1" applyAlignment="1">
      <alignment vertical="center"/>
    </xf>
    <xf numFmtId="38" fontId="14" fillId="0" borderId="0" xfId="1" applyFont="1" applyBorder="1" applyAlignment="1">
      <alignment vertical="center"/>
    </xf>
    <xf numFmtId="183" fontId="0" fillId="0" borderId="37" xfId="0" applyNumberFormat="1" applyFont="1" applyBorder="1" applyAlignment="1"/>
    <xf numFmtId="3" fontId="16" fillId="0" borderId="0" xfId="0" applyNumberFormat="1" applyFont="1" applyAlignment="1">
      <alignment vertical="center"/>
    </xf>
    <xf numFmtId="0" fontId="44" fillId="0" borderId="6" xfId="0" applyFont="1" applyBorder="1" applyAlignment="1">
      <alignment horizontal="center" vertical="center"/>
    </xf>
    <xf numFmtId="177" fontId="44" fillId="0" borderId="24" xfId="0" applyNumberFormat="1" applyFont="1" applyBorder="1" applyAlignment="1">
      <alignment horizontal="center" vertical="center"/>
    </xf>
    <xf numFmtId="0" fontId="44" fillId="0" borderId="1" xfId="0" applyFont="1" applyBorder="1" applyAlignment="1">
      <alignment horizontal="center" vertical="center"/>
    </xf>
    <xf numFmtId="177" fontId="44" fillId="0" borderId="25" xfId="0" applyNumberFormat="1" applyFont="1" applyBorder="1" applyAlignment="1">
      <alignment horizontal="center" vertical="center"/>
    </xf>
    <xf numFmtId="0" fontId="44" fillId="0" borderId="2" xfId="0" applyFont="1" applyBorder="1" applyAlignment="1">
      <alignment horizontal="center" vertical="center"/>
    </xf>
    <xf numFmtId="177" fontId="44" fillId="0" borderId="26" xfId="0" applyNumberFormat="1" applyFont="1" applyBorder="1" applyAlignment="1">
      <alignment horizontal="center" vertical="center"/>
    </xf>
    <xf numFmtId="0" fontId="44" fillId="0" borderId="5" xfId="0" applyFont="1" applyBorder="1" applyAlignment="1">
      <alignment horizontal="center" vertical="center"/>
    </xf>
    <xf numFmtId="177" fontId="44" fillId="0" borderId="79" xfId="0" applyNumberFormat="1" applyFont="1" applyBorder="1" applyAlignment="1">
      <alignment horizontal="center" vertical="center"/>
    </xf>
    <xf numFmtId="0" fontId="44" fillId="0" borderId="59" xfId="0" applyFont="1" applyBorder="1" applyAlignment="1">
      <alignment horizontal="center" vertical="center" wrapText="1"/>
    </xf>
    <xf numFmtId="177" fontId="44" fillId="0" borderId="76" xfId="0" applyNumberFormat="1" applyFont="1" applyBorder="1" applyAlignment="1">
      <alignment horizontal="center" vertical="center"/>
    </xf>
    <xf numFmtId="0" fontId="44" fillId="0" borderId="2" xfId="0" applyFont="1" applyBorder="1" applyAlignment="1">
      <alignment horizontal="center" vertical="center" wrapText="1"/>
    </xf>
    <xf numFmtId="182" fontId="44" fillId="0" borderId="5" xfId="1" applyNumberFormat="1" applyFont="1" applyBorder="1" applyAlignment="1">
      <alignment horizontal="center" vertical="center"/>
    </xf>
    <xf numFmtId="177" fontId="44" fillId="0" borderId="1" xfId="0" applyNumberFormat="1" applyFont="1" applyBorder="1" applyAlignment="1">
      <alignment horizontal="center" vertical="center"/>
    </xf>
    <xf numFmtId="177" fontId="44" fillId="0" borderId="5" xfId="0" applyNumberFormat="1" applyFont="1" applyBorder="1" applyAlignment="1">
      <alignment horizontal="center" vertical="center"/>
    </xf>
    <xf numFmtId="0" fontId="44" fillId="0" borderId="0" xfId="0" applyFont="1">
      <alignment vertical="center"/>
    </xf>
    <xf numFmtId="0" fontId="45" fillId="0" borderId="0" xfId="0" applyFont="1">
      <alignment vertical="center"/>
    </xf>
    <xf numFmtId="177" fontId="44" fillId="16" borderId="11" xfId="0" applyNumberFormat="1" applyFont="1" applyFill="1" applyBorder="1" applyAlignment="1" applyProtection="1">
      <alignment horizontal="center" vertical="center"/>
      <protection locked="0"/>
    </xf>
    <xf numFmtId="0" fontId="45" fillId="16" borderId="11" xfId="0" applyFont="1" applyFill="1" applyBorder="1" applyAlignment="1" applyProtection="1">
      <alignment horizontal="center" vertical="center"/>
      <protection locked="0"/>
    </xf>
    <xf numFmtId="0" fontId="44" fillId="0" borderId="36" xfId="0" applyFont="1" applyBorder="1" applyAlignment="1">
      <alignment horizontal="center" vertical="center"/>
    </xf>
    <xf numFmtId="0" fontId="33" fillId="0" borderId="0" xfId="0" applyFont="1" applyAlignment="1">
      <alignment horizontal="left" vertical="center"/>
    </xf>
    <xf numFmtId="38" fontId="14" fillId="0" borderId="218" xfId="1" applyFont="1" applyBorder="1" applyAlignment="1">
      <alignment vertical="center"/>
    </xf>
    <xf numFmtId="38" fontId="14" fillId="0" borderId="219" xfId="1" applyNumberFormat="1" applyFont="1" applyBorder="1" applyAlignment="1">
      <alignment vertical="center"/>
    </xf>
    <xf numFmtId="38" fontId="14" fillId="0" borderId="220" xfId="1" applyFont="1" applyBorder="1" applyAlignment="1">
      <alignment vertical="center"/>
    </xf>
    <xf numFmtId="0" fontId="0" fillId="8" borderId="221" xfId="0" applyFill="1" applyBorder="1" applyAlignment="1">
      <alignment horizontal="center" vertical="center"/>
    </xf>
    <xf numFmtId="38" fontId="14" fillId="0" borderId="222" xfId="1" applyFont="1" applyBorder="1" applyAlignment="1">
      <alignment vertical="center"/>
    </xf>
    <xf numFmtId="0" fontId="24" fillId="7" borderId="15" xfId="0" applyFont="1" applyFill="1" applyBorder="1" applyAlignment="1">
      <alignment horizontal="left" vertical="center"/>
    </xf>
    <xf numFmtId="0" fontId="24" fillId="7" borderId="37" xfId="0" applyFont="1" applyFill="1" applyBorder="1" applyAlignment="1">
      <alignment horizontal="left" vertical="center"/>
    </xf>
    <xf numFmtId="0" fontId="24" fillId="7" borderId="37" xfId="0" applyFont="1" applyFill="1" applyBorder="1" applyAlignment="1">
      <alignment horizontal="center" vertical="center"/>
    </xf>
    <xf numFmtId="0" fontId="24" fillId="7" borderId="60" xfId="0" applyFont="1" applyFill="1" applyBorder="1" applyAlignment="1">
      <alignment horizontal="center" vertical="center"/>
    </xf>
    <xf numFmtId="0" fontId="24" fillId="7" borderId="79" xfId="0" applyFont="1" applyFill="1" applyBorder="1" applyAlignment="1">
      <alignment horizontal="left" vertical="center"/>
    </xf>
    <xf numFmtId="0" fontId="24" fillId="7" borderId="80" xfId="0" applyFont="1" applyFill="1" applyBorder="1" applyAlignment="1">
      <alignment horizontal="left" vertical="center"/>
    </xf>
    <xf numFmtId="0" fontId="24" fillId="7" borderId="81" xfId="0" applyFont="1" applyFill="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4" fillId="0" borderId="81" xfId="0" applyFont="1" applyBorder="1" applyAlignment="1">
      <alignment horizontal="left" vertical="center"/>
    </xf>
    <xf numFmtId="0" fontId="24" fillId="7" borderId="25" xfId="0" applyFont="1" applyFill="1" applyBorder="1" applyAlignment="1">
      <alignment horizontal="left" vertical="center"/>
    </xf>
    <xf numFmtId="0" fontId="24" fillId="7" borderId="41" xfId="0" applyFont="1" applyFill="1" applyBorder="1" applyAlignment="1">
      <alignment horizontal="left" vertical="center"/>
    </xf>
    <xf numFmtId="0" fontId="24" fillId="7" borderId="34" xfId="0" applyFont="1" applyFill="1" applyBorder="1" applyAlignment="1">
      <alignment horizontal="left" vertical="center"/>
    </xf>
    <xf numFmtId="0" fontId="24" fillId="0" borderId="25" xfId="0" applyFont="1" applyBorder="1" applyAlignment="1">
      <alignment horizontal="left" vertical="center"/>
    </xf>
    <xf numFmtId="0" fontId="24" fillId="0" borderId="41" xfId="0" applyFont="1" applyBorder="1" applyAlignment="1">
      <alignment horizontal="left" vertical="center"/>
    </xf>
    <xf numFmtId="0" fontId="24" fillId="0" borderId="34" xfId="0" applyFont="1" applyBorder="1" applyAlignment="1">
      <alignment horizontal="left" vertical="center"/>
    </xf>
    <xf numFmtId="0" fontId="24" fillId="7" borderId="76" xfId="0" applyFont="1" applyFill="1" applyBorder="1" applyAlignment="1">
      <alignment horizontal="left" vertical="center"/>
    </xf>
    <xf numFmtId="0" fontId="24" fillId="7" borderId="77" xfId="0" applyFont="1" applyFill="1" applyBorder="1" applyAlignment="1">
      <alignment horizontal="left" vertical="center"/>
    </xf>
    <xf numFmtId="0" fontId="24" fillId="7" borderId="78" xfId="0" applyFont="1" applyFill="1" applyBorder="1" applyAlignment="1">
      <alignment horizontal="left" vertical="center"/>
    </xf>
    <xf numFmtId="0" fontId="24" fillId="0" borderId="76" xfId="0" applyFont="1" applyBorder="1" applyAlignment="1">
      <alignment horizontal="left" vertical="center"/>
    </xf>
    <xf numFmtId="0" fontId="24" fillId="0" borderId="77" xfId="0" applyFont="1" applyBorder="1" applyAlignment="1">
      <alignment horizontal="left" vertical="center"/>
    </xf>
    <xf numFmtId="0" fontId="24" fillId="0" borderId="78" xfId="0" applyFont="1" applyBorder="1" applyAlignment="1">
      <alignment horizontal="left" vertical="center"/>
    </xf>
    <xf numFmtId="0" fontId="24" fillId="4" borderId="15" xfId="0" applyFont="1" applyFill="1" applyBorder="1" applyAlignment="1">
      <alignment vertical="center"/>
    </xf>
    <xf numFmtId="0" fontId="24" fillId="4" borderId="37" xfId="0" applyFont="1" applyFill="1" applyBorder="1" applyAlignment="1">
      <alignment vertical="center"/>
    </xf>
    <xf numFmtId="0" fontId="24" fillId="4" borderId="37" xfId="0" applyFont="1" applyFill="1" applyBorder="1" applyAlignment="1">
      <alignment horizontal="left" vertical="center"/>
    </xf>
    <xf numFmtId="0" fontId="24" fillId="4" borderId="60" xfId="0" applyFont="1" applyFill="1" applyBorder="1" applyAlignment="1">
      <alignment horizontal="left" vertical="center"/>
    </xf>
    <xf numFmtId="0" fontId="24" fillId="4" borderId="79" xfId="0" applyFont="1" applyFill="1" applyBorder="1" applyAlignment="1">
      <alignment vertical="center"/>
    </xf>
    <xf numFmtId="0" fontId="24" fillId="4" borderId="80" xfId="0" applyFont="1" applyFill="1" applyBorder="1" applyAlignment="1">
      <alignment vertical="center"/>
    </xf>
    <xf numFmtId="0" fontId="24" fillId="4" borderId="81" xfId="0" applyFont="1" applyFill="1" applyBorder="1" applyAlignment="1">
      <alignment vertical="center"/>
    </xf>
    <xf numFmtId="0" fontId="24" fillId="4" borderId="25" xfId="0" applyFont="1" applyFill="1" applyBorder="1" applyAlignment="1">
      <alignment vertical="center"/>
    </xf>
    <xf numFmtId="0" fontId="24" fillId="4" borderId="41" xfId="0" applyFont="1" applyFill="1" applyBorder="1" applyAlignment="1">
      <alignment vertical="center"/>
    </xf>
    <xf numFmtId="0" fontId="24" fillId="4" borderId="34" xfId="0" applyFont="1" applyFill="1" applyBorder="1" applyAlignment="1">
      <alignment vertical="center"/>
    </xf>
    <xf numFmtId="0" fontId="24" fillId="0" borderId="25" xfId="0" applyFont="1" applyBorder="1" applyAlignment="1">
      <alignment horizontal="left" vertical="center" wrapText="1"/>
    </xf>
    <xf numFmtId="0" fontId="24" fillId="0" borderId="41" xfId="0" applyFont="1" applyBorder="1" applyAlignment="1">
      <alignment horizontal="left" vertical="center" wrapText="1"/>
    </xf>
    <xf numFmtId="0" fontId="24" fillId="0" borderId="34" xfId="0" applyFont="1" applyBorder="1" applyAlignment="1">
      <alignment horizontal="left" vertical="center" wrapText="1"/>
    </xf>
    <xf numFmtId="0" fontId="24" fillId="8" borderId="15" xfId="0" applyFont="1" applyFill="1" applyBorder="1" applyAlignment="1">
      <alignment horizontal="left" vertical="center"/>
    </xf>
    <xf numFmtId="0" fontId="24" fillId="8" borderId="37" xfId="0" applyFont="1" applyFill="1" applyBorder="1" applyAlignment="1">
      <alignment horizontal="left" vertical="center"/>
    </xf>
    <xf numFmtId="0" fontId="24" fillId="8" borderId="60" xfId="0" applyFont="1" applyFill="1" applyBorder="1" applyAlignment="1">
      <alignment horizontal="left" vertical="center"/>
    </xf>
    <xf numFmtId="0" fontId="24" fillId="8" borderId="79" xfId="0" applyFont="1" applyFill="1" applyBorder="1" applyAlignment="1">
      <alignment horizontal="left" vertical="center"/>
    </xf>
    <xf numFmtId="0" fontId="24" fillId="8" borderId="80" xfId="0" applyFont="1" applyFill="1" applyBorder="1" applyAlignment="1">
      <alignment horizontal="left" vertical="center"/>
    </xf>
    <xf numFmtId="0" fontId="24" fillId="8" borderId="81" xfId="0" applyFont="1" applyFill="1" applyBorder="1" applyAlignment="1">
      <alignment horizontal="left" vertical="center"/>
    </xf>
    <xf numFmtId="0" fontId="24" fillId="0" borderId="79" xfId="2" applyFont="1" applyBorder="1" applyAlignment="1">
      <alignment horizontal="left" vertical="center"/>
    </xf>
    <xf numFmtId="0" fontId="24" fillId="0" borderId="80" xfId="2" applyFont="1" applyBorder="1" applyAlignment="1">
      <alignment horizontal="left" vertical="center"/>
    </xf>
    <xf numFmtId="0" fontId="24" fillId="0" borderId="81" xfId="2" applyFont="1" applyBorder="1" applyAlignment="1">
      <alignment horizontal="left" vertical="center"/>
    </xf>
    <xf numFmtId="0" fontId="24" fillId="12" borderId="25" xfId="0" applyFont="1" applyFill="1" applyBorder="1" applyAlignment="1">
      <alignment horizontal="left" vertical="center"/>
    </xf>
    <xf numFmtId="0" fontId="24" fillId="12" borderId="41" xfId="0" applyFont="1" applyFill="1" applyBorder="1" applyAlignment="1">
      <alignment horizontal="left" vertical="center"/>
    </xf>
    <xf numFmtId="0" fontId="24" fillId="12" borderId="34" xfId="0" applyFont="1" applyFill="1" applyBorder="1" applyAlignment="1">
      <alignment horizontal="left" vertical="center"/>
    </xf>
    <xf numFmtId="0" fontId="24" fillId="8" borderId="25" xfId="0" applyFont="1" applyFill="1" applyBorder="1" applyAlignment="1">
      <alignment horizontal="left" vertical="center"/>
    </xf>
    <xf numFmtId="0" fontId="24" fillId="8" borderId="41" xfId="0" applyFont="1" applyFill="1" applyBorder="1" applyAlignment="1">
      <alignment horizontal="left" vertical="center"/>
    </xf>
    <xf numFmtId="0" fontId="24" fillId="8" borderId="34" xfId="0" applyFont="1" applyFill="1" applyBorder="1" applyAlignment="1">
      <alignment horizontal="left" vertical="center"/>
    </xf>
    <xf numFmtId="0" fontId="24" fillId="0" borderId="25" xfId="2" applyFont="1" applyBorder="1" applyAlignment="1">
      <alignment horizontal="left" vertical="center"/>
    </xf>
    <xf numFmtId="0" fontId="24" fillId="0" borderId="41" xfId="2" applyFont="1" applyBorder="1" applyAlignment="1">
      <alignment horizontal="left" vertical="center"/>
    </xf>
    <xf numFmtId="0" fontId="24" fillId="0" borderId="34" xfId="2" applyFont="1" applyBorder="1" applyAlignment="1">
      <alignment horizontal="left" vertical="center"/>
    </xf>
    <xf numFmtId="0" fontId="24" fillId="8" borderId="76" xfId="0" applyFont="1" applyFill="1" applyBorder="1" applyAlignment="1">
      <alignment horizontal="left" vertical="center"/>
    </xf>
    <xf numFmtId="0" fontId="24" fillId="8" borderId="77" xfId="0" applyFont="1" applyFill="1" applyBorder="1" applyAlignment="1">
      <alignment horizontal="left" vertical="center"/>
    </xf>
    <xf numFmtId="0" fontId="24" fillId="8" borderId="78" xfId="0" applyFont="1" applyFill="1" applyBorder="1" applyAlignment="1">
      <alignment horizontal="left" vertical="center"/>
    </xf>
    <xf numFmtId="0" fontId="24" fillId="0" borderId="76" xfId="2" applyFont="1" applyBorder="1" applyAlignment="1">
      <alignment horizontal="left" vertical="center"/>
    </xf>
    <xf numFmtId="0" fontId="24" fillId="0" borderId="77" xfId="2" applyFont="1" applyBorder="1" applyAlignment="1">
      <alignment horizontal="left" vertical="center"/>
    </xf>
    <xf numFmtId="0" fontId="24" fillId="0" borderId="78" xfId="2" applyFont="1" applyBorder="1" applyAlignment="1">
      <alignment horizontal="left" vertical="center"/>
    </xf>
    <xf numFmtId="0" fontId="24" fillId="12" borderId="15" xfId="0" applyFont="1" applyFill="1" applyBorder="1" applyAlignment="1">
      <alignment horizontal="left" vertical="center"/>
    </xf>
    <xf numFmtId="0" fontId="24" fillId="12" borderId="37" xfId="0" applyFont="1" applyFill="1" applyBorder="1" applyAlignment="1">
      <alignment horizontal="left" vertical="center"/>
    </xf>
    <xf numFmtId="0" fontId="28" fillId="12" borderId="37" xfId="0" applyFont="1" applyFill="1" applyBorder="1" applyAlignment="1">
      <alignment horizontal="left" vertical="center"/>
    </xf>
    <xf numFmtId="0" fontId="28" fillId="12" borderId="60" xfId="0" applyFont="1" applyFill="1" applyBorder="1" applyAlignment="1">
      <alignment horizontal="left" vertical="center"/>
    </xf>
    <xf numFmtId="0" fontId="24" fillId="12" borderId="26" xfId="0" applyFont="1" applyFill="1" applyBorder="1" applyAlignment="1">
      <alignment horizontal="left" vertical="center"/>
    </xf>
    <xf numFmtId="0" fontId="24" fillId="12" borderId="42" xfId="0" applyFont="1" applyFill="1" applyBorder="1" applyAlignment="1">
      <alignment horizontal="left" vertical="center"/>
    </xf>
    <xf numFmtId="0" fontId="24" fillId="12" borderId="35" xfId="0" applyFont="1" applyFill="1" applyBorder="1" applyAlignment="1">
      <alignment horizontal="left" vertical="center"/>
    </xf>
    <xf numFmtId="0" fontId="24" fillId="0" borderId="26" xfId="0" applyFont="1" applyBorder="1" applyAlignment="1">
      <alignment horizontal="left" vertical="center"/>
    </xf>
    <xf numFmtId="0" fontId="24" fillId="0" borderId="42" xfId="0" applyFont="1" applyBorder="1" applyAlignment="1">
      <alignment horizontal="left" vertical="center"/>
    </xf>
    <xf numFmtId="0" fontId="24" fillId="0" borderId="35" xfId="0" applyFont="1" applyBorder="1" applyAlignment="1">
      <alignment horizontal="left" vertical="center"/>
    </xf>
    <xf numFmtId="0" fontId="24" fillId="7" borderId="39" xfId="0" applyFont="1" applyFill="1" applyBorder="1" applyAlignment="1">
      <alignment horizontal="center" vertical="center" wrapText="1" shrinkToFit="1"/>
    </xf>
    <xf numFmtId="0" fontId="24" fillId="7" borderId="40" xfId="0" applyFont="1" applyFill="1" applyBorder="1" applyAlignment="1">
      <alignment horizontal="center" vertical="center" wrapText="1" shrinkToFit="1"/>
    </xf>
    <xf numFmtId="0" fontId="24" fillId="7" borderId="58" xfId="0" applyFont="1" applyFill="1" applyBorder="1" applyAlignment="1">
      <alignment horizontal="center" vertical="center" wrapText="1" shrinkToFit="1"/>
    </xf>
    <xf numFmtId="0" fontId="24" fillId="7" borderId="38" xfId="0" applyFont="1" applyFill="1" applyBorder="1" applyAlignment="1">
      <alignment horizontal="center" vertical="center" wrapText="1" shrinkToFit="1"/>
    </xf>
    <xf numFmtId="0" fontId="24" fillId="7" borderId="0" xfId="0" applyFont="1" applyFill="1" applyBorder="1" applyAlignment="1">
      <alignment horizontal="center" vertical="center" wrapText="1" shrinkToFit="1"/>
    </xf>
    <xf numFmtId="0" fontId="24" fillId="7" borderId="52" xfId="0" applyFont="1" applyFill="1" applyBorder="1" applyAlignment="1">
      <alignment horizontal="center" vertical="center" wrapText="1" shrinkToFit="1"/>
    </xf>
    <xf numFmtId="0" fontId="24" fillId="7" borderId="53" xfId="0" applyFont="1" applyFill="1" applyBorder="1" applyAlignment="1">
      <alignment horizontal="center" vertical="center" wrapText="1" shrinkToFit="1"/>
    </xf>
    <xf numFmtId="0" fontId="24" fillId="7" borderId="32" xfId="0" applyFont="1" applyFill="1" applyBorder="1" applyAlignment="1">
      <alignment horizontal="center" vertical="center" wrapText="1" shrinkToFit="1"/>
    </xf>
    <xf numFmtId="0" fontId="24" fillId="7" borderId="57" xfId="0" applyFont="1" applyFill="1" applyBorder="1" applyAlignment="1">
      <alignment horizontal="center" vertical="center" wrapText="1" shrinkToFit="1"/>
    </xf>
    <xf numFmtId="0" fontId="24" fillId="0" borderId="6" xfId="0" applyFont="1" applyBorder="1" applyAlignment="1">
      <alignment horizontal="left" vertical="center" wrapText="1" shrinkToFit="1"/>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58" xfId="0" applyFont="1" applyBorder="1" applyAlignment="1">
      <alignment horizontal="center" vertical="center"/>
    </xf>
    <xf numFmtId="0" fontId="27" fillId="9" borderId="39" xfId="0" applyFont="1" applyFill="1" applyBorder="1" applyAlignment="1">
      <alignment horizontal="center" vertical="center"/>
    </xf>
    <xf numFmtId="0" fontId="27" fillId="9" borderId="40" xfId="0" applyFont="1" applyFill="1" applyBorder="1" applyAlignment="1">
      <alignment horizontal="center" vertical="center"/>
    </xf>
    <xf numFmtId="0" fontId="27" fillId="10" borderId="39" xfId="0" applyFont="1" applyFill="1" applyBorder="1" applyAlignment="1">
      <alignment horizontal="center" vertical="center"/>
    </xf>
    <xf numFmtId="0" fontId="27" fillId="10" borderId="40" xfId="0" applyFont="1" applyFill="1" applyBorder="1" applyAlignment="1">
      <alignment horizontal="center" vertical="center"/>
    </xf>
    <xf numFmtId="0" fontId="27" fillId="11" borderId="40" xfId="0" applyFont="1" applyFill="1" applyBorder="1" applyAlignment="1">
      <alignment horizontal="center" vertical="center"/>
    </xf>
    <xf numFmtId="0" fontId="18" fillId="9" borderId="53" xfId="0" applyFont="1" applyFill="1" applyBorder="1" applyAlignment="1">
      <alignment horizontal="center" vertical="center"/>
    </xf>
    <xf numFmtId="0" fontId="18" fillId="9" borderId="32" xfId="0" applyFont="1" applyFill="1" applyBorder="1" applyAlignment="1">
      <alignment horizontal="center" vertical="center"/>
    </xf>
    <xf numFmtId="0" fontId="18" fillId="9" borderId="57" xfId="0" applyFont="1" applyFill="1" applyBorder="1" applyAlignment="1">
      <alignment horizontal="center" vertical="center"/>
    </xf>
    <xf numFmtId="0" fontId="18" fillId="10" borderId="53" xfId="0" applyFont="1" applyFill="1" applyBorder="1" applyAlignment="1">
      <alignment horizontal="center" vertical="center"/>
    </xf>
    <xf numFmtId="0" fontId="18" fillId="10" borderId="32" xfId="0" applyFont="1" applyFill="1" applyBorder="1" applyAlignment="1">
      <alignment horizontal="center" vertical="center"/>
    </xf>
    <xf numFmtId="0" fontId="18" fillId="11" borderId="32" xfId="0" applyFont="1" applyFill="1" applyBorder="1" applyAlignment="1">
      <alignment horizontal="center" vertical="center"/>
    </xf>
    <xf numFmtId="0" fontId="24" fillId="7" borderId="39"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57" xfId="0" applyFont="1" applyFill="1" applyBorder="1" applyAlignment="1">
      <alignment horizontal="center" vertical="center" wrapText="1"/>
    </xf>
    <xf numFmtId="0" fontId="24" fillId="0" borderId="6" xfId="0" applyFont="1" applyBorder="1" applyAlignment="1">
      <alignment horizontal="left" vertical="center" wrapText="1"/>
    </xf>
    <xf numFmtId="0" fontId="24" fillId="7" borderId="39" xfId="0" applyFont="1" applyFill="1" applyBorder="1" applyAlignment="1">
      <alignment horizontal="center" vertical="center"/>
    </xf>
    <xf numFmtId="0" fontId="24" fillId="7" borderId="40" xfId="0" applyFont="1" applyFill="1" applyBorder="1" applyAlignment="1">
      <alignment horizontal="center" vertical="center"/>
    </xf>
    <xf numFmtId="0" fontId="24" fillId="7" borderId="58" xfId="0" applyFont="1" applyFill="1" applyBorder="1" applyAlignment="1">
      <alignment horizontal="center" vertical="center"/>
    </xf>
    <xf numFmtId="0" fontId="24" fillId="7" borderId="53" xfId="0" applyFont="1" applyFill="1" applyBorder="1" applyAlignment="1">
      <alignment horizontal="center" vertical="center"/>
    </xf>
    <xf numFmtId="0" fontId="24" fillId="7" borderId="32" xfId="0" applyFont="1" applyFill="1" applyBorder="1" applyAlignment="1">
      <alignment horizontal="center" vertical="center"/>
    </xf>
    <xf numFmtId="0" fontId="24" fillId="7" borderId="57" xfId="0" applyFont="1" applyFill="1" applyBorder="1" applyAlignment="1">
      <alignment horizontal="center" vertical="center"/>
    </xf>
    <xf numFmtId="0" fontId="24" fillId="7" borderId="38"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52" xfId="0" applyFont="1" applyFill="1" applyBorder="1" applyAlignment="1">
      <alignment horizontal="center" vertical="center"/>
    </xf>
    <xf numFmtId="0" fontId="16" fillId="7" borderId="6" xfId="0" applyFont="1" applyFill="1" applyBorder="1" applyAlignment="1">
      <alignment horizontal="left" vertical="center" shrinkToFit="1"/>
    </xf>
    <xf numFmtId="0" fontId="16" fillId="0" borderId="6" xfId="0" applyFont="1" applyBorder="1" applyAlignment="1">
      <alignment horizontal="left" vertical="center" wrapText="1"/>
    </xf>
    <xf numFmtId="0" fontId="24" fillId="7" borderId="6"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5" xfId="0" applyFont="1" applyFill="1" applyBorder="1" applyAlignment="1">
      <alignment horizontal="left" vertical="center" shrinkToFit="1"/>
    </xf>
    <xf numFmtId="0" fontId="16" fillId="7" borderId="37" xfId="0" applyFont="1" applyFill="1" applyBorder="1" applyAlignment="1">
      <alignment horizontal="left" vertical="center" shrinkToFit="1"/>
    </xf>
    <xf numFmtId="0" fontId="16" fillId="7" borderId="60" xfId="0" applyFont="1" applyFill="1" applyBorder="1" applyAlignment="1">
      <alignment horizontal="left" vertical="center" shrinkToFit="1"/>
    </xf>
    <xf numFmtId="0" fontId="19" fillId="0" borderId="15" xfId="0" applyFont="1" applyBorder="1" applyAlignment="1">
      <alignment horizontal="left" vertical="center"/>
    </xf>
    <xf numFmtId="0" fontId="19" fillId="0" borderId="37" xfId="0" applyFont="1" applyBorder="1" applyAlignment="1">
      <alignment horizontal="left" vertical="center"/>
    </xf>
    <xf numFmtId="0" fontId="19" fillId="0" borderId="60" xfId="0" applyFont="1" applyBorder="1" applyAlignment="1">
      <alignment horizontal="left" vertical="center"/>
    </xf>
    <xf numFmtId="0" fontId="30" fillId="4" borderId="39" xfId="0" applyFont="1" applyFill="1" applyBorder="1" applyAlignment="1">
      <alignment horizontal="center" vertical="center"/>
    </xf>
    <xf numFmtId="0" fontId="30" fillId="4" borderId="58"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52" xfId="0" applyFont="1" applyFill="1" applyBorder="1" applyAlignment="1">
      <alignment horizontal="center" vertical="center"/>
    </xf>
    <xf numFmtId="0" fontId="30" fillId="4" borderId="53" xfId="0" applyFont="1" applyFill="1" applyBorder="1" applyAlignment="1">
      <alignment horizontal="center" vertical="center"/>
    </xf>
    <xf numFmtId="0" fontId="30" fillId="4" borderId="57" xfId="0" applyFont="1" applyFill="1" applyBorder="1" applyAlignment="1">
      <alignment horizontal="center" vertical="center"/>
    </xf>
    <xf numFmtId="0" fontId="25" fillId="0" borderId="32" xfId="0" applyFont="1" applyBorder="1" applyAlignment="1">
      <alignment horizontal="center" vertical="center"/>
    </xf>
    <xf numFmtId="0" fontId="36" fillId="0" borderId="98" xfId="0" applyFont="1" applyBorder="1" applyAlignment="1">
      <alignment horizontal="center" vertical="center"/>
    </xf>
    <xf numFmtId="0" fontId="36" fillId="0" borderId="112" xfId="0" applyFont="1" applyBorder="1" applyAlignment="1">
      <alignment horizontal="center" vertical="center"/>
    </xf>
    <xf numFmtId="0" fontId="30" fillId="4" borderId="15" xfId="0" applyFont="1" applyFill="1" applyBorder="1" applyAlignment="1">
      <alignment horizontal="center" vertical="center"/>
    </xf>
    <xf numFmtId="0" fontId="30" fillId="4" borderId="60" xfId="0" applyFont="1" applyFill="1" applyBorder="1" applyAlignment="1">
      <alignment horizontal="center" vertical="center"/>
    </xf>
    <xf numFmtId="0" fontId="30" fillId="4" borderId="40" xfId="0" applyFont="1" applyFill="1" applyBorder="1" applyAlignment="1">
      <alignment horizontal="center" vertical="center" wrapText="1"/>
    </xf>
    <xf numFmtId="0" fontId="30" fillId="4" borderId="0" xfId="0"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7" xfId="0" applyFont="1" applyFill="1" applyBorder="1" applyAlignment="1">
      <alignment horizontal="center" vertical="center"/>
    </xf>
    <xf numFmtId="0" fontId="37" fillId="4" borderId="39" xfId="0" applyFont="1" applyFill="1" applyBorder="1" applyAlignment="1">
      <alignment horizontal="center" vertical="center" wrapText="1"/>
    </xf>
    <xf numFmtId="0" fontId="37" fillId="4" borderId="38" xfId="0" applyFont="1" applyFill="1" applyBorder="1" applyAlignment="1">
      <alignment horizontal="center" vertical="center"/>
    </xf>
    <xf numFmtId="0" fontId="36" fillId="0" borderId="108" xfId="0" applyFont="1" applyBorder="1" applyAlignment="1">
      <alignment horizontal="center" vertical="center"/>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0" fontId="36" fillId="0" borderId="111" xfId="0" applyFont="1" applyBorder="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44" fillId="0" borderId="9"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9" xfId="0" applyFont="1" applyBorder="1" applyAlignment="1">
      <alignment horizontal="center" vertical="center"/>
    </xf>
    <xf numFmtId="0" fontId="44" fillId="0" borderId="7" xfId="0" applyFont="1" applyBorder="1" applyAlignment="1">
      <alignment horizontal="center" vertical="center"/>
    </xf>
    <xf numFmtId="0" fontId="44" fillId="0" borderId="11" xfId="0" applyFont="1" applyBorder="1" applyAlignment="1">
      <alignment horizontal="center" vertical="center"/>
    </xf>
    <xf numFmtId="0" fontId="15" fillId="4" borderId="15" xfId="0" applyFont="1" applyFill="1" applyBorder="1" applyAlignment="1">
      <alignment horizontal="center" vertical="center"/>
    </xf>
    <xf numFmtId="0" fontId="15" fillId="4" borderId="60" xfId="0" applyFont="1" applyFill="1" applyBorder="1" applyAlignment="1">
      <alignment horizontal="center" vertical="center"/>
    </xf>
    <xf numFmtId="0" fontId="0" fillId="8" borderId="120" xfId="0" applyFill="1" applyBorder="1" applyAlignment="1">
      <alignment horizontal="left" vertical="center"/>
    </xf>
    <xf numFmtId="0" fontId="0" fillId="8" borderId="87" xfId="0" applyFill="1" applyBorder="1" applyAlignment="1">
      <alignment horizontal="left" vertical="center"/>
    </xf>
    <xf numFmtId="0" fontId="0" fillId="8" borderId="121" xfId="0" applyFill="1" applyBorder="1" applyAlignment="1">
      <alignment horizontal="left" vertical="center"/>
    </xf>
    <xf numFmtId="0" fontId="0" fillId="8" borderId="88" xfId="0" applyFill="1" applyBorder="1" applyAlignment="1">
      <alignment horizontal="left" vertical="center"/>
    </xf>
    <xf numFmtId="0" fontId="0" fillId="8" borderId="122" xfId="0" applyFill="1" applyBorder="1" applyAlignment="1">
      <alignment horizontal="center" vertical="center"/>
    </xf>
    <xf numFmtId="0" fontId="0" fillId="8" borderId="103" xfId="0" applyFill="1" applyBorder="1" applyAlignment="1">
      <alignment horizontal="center" vertical="center"/>
    </xf>
    <xf numFmtId="0" fontId="0" fillId="8" borderId="121" xfId="0" applyFill="1" applyBorder="1" applyAlignment="1">
      <alignment horizontal="center" vertical="center"/>
    </xf>
    <xf numFmtId="0" fontId="0" fillId="8" borderId="88" xfId="0" applyFill="1" applyBorder="1" applyAlignment="1">
      <alignment horizontal="center" vertical="center"/>
    </xf>
    <xf numFmtId="180" fontId="0" fillId="0" borderId="0" xfId="0" applyNumberFormat="1" applyAlignment="1">
      <alignment horizontal="center" vertical="center"/>
    </xf>
    <xf numFmtId="38" fontId="14" fillId="0" borderId="104" xfId="1" applyFont="1" applyBorder="1" applyAlignment="1">
      <alignment horizontal="center" vertical="center"/>
    </xf>
    <xf numFmtId="38" fontId="14" fillId="0" borderId="113" xfId="1" applyFont="1" applyBorder="1" applyAlignment="1">
      <alignment horizontal="center" vertical="center"/>
    </xf>
    <xf numFmtId="177" fontId="0" fillId="0" borderId="91" xfId="0" applyNumberFormat="1" applyBorder="1" applyAlignment="1">
      <alignment horizontal="center" vertical="center"/>
    </xf>
    <xf numFmtId="177" fontId="0" fillId="0" borderId="114" xfId="0" applyNumberFormat="1" applyBorder="1" applyAlignment="1">
      <alignment horizontal="center" vertical="center"/>
    </xf>
    <xf numFmtId="0" fontId="0" fillId="0" borderId="11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0" borderId="117"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119" xfId="0" applyBorder="1" applyAlignment="1" applyProtection="1">
      <alignment horizontal="left" vertical="center"/>
      <protection locked="0"/>
    </xf>
    <xf numFmtId="38" fontId="14" fillId="0" borderId="32" xfId="1" applyFont="1" applyBorder="1" applyAlignment="1">
      <alignment horizontal="right"/>
    </xf>
    <xf numFmtId="38" fontId="14" fillId="0" borderId="37" xfId="1" applyFont="1" applyBorder="1" applyAlignment="1">
      <alignment horizontal="right"/>
    </xf>
    <xf numFmtId="0" fontId="0" fillId="0" borderId="37" xfId="0" applyFont="1" applyBorder="1" applyAlignment="1">
      <alignment horizontal="left"/>
    </xf>
    <xf numFmtId="0" fontId="30" fillId="8" borderId="39"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52" xfId="0" applyFont="1" applyFill="1" applyBorder="1" applyAlignment="1">
      <alignment horizontal="center" vertical="center"/>
    </xf>
    <xf numFmtId="0" fontId="35" fillId="8" borderId="9"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8" borderId="7" xfId="0" applyFont="1" applyFill="1" applyBorder="1" applyAlignment="1">
      <alignment horizontal="center" vertical="center"/>
    </xf>
    <xf numFmtId="0" fontId="30" fillId="8" borderId="15" xfId="0" applyFont="1" applyFill="1" applyBorder="1" applyAlignment="1">
      <alignment horizontal="center" vertical="center"/>
    </xf>
    <xf numFmtId="0" fontId="30" fillId="8" borderId="37"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0" xfId="0" applyFont="1" applyFill="1" applyAlignment="1">
      <alignment horizontal="center" vertical="center"/>
    </xf>
    <xf numFmtId="0" fontId="33" fillId="8" borderId="198" xfId="0" applyFont="1" applyFill="1" applyBorder="1" applyAlignment="1">
      <alignment horizontal="left" vertical="center"/>
    </xf>
    <xf numFmtId="0" fontId="20" fillId="8" borderId="199" xfId="0" applyFont="1" applyFill="1" applyBorder="1" applyAlignment="1">
      <alignment horizontal="left" vertical="center"/>
    </xf>
    <xf numFmtId="0" fontId="20" fillId="8" borderId="201" xfId="0" applyFont="1" applyFill="1" applyBorder="1" applyAlignment="1">
      <alignment horizontal="left" vertical="center"/>
    </xf>
    <xf numFmtId="38" fontId="19" fillId="0" borderId="199" xfId="1" applyFont="1" applyBorder="1" applyAlignment="1">
      <alignment horizontal="center" vertical="center"/>
    </xf>
    <xf numFmtId="38" fontId="19" fillId="0" borderId="200" xfId="1" applyFont="1" applyBorder="1" applyAlignment="1">
      <alignment horizontal="center" vertical="center"/>
    </xf>
    <xf numFmtId="38" fontId="19" fillId="0" borderId="201" xfId="1" applyFont="1" applyBorder="1" applyAlignment="1">
      <alignment horizontal="center" vertical="center"/>
    </xf>
    <xf numFmtId="38" fontId="19" fillId="0" borderId="202" xfId="1" applyFont="1" applyBorder="1" applyAlignment="1">
      <alignment horizontal="center" vertical="center"/>
    </xf>
    <xf numFmtId="38" fontId="19" fillId="0" borderId="129" xfId="1" applyFont="1" applyBorder="1" applyAlignment="1">
      <alignment horizontal="center" vertical="center"/>
    </xf>
    <xf numFmtId="38" fontId="19" fillId="0" borderId="130" xfId="1" applyFont="1" applyBorder="1" applyAlignment="1">
      <alignment horizontal="center" vertical="center"/>
    </xf>
    <xf numFmtId="38" fontId="19" fillId="0" borderId="131" xfId="1" applyFont="1" applyBorder="1" applyAlignment="1">
      <alignment horizontal="center" vertical="center"/>
    </xf>
    <xf numFmtId="38" fontId="19" fillId="0" borderId="206" xfId="1" applyFont="1" applyBorder="1" applyAlignment="1">
      <alignment horizontal="center" vertical="center"/>
    </xf>
    <xf numFmtId="38" fontId="19" fillId="0" borderId="143" xfId="1" applyFont="1" applyBorder="1" applyAlignment="1">
      <alignment horizontal="center" vertical="center"/>
    </xf>
    <xf numFmtId="0" fontId="33" fillId="13" borderId="204" xfId="0" applyFont="1" applyFill="1" applyBorder="1" applyAlignment="1">
      <alignment horizontal="center" vertical="center"/>
    </xf>
    <xf numFmtId="0" fontId="33" fillId="13" borderId="214" xfId="0" applyFont="1" applyFill="1" applyBorder="1" applyAlignment="1">
      <alignment horizontal="center" vertical="center"/>
    </xf>
    <xf numFmtId="0" fontId="33" fillId="17" borderId="215" xfId="0" applyFont="1" applyFill="1" applyBorder="1" applyAlignment="1">
      <alignment horizontal="center" vertical="center"/>
    </xf>
    <xf numFmtId="0" fontId="33" fillId="17" borderId="216" xfId="0" applyFont="1" applyFill="1" applyBorder="1" applyAlignment="1">
      <alignment horizontal="center" vertical="center"/>
    </xf>
    <xf numFmtId="0" fontId="33" fillId="17" borderId="217" xfId="0" applyFont="1" applyFill="1" applyBorder="1" applyAlignment="1">
      <alignment horizontal="center" vertical="center"/>
    </xf>
    <xf numFmtId="0" fontId="33" fillId="4" borderId="215" xfId="0" applyFont="1" applyFill="1" applyBorder="1" applyAlignment="1">
      <alignment horizontal="center" vertical="center"/>
    </xf>
    <xf numFmtId="0" fontId="33" fillId="4" borderId="216" xfId="0" applyFont="1" applyFill="1" applyBorder="1" applyAlignment="1">
      <alignment horizontal="center" vertical="center"/>
    </xf>
    <xf numFmtId="0" fontId="20" fillId="8" borderId="98" xfId="0" applyFont="1" applyFill="1" applyBorder="1" applyAlignment="1">
      <alignment horizontal="center" vertical="center"/>
    </xf>
    <xf numFmtId="0" fontId="20" fillId="8" borderId="216" xfId="0" applyFont="1" applyFill="1" applyBorder="1" applyAlignment="1">
      <alignment horizontal="center" vertical="center"/>
    </xf>
    <xf numFmtId="0" fontId="20" fillId="8" borderId="112" xfId="0" applyFont="1" applyFill="1" applyBorder="1" applyAlignment="1">
      <alignment horizontal="center" vertical="center"/>
    </xf>
    <xf numFmtId="38" fontId="19" fillId="0" borderId="207" xfId="1" applyFont="1" applyBorder="1" applyAlignment="1">
      <alignment horizontal="center" vertical="center"/>
    </xf>
    <xf numFmtId="38" fontId="19" fillId="0" borderId="208" xfId="1" applyFont="1" applyBorder="1" applyAlignment="1">
      <alignment horizontal="center" vertical="center"/>
    </xf>
    <xf numFmtId="38" fontId="19" fillId="0" borderId="209" xfId="1" applyFont="1" applyBorder="1" applyAlignment="1">
      <alignment horizontal="center" vertical="center"/>
    </xf>
    <xf numFmtId="38" fontId="19" fillId="0" borderId="210" xfId="1" applyFont="1" applyBorder="1" applyAlignment="1">
      <alignment horizontal="center" vertical="center"/>
    </xf>
    <xf numFmtId="38" fontId="19" fillId="0" borderId="211" xfId="1" applyFont="1" applyBorder="1" applyAlignment="1">
      <alignment horizontal="center" vertical="center"/>
    </xf>
    <xf numFmtId="38" fontId="19" fillId="0" borderId="212" xfId="1" applyFont="1" applyBorder="1" applyAlignment="1">
      <alignment horizontal="center" vertical="center"/>
    </xf>
    <xf numFmtId="38" fontId="19" fillId="0" borderId="213" xfId="1" applyFont="1" applyBorder="1" applyAlignment="1">
      <alignment horizontal="center" vertical="center"/>
    </xf>
    <xf numFmtId="38" fontId="19" fillId="0" borderId="132" xfId="1" applyFont="1" applyBorder="1" applyAlignment="1">
      <alignment horizontal="center" vertical="center"/>
    </xf>
    <xf numFmtId="38" fontId="19" fillId="0" borderId="123" xfId="1" applyFont="1" applyBorder="1" applyAlignment="1">
      <alignment horizontal="center" vertical="center"/>
    </xf>
    <xf numFmtId="38" fontId="19" fillId="0" borderId="124" xfId="1" applyFont="1" applyBorder="1" applyAlignment="1">
      <alignment horizontal="center" vertical="center"/>
    </xf>
    <xf numFmtId="38" fontId="19" fillId="0" borderId="205" xfId="1" applyFont="1" applyBorder="1" applyAlignment="1">
      <alignment horizontal="center" vertical="center"/>
    </xf>
    <xf numFmtId="38" fontId="19" fillId="0" borderId="197" xfId="1" applyFont="1" applyBorder="1" applyAlignment="1">
      <alignment horizontal="center" vertical="center"/>
    </xf>
    <xf numFmtId="0" fontId="40" fillId="0" borderId="193" xfId="0" applyFont="1" applyBorder="1" applyAlignment="1">
      <alignment horizontal="center" vertical="center"/>
    </xf>
    <xf numFmtId="0" fontId="40" fillId="0" borderId="194" xfId="0" applyFont="1" applyBorder="1" applyAlignment="1">
      <alignment horizontal="center" vertical="center"/>
    </xf>
    <xf numFmtId="38" fontId="19" fillId="0" borderId="195" xfId="1" applyFont="1" applyBorder="1" applyAlignment="1">
      <alignment horizontal="center" vertical="center"/>
    </xf>
    <xf numFmtId="38" fontId="19" fillId="0" borderId="194" xfId="1" applyFont="1" applyBorder="1" applyAlignment="1">
      <alignment horizontal="center" vertical="center"/>
    </xf>
    <xf numFmtId="38" fontId="19" fillId="0" borderId="196" xfId="1" applyFont="1" applyBorder="1" applyAlignment="1">
      <alignment horizontal="center" vertical="center"/>
    </xf>
    <xf numFmtId="0" fontId="19" fillId="0" borderId="187" xfId="0" applyFont="1" applyBorder="1" applyAlignment="1">
      <alignment horizontal="center" vertical="center"/>
    </xf>
    <xf numFmtId="0" fontId="19" fillId="0" borderId="188" xfId="0" applyFont="1" applyBorder="1" applyAlignment="1">
      <alignment horizontal="center" vertical="center"/>
    </xf>
    <xf numFmtId="0" fontId="19" fillId="0" borderId="179" xfId="0" applyFont="1" applyBorder="1" applyAlignment="1">
      <alignment horizontal="center" vertical="center"/>
    </xf>
    <xf numFmtId="0" fontId="19" fillId="0" borderId="189" xfId="0" applyFont="1" applyBorder="1" applyAlignment="1">
      <alignment horizontal="center" vertical="center"/>
    </xf>
    <xf numFmtId="0" fontId="19" fillId="0" borderId="190" xfId="0" applyFont="1" applyBorder="1" applyAlignment="1">
      <alignment horizontal="center" vertical="center"/>
    </xf>
    <xf numFmtId="0" fontId="19" fillId="0" borderId="180" xfId="0" applyFont="1" applyBorder="1" applyAlignment="1">
      <alignment horizontal="center" vertical="center"/>
    </xf>
    <xf numFmtId="0" fontId="19" fillId="0" borderId="15" xfId="0" applyFont="1" applyBorder="1" applyAlignment="1">
      <alignment horizontal="center" vertical="center"/>
    </xf>
    <xf numFmtId="0" fontId="19" fillId="0" borderId="37" xfId="0" applyFont="1" applyBorder="1" applyAlignment="1">
      <alignment horizontal="center" vertical="center"/>
    </xf>
    <xf numFmtId="0" fontId="19" fillId="0" borderId="60" xfId="0" applyFont="1" applyBorder="1" applyAlignment="1">
      <alignment horizontal="center" vertical="center"/>
    </xf>
    <xf numFmtId="0" fontId="40" fillId="0" borderId="187" xfId="0" applyFont="1" applyBorder="1" applyAlignment="1">
      <alignment horizontal="center" vertical="center"/>
    </xf>
    <xf numFmtId="0" fontId="40" fillId="0" borderId="188" xfId="0" applyFont="1" applyBorder="1" applyAlignment="1">
      <alignment horizontal="center" vertical="center"/>
    </xf>
    <xf numFmtId="38" fontId="19" fillId="0" borderId="191" xfId="1" applyFont="1" applyBorder="1" applyAlignment="1">
      <alignment horizontal="center" vertical="center"/>
    </xf>
    <xf numFmtId="38" fontId="19" fillId="0" borderId="188" xfId="1" applyFont="1" applyBorder="1" applyAlignment="1">
      <alignment horizontal="center" vertical="center"/>
    </xf>
    <xf numFmtId="38" fontId="19" fillId="0" borderId="192" xfId="1" applyFont="1" applyBorder="1" applyAlignment="1">
      <alignment horizontal="center" vertical="center"/>
    </xf>
    <xf numFmtId="0" fontId="40" fillId="0" borderId="146" xfId="0" applyFont="1" applyBorder="1" applyAlignment="1">
      <alignment horizontal="center" vertical="center"/>
    </xf>
    <xf numFmtId="0" fontId="40" fillId="0" borderId="144" xfId="0" applyFont="1" applyBorder="1" applyAlignment="1">
      <alignment horizontal="center" vertical="center"/>
    </xf>
    <xf numFmtId="0" fontId="40" fillId="0" borderId="147" xfId="0" applyFont="1" applyBorder="1" applyAlignment="1">
      <alignment horizontal="center" vertical="center"/>
    </xf>
    <xf numFmtId="0" fontId="40" fillId="0" borderId="156" xfId="0" applyFont="1" applyBorder="1" applyAlignment="1">
      <alignment horizontal="center" vertical="center"/>
    </xf>
    <xf numFmtId="0" fontId="40" fillId="0" borderId="157" xfId="0" applyFont="1" applyBorder="1" applyAlignment="1">
      <alignment horizontal="center" vertical="center"/>
    </xf>
    <xf numFmtId="0" fontId="40" fillId="0" borderId="158" xfId="0" applyFont="1" applyBorder="1" applyAlignment="1">
      <alignment horizontal="center" vertical="center"/>
    </xf>
    <xf numFmtId="0" fontId="43" fillId="0" borderId="167" xfId="0" applyFont="1" applyBorder="1" applyAlignment="1">
      <alignment horizontal="center" vertical="center"/>
    </xf>
    <xf numFmtId="0" fontId="43" fillId="0" borderId="168" xfId="0" applyFont="1" applyBorder="1" applyAlignment="1">
      <alignment horizontal="center" vertical="center"/>
    </xf>
    <xf numFmtId="0" fontId="43" fillId="0" borderId="169" xfId="0" applyFont="1" applyBorder="1" applyAlignment="1">
      <alignment horizontal="center" vertical="center"/>
    </xf>
    <xf numFmtId="0" fontId="43" fillId="0" borderId="170" xfId="0" applyFont="1" applyBorder="1" applyAlignment="1">
      <alignment horizontal="center" vertical="center"/>
    </xf>
    <xf numFmtId="0" fontId="43" fillId="0" borderId="171" xfId="0" applyFont="1" applyBorder="1" applyAlignment="1">
      <alignment horizontal="center" vertical="center"/>
    </xf>
    <xf numFmtId="0" fontId="43" fillId="0" borderId="172" xfId="0" applyFont="1" applyBorder="1" applyAlignment="1">
      <alignment horizontal="center" vertical="center"/>
    </xf>
    <xf numFmtId="0" fontId="42" fillId="0" borderId="146" xfId="0" applyFont="1" applyBorder="1" applyAlignment="1">
      <alignment horizontal="center" vertical="center"/>
    </xf>
    <xf numFmtId="0" fontId="42" fillId="0" borderId="144" xfId="0" applyFont="1" applyBorder="1" applyAlignment="1">
      <alignment horizontal="center" vertical="center"/>
    </xf>
    <xf numFmtId="0" fontId="42" fillId="0" borderId="147" xfId="0" applyFont="1" applyBorder="1" applyAlignment="1">
      <alignment horizontal="center" vertical="center"/>
    </xf>
    <xf numFmtId="0" fontId="42" fillId="0" borderId="148" xfId="0" applyFont="1" applyBorder="1" applyAlignment="1">
      <alignment horizontal="center" vertical="center"/>
    </xf>
    <xf numFmtId="0" fontId="42" fillId="0" borderId="145" xfId="0" applyFont="1" applyBorder="1" applyAlignment="1">
      <alignment horizontal="center" vertical="center"/>
    </xf>
    <xf numFmtId="0" fontId="42" fillId="0" borderId="149" xfId="0" applyFont="1" applyBorder="1" applyAlignment="1">
      <alignment horizontal="center" vertical="center"/>
    </xf>
    <xf numFmtId="38" fontId="19" fillId="0" borderId="159" xfId="1" applyFont="1" applyBorder="1" applyAlignment="1">
      <alignment horizontal="center" vertical="center" shrinkToFit="1"/>
    </xf>
    <xf numFmtId="38" fontId="19" fillId="0" borderId="157" xfId="1" applyFont="1" applyBorder="1" applyAlignment="1">
      <alignment horizontal="center" vertical="center" shrinkToFit="1"/>
    </xf>
    <xf numFmtId="38" fontId="19" fillId="0" borderId="160" xfId="1" applyFont="1" applyBorder="1" applyAlignment="1">
      <alignment horizontal="center" vertical="center" shrinkToFit="1"/>
    </xf>
    <xf numFmtId="0" fontId="19" fillId="0" borderId="161" xfId="0" applyFont="1" applyBorder="1" applyAlignment="1">
      <alignment horizontal="center" vertical="center"/>
    </xf>
    <xf numFmtId="0" fontId="19" fillId="0" borderId="162"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38" fontId="19" fillId="0" borderId="181" xfId="1" applyFont="1" applyBorder="1" applyAlignment="1">
      <alignment horizontal="center" vertical="center"/>
    </xf>
    <xf numFmtId="38" fontId="19" fillId="0" borderId="182" xfId="1" applyFont="1" applyBorder="1" applyAlignment="1">
      <alignment horizontal="center" vertical="center"/>
    </xf>
    <xf numFmtId="38" fontId="19" fillId="0" borderId="183" xfId="1" applyFont="1" applyBorder="1" applyAlignment="1">
      <alignment horizontal="center" vertical="center"/>
    </xf>
    <xf numFmtId="38" fontId="19" fillId="0" borderId="184" xfId="1" applyFont="1" applyBorder="1" applyAlignment="1">
      <alignment horizontal="center" vertical="center"/>
    </xf>
    <xf numFmtId="38" fontId="19" fillId="0" borderId="185" xfId="1" applyFont="1" applyBorder="1" applyAlignment="1">
      <alignment horizontal="center" vertical="center"/>
    </xf>
    <xf numFmtId="38" fontId="19" fillId="0" borderId="186" xfId="1" applyFont="1" applyBorder="1" applyAlignment="1">
      <alignment horizontal="center" vertical="center"/>
    </xf>
    <xf numFmtId="38" fontId="19" fillId="0" borderId="162" xfId="1" applyFont="1" applyBorder="1" applyAlignment="1">
      <alignment horizontal="center" vertical="center"/>
    </xf>
    <xf numFmtId="38" fontId="19" fillId="0" borderId="163" xfId="1" applyFont="1" applyBorder="1" applyAlignment="1">
      <alignment horizontal="center" vertical="center"/>
    </xf>
    <xf numFmtId="38" fontId="19" fillId="0" borderId="165" xfId="1" applyFont="1" applyBorder="1" applyAlignment="1">
      <alignment horizontal="center" vertical="center"/>
    </xf>
    <xf numFmtId="38" fontId="19" fillId="0" borderId="166" xfId="1" applyFont="1" applyBorder="1" applyAlignment="1">
      <alignment horizontal="center" vertical="center"/>
    </xf>
    <xf numFmtId="0" fontId="40" fillId="0" borderId="167" xfId="0" applyFont="1" applyBorder="1" applyAlignment="1">
      <alignment horizontal="center" vertical="center" wrapText="1"/>
    </xf>
    <xf numFmtId="0" fontId="40" fillId="0" borderId="168" xfId="0" applyFont="1" applyBorder="1" applyAlignment="1">
      <alignment horizontal="center" vertical="center" wrapText="1"/>
    </xf>
    <xf numFmtId="0" fontId="40" fillId="0" borderId="169" xfId="0" applyFont="1" applyBorder="1" applyAlignment="1">
      <alignment horizontal="center" vertical="center" wrapText="1"/>
    </xf>
    <xf numFmtId="0" fontId="40" fillId="0" borderId="170" xfId="0" applyFont="1" applyBorder="1" applyAlignment="1">
      <alignment horizontal="center" vertical="center" wrapText="1"/>
    </xf>
    <xf numFmtId="0" fontId="40" fillId="0" borderId="171" xfId="0" applyFont="1" applyBorder="1" applyAlignment="1">
      <alignment horizontal="center" vertical="center" wrapText="1"/>
    </xf>
    <xf numFmtId="0" fontId="40" fillId="0" borderId="172" xfId="0" applyFont="1" applyBorder="1" applyAlignment="1">
      <alignment horizontal="center" vertical="center" wrapText="1"/>
    </xf>
    <xf numFmtId="0" fontId="40" fillId="0" borderId="150" xfId="0" applyFont="1" applyBorder="1" applyAlignment="1">
      <alignment horizontal="center" vertical="center"/>
    </xf>
    <xf numFmtId="0" fontId="40" fillId="0" borderId="151" xfId="0" applyFont="1" applyBorder="1" applyAlignment="1">
      <alignment horizontal="center" vertical="center"/>
    </xf>
    <xf numFmtId="38" fontId="19" fillId="0" borderId="173" xfId="1" applyFont="1" applyBorder="1" applyAlignment="1">
      <alignment horizontal="center" vertical="center"/>
    </xf>
    <xf numFmtId="38" fontId="19" fillId="0" borderId="151" xfId="1" applyFont="1" applyBorder="1" applyAlignment="1">
      <alignment horizontal="center" vertical="center"/>
    </xf>
    <xf numFmtId="38" fontId="19" fillId="0" borderId="174" xfId="1" applyFont="1" applyBorder="1" applyAlignment="1">
      <alignment horizontal="center"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38" fontId="19" fillId="0" borderId="177" xfId="1" applyFont="1" applyBorder="1" applyAlignment="1">
      <alignment horizontal="center" vertical="center"/>
    </xf>
    <xf numFmtId="38" fontId="19" fillId="0" borderId="176" xfId="1" applyFont="1" applyBorder="1" applyAlignment="1">
      <alignment horizontal="center" vertical="center"/>
    </xf>
    <xf numFmtId="38" fontId="19" fillId="0" borderId="178" xfId="1" applyFont="1" applyBorder="1" applyAlignment="1">
      <alignment horizontal="center" vertical="center"/>
    </xf>
    <xf numFmtId="38" fontId="19" fillId="0" borderId="137" xfId="1" applyFont="1" applyBorder="1" applyAlignment="1">
      <alignment horizontal="center" vertical="center"/>
    </xf>
    <xf numFmtId="38" fontId="19" fillId="0" borderId="139" xfId="1" applyFont="1" applyBorder="1" applyAlignment="1">
      <alignment horizontal="center" vertical="center"/>
    </xf>
    <xf numFmtId="38" fontId="19" fillId="0" borderId="138" xfId="1" applyFont="1" applyBorder="1" applyAlignment="1">
      <alignment horizontal="center" vertical="center"/>
    </xf>
    <xf numFmtId="38" fontId="19" fillId="0" borderId="140" xfId="1" applyFont="1" applyBorder="1" applyAlignment="1">
      <alignment horizontal="center" vertical="center"/>
    </xf>
    <xf numFmtId="0" fontId="42" fillId="0" borderId="150" xfId="0" applyFont="1" applyBorder="1" applyAlignment="1">
      <alignment horizontal="center" vertical="center"/>
    </xf>
    <xf numFmtId="0" fontId="42" fillId="0" borderId="151" xfId="0" applyFont="1" applyBorder="1" applyAlignment="1">
      <alignment horizontal="center" vertical="center"/>
    </xf>
    <xf numFmtId="0" fontId="42" fillId="0" borderId="152" xfId="0" applyFont="1" applyBorder="1" applyAlignment="1">
      <alignment horizontal="center" vertical="center"/>
    </xf>
    <xf numFmtId="0" fontId="42" fillId="0" borderId="153" xfId="0" applyFont="1" applyBorder="1" applyAlignment="1">
      <alignment horizontal="center" vertical="center"/>
    </xf>
    <xf numFmtId="0" fontId="42" fillId="0" borderId="154" xfId="0" applyFont="1" applyBorder="1" applyAlignment="1">
      <alignment horizontal="center" vertical="center"/>
    </xf>
    <xf numFmtId="0" fontId="42" fillId="0" borderId="155" xfId="0" applyFont="1" applyBorder="1" applyAlignment="1">
      <alignment horizontal="center" vertical="center"/>
    </xf>
    <xf numFmtId="38" fontId="19" fillId="0" borderId="125" xfId="1" applyFont="1" applyBorder="1" applyAlignment="1">
      <alignment horizontal="center" vertical="center"/>
    </xf>
    <xf numFmtId="38" fontId="19" fillId="0" borderId="126" xfId="1" applyFont="1" applyBorder="1" applyAlignment="1">
      <alignment horizontal="center" vertical="center"/>
    </xf>
    <xf numFmtId="38" fontId="19" fillId="0" borderId="127" xfId="1" applyFont="1" applyBorder="1" applyAlignment="1">
      <alignment horizontal="center" vertical="center"/>
    </xf>
    <xf numFmtId="38" fontId="19" fillId="0" borderId="128" xfId="1" applyFont="1" applyBorder="1" applyAlignment="1">
      <alignment horizontal="center" vertical="center"/>
    </xf>
    <xf numFmtId="38" fontId="19" fillId="0" borderId="134" xfId="1" applyFont="1" applyBorder="1" applyAlignment="1">
      <alignment horizontal="center" vertical="center" shrinkToFit="1"/>
    </xf>
    <xf numFmtId="38" fontId="19" fillId="0" borderId="141" xfId="1" applyFont="1" applyBorder="1" applyAlignment="1">
      <alignment horizontal="center" vertical="center" shrinkToFit="1"/>
    </xf>
    <xf numFmtId="38" fontId="19" fillId="0" borderId="136" xfId="1" applyFont="1" applyBorder="1" applyAlignment="1">
      <alignment horizontal="center" vertical="center" shrinkToFit="1"/>
    </xf>
    <xf numFmtId="38" fontId="19" fillId="0" borderId="142" xfId="1" applyFont="1" applyBorder="1" applyAlignment="1">
      <alignment horizontal="center" vertical="center" shrinkToFit="1"/>
    </xf>
    <xf numFmtId="0" fontId="19" fillId="0" borderId="133" xfId="0" applyFont="1" applyBorder="1" applyAlignment="1">
      <alignment horizontal="center" vertical="center"/>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178" fontId="29" fillId="0" borderId="37" xfId="1" applyNumberFormat="1" applyFont="1" applyBorder="1" applyAlignment="1">
      <alignment horizontal="center" vertical="center"/>
    </xf>
    <xf numFmtId="0" fontId="19" fillId="0" borderId="53" xfId="0" applyFont="1" applyBorder="1" applyAlignment="1">
      <alignment horizontal="center" vertical="center"/>
    </xf>
    <xf numFmtId="0" fontId="19" fillId="0" borderId="32" xfId="0" applyFont="1" applyBorder="1" applyAlignment="1">
      <alignment horizontal="center" vertical="center"/>
    </xf>
    <xf numFmtId="0" fontId="19" fillId="0" borderId="57" xfId="0" applyFont="1" applyBorder="1" applyAlignment="1">
      <alignment horizontal="center" vertical="center"/>
    </xf>
    <xf numFmtId="0" fontId="30" fillId="2" borderId="39" xfId="0" applyFont="1" applyFill="1" applyBorder="1" applyAlignment="1">
      <alignment horizontal="center" vertical="center" shrinkToFit="1"/>
    </xf>
    <xf numFmtId="0" fontId="30" fillId="2" borderId="40" xfId="0" applyFont="1" applyFill="1" applyBorder="1" applyAlignment="1">
      <alignment horizontal="center" vertical="center" shrinkToFit="1"/>
    </xf>
    <xf numFmtId="0" fontId="30" fillId="2" borderId="58" xfId="0" applyFont="1" applyFill="1" applyBorder="1" applyAlignment="1">
      <alignment horizontal="center" vertical="center" shrinkToFit="1"/>
    </xf>
    <xf numFmtId="0" fontId="30" fillId="2" borderId="53" xfId="0" applyFont="1" applyFill="1" applyBorder="1" applyAlignment="1">
      <alignment horizontal="center" vertical="center" shrinkToFit="1"/>
    </xf>
    <xf numFmtId="0" fontId="30" fillId="2" borderId="32" xfId="0" applyFont="1" applyFill="1" applyBorder="1" applyAlignment="1">
      <alignment horizontal="center" vertical="center" shrinkToFit="1"/>
    </xf>
    <xf numFmtId="0" fontId="30" fillId="2" borderId="57" xfId="0" applyFont="1" applyFill="1" applyBorder="1" applyAlignment="1">
      <alignment horizontal="center" vertical="center" shrinkToFit="1"/>
    </xf>
    <xf numFmtId="0" fontId="35" fillId="2" borderId="7" xfId="0" applyFont="1" applyFill="1" applyBorder="1" applyAlignment="1">
      <alignment horizontal="center" vertical="center" wrapText="1"/>
    </xf>
    <xf numFmtId="0" fontId="35" fillId="2" borderId="7" xfId="0" applyFont="1" applyFill="1" applyBorder="1" applyAlignment="1">
      <alignment horizontal="center" vertical="center"/>
    </xf>
    <xf numFmtId="0" fontId="35" fillId="2" borderId="11"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0" fillId="2" borderId="39" xfId="0" applyFont="1" applyFill="1" applyBorder="1" applyAlignment="1">
      <alignment horizontal="center" vertical="center" wrapText="1" shrinkToFit="1"/>
    </xf>
    <xf numFmtId="0" fontId="30" fillId="2" borderId="58" xfId="0" applyFont="1" applyFill="1" applyBorder="1" applyAlignment="1">
      <alignment horizontal="center" vertical="center" wrapText="1" shrinkToFit="1"/>
    </xf>
    <xf numFmtId="0" fontId="30" fillId="2" borderId="53" xfId="0" applyFont="1" applyFill="1" applyBorder="1" applyAlignment="1">
      <alignment horizontal="center" vertical="center" wrapText="1" shrinkToFit="1"/>
    </xf>
    <xf numFmtId="0" fontId="30" fillId="2" borderId="57" xfId="0" applyFont="1" applyFill="1" applyBorder="1" applyAlignment="1">
      <alignment horizontal="center" vertical="center" wrapText="1" shrinkToFit="1"/>
    </xf>
    <xf numFmtId="0" fontId="35" fillId="2" borderId="7" xfId="0" applyFont="1" applyFill="1" applyBorder="1" applyAlignment="1">
      <alignment horizontal="center" vertical="center" wrapText="1" shrinkToFit="1"/>
    </xf>
    <xf numFmtId="0" fontId="30" fillId="2" borderId="39"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58"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57" xfId="0" applyFont="1" applyFill="1" applyBorder="1" applyAlignment="1">
      <alignment horizontal="center" vertical="center"/>
    </xf>
    <xf numFmtId="0" fontId="35" fillId="2" borderId="9"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52" xfId="0" applyFont="1" applyFill="1" applyBorder="1" applyAlignment="1">
      <alignment horizontal="center" vertical="center"/>
    </xf>
    <xf numFmtId="0" fontId="30" fillId="2" borderId="6" xfId="0" applyFont="1" applyFill="1" applyBorder="1" applyAlignment="1">
      <alignment horizontal="center" vertical="center" shrinkToFit="1"/>
    </xf>
    <xf numFmtId="0" fontId="35" fillId="2" borderId="52"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82"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83" xfId="0" applyFont="1" applyFill="1" applyBorder="1" applyAlignment="1">
      <alignment horizontal="center" vertical="center" shrinkToFit="1"/>
    </xf>
    <xf numFmtId="0" fontId="30" fillId="2" borderId="70" xfId="0" applyFont="1" applyFill="1" applyBorder="1" applyAlignment="1">
      <alignment horizontal="center" vertical="center" shrinkToFit="1"/>
    </xf>
    <xf numFmtId="0" fontId="30" fillId="2" borderId="84" xfId="0" applyFont="1" applyFill="1" applyBorder="1" applyAlignment="1">
      <alignment horizontal="center" vertical="center" shrinkToFit="1"/>
    </xf>
    <xf numFmtId="0" fontId="30" fillId="2" borderId="4" xfId="0" applyFont="1" applyFill="1" applyBorder="1" applyAlignment="1">
      <alignment horizontal="center" vertical="center" shrinkToFit="1"/>
    </xf>
  </cellXfs>
  <cellStyles count="3">
    <cellStyle name="桁区切り" xfId="1" builtinId="6"/>
    <cellStyle name="標準" xfId="0" builtinId="0"/>
    <cellStyle name="標準 4" xfId="2" xr:uid="{00000000-0005-0000-0000-000002000000}"/>
  </cellStyles>
  <dxfs count="2">
    <dxf>
      <fill>
        <patternFill>
          <bgColor theme="0"/>
        </patternFill>
      </fill>
    </dxf>
    <dxf>
      <font>
        <color auto="1"/>
      </font>
      <fill>
        <patternFill patternType="none">
          <bgColor indexed="65"/>
        </patternFill>
      </fill>
    </dxf>
  </dxfs>
  <tableStyles count="0" defaultTableStyle="TableStyleMedium9" defaultPivotStyle="PivotStyleLight16"/>
  <colors>
    <mruColors>
      <color rgb="FF00FF00"/>
      <color rgb="FF6699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経済波及効果の測定結果</a:t>
            </a:r>
          </a:p>
        </c:rich>
      </c:tx>
      <c:overlay val="0"/>
      <c:spPr>
        <a:noFill/>
        <a:ln w="25400">
          <a:noFill/>
        </a:ln>
      </c:spPr>
    </c:title>
    <c:autoTitleDeleted val="0"/>
    <c:plotArea>
      <c:layout/>
      <c:barChart>
        <c:barDir val="col"/>
        <c:grouping val="clustered"/>
        <c:varyColors val="0"/>
        <c:ser>
          <c:idx val="0"/>
          <c:order val="0"/>
          <c:tx>
            <c:strRef>
              <c:f>総括表!$B$17:$C$17</c:f>
              <c:strCache>
                <c:ptCount val="2"/>
                <c:pt idx="0">
                  <c:v>生産誘発額</c:v>
                </c:pt>
              </c:strCache>
            </c:strRef>
          </c:tx>
          <c:spPr>
            <a:solidFill>
              <a:srgbClr val="6699FF"/>
            </a:solidFill>
            <a:ln w="19050">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総括表!$D$17:$G$17</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78A7-4014-8FEF-1C062A177366}"/>
            </c:ext>
          </c:extLst>
        </c:ser>
        <c:ser>
          <c:idx val="1"/>
          <c:order val="1"/>
          <c:tx>
            <c:strRef>
              <c:f>総括表!$B$18:$C$18</c:f>
              <c:strCache>
                <c:ptCount val="2"/>
                <c:pt idx="0">
                  <c:v>　粗付加価値誘発額</c:v>
                </c:pt>
              </c:strCache>
            </c:strRef>
          </c:tx>
          <c:spPr>
            <a:solidFill>
              <a:srgbClr val="66FF33"/>
            </a:solidFill>
            <a:ln w="19050">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総括表!$D$18:$G$18</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1-78A7-4014-8FEF-1C062A177366}"/>
            </c:ext>
          </c:extLst>
        </c:ser>
        <c:ser>
          <c:idx val="2"/>
          <c:order val="2"/>
          <c:tx>
            <c:strRef>
              <c:f>総括表!$B$19:$C$19</c:f>
              <c:strCache>
                <c:ptCount val="2"/>
                <c:pt idx="0">
                  <c:v>　うち雇用者所得誘発額</c:v>
                </c:pt>
              </c:strCache>
            </c:strRef>
          </c:tx>
          <c:spPr>
            <a:solidFill>
              <a:srgbClr val="FF9966"/>
            </a:solidFill>
            <a:ln w="19050">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総括表!$D$19:$G$19</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2-78A7-4014-8FEF-1C062A177366}"/>
            </c:ext>
          </c:extLst>
        </c:ser>
        <c:dLbls>
          <c:showLegendKey val="0"/>
          <c:showVal val="0"/>
          <c:showCatName val="0"/>
          <c:showSerName val="0"/>
          <c:showPercent val="0"/>
          <c:showBubbleSize val="0"/>
        </c:dLbls>
        <c:gapWidth val="106"/>
        <c:axId val="592439296"/>
        <c:axId val="1"/>
      </c:barChart>
      <c:catAx>
        <c:axId val="592439296"/>
        <c:scaling>
          <c:orientation val="minMax"/>
        </c:scaling>
        <c:delete val="0"/>
        <c:axPos val="b"/>
        <c:numFmt formatCode="General" sourceLinked="1"/>
        <c:majorTickMark val="in"/>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439296"/>
        <c:crosses val="autoZero"/>
        <c:crossBetween val="between"/>
      </c:valAx>
      <c:spPr>
        <a:noFill/>
        <a:ln w="25400">
          <a:noFill/>
        </a:ln>
      </c:spPr>
    </c:plotArea>
    <c:legend>
      <c:legendPos val="r"/>
      <c:layout>
        <c:manualLayout>
          <c:xMode val="edge"/>
          <c:yMode val="edge"/>
          <c:x val="0.55838902759106324"/>
          <c:y val="0.17432020997375328"/>
          <c:w val="0.19468663977978362"/>
          <c:h val="0.23317173588595544"/>
        </c:manualLayout>
      </c:layout>
      <c:overlay val="1"/>
      <c:spPr>
        <a:noFill/>
        <a:ln>
          <a:solidFill>
            <a:schemeClr val="tx1">
              <a:lumMod val="50000"/>
              <a:lumOff val="50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solidFill>
        <a:schemeClr val="bg1">
          <a:lumMod val="75000"/>
          <a:alpha val="99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雇用誘発効果の測定結果</a:t>
            </a:r>
          </a:p>
        </c:rich>
      </c:tx>
      <c:overlay val="0"/>
      <c:spPr>
        <a:noFill/>
        <a:ln w="25400">
          <a:noFill/>
        </a:ln>
      </c:spPr>
    </c:title>
    <c:autoTitleDeleted val="0"/>
    <c:plotArea>
      <c:layout/>
      <c:barChart>
        <c:barDir val="col"/>
        <c:grouping val="clustered"/>
        <c:varyColors val="0"/>
        <c:ser>
          <c:idx val="0"/>
          <c:order val="0"/>
          <c:tx>
            <c:strRef>
              <c:f>総括表!$B$20</c:f>
              <c:strCache>
                <c:ptCount val="1"/>
                <c:pt idx="0">
                  <c:v>就業者誘発数</c:v>
                </c:pt>
              </c:strCache>
            </c:strRef>
          </c:tx>
          <c:spPr>
            <a:solidFill>
              <a:srgbClr val="FFFF66"/>
            </a:solidFill>
            <a:ln w="19050">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総括表!$D$20:$G$20</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0-41A1-45FB-9435-E1A5B0CAB1FF}"/>
            </c:ext>
          </c:extLst>
        </c:ser>
        <c:ser>
          <c:idx val="1"/>
          <c:order val="1"/>
          <c:tx>
            <c:strRef>
              <c:f>総括表!$B$21</c:f>
              <c:strCache>
                <c:ptCount val="1"/>
                <c:pt idx="0">
                  <c:v>雇用者誘発数</c:v>
                </c:pt>
              </c:strCache>
            </c:strRef>
          </c:tx>
          <c:spPr>
            <a:solidFill>
              <a:srgbClr val="FF99FF"/>
            </a:solidFill>
            <a:ln w="19050">
              <a:solidFill>
                <a:schemeClr val="tx1"/>
              </a:solid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総括表!$D$16:$G$16</c:f>
              <c:strCache>
                <c:ptCount val="4"/>
                <c:pt idx="0">
                  <c:v>直接効果</c:v>
                </c:pt>
                <c:pt idx="1">
                  <c:v>1次波及効果</c:v>
                </c:pt>
                <c:pt idx="2">
                  <c:v>2次波及効果</c:v>
                </c:pt>
                <c:pt idx="3">
                  <c:v>合計（総合効果）</c:v>
                </c:pt>
              </c:strCache>
            </c:strRef>
          </c:cat>
          <c:val>
            <c:numRef>
              <c:f>総括表!$D$21:$G$21</c:f>
              <c:numCache>
                <c:formatCode>#,##0_);[Red]\(#,##0\)</c:formatCode>
                <c:ptCount val="4"/>
                <c:pt idx="0">
                  <c:v>0</c:v>
                </c:pt>
                <c:pt idx="1">
                  <c:v>0</c:v>
                </c:pt>
                <c:pt idx="2">
                  <c:v>0</c:v>
                </c:pt>
                <c:pt idx="3">
                  <c:v>0</c:v>
                </c:pt>
              </c:numCache>
            </c:numRef>
          </c:val>
          <c:extLst>
            <c:ext xmlns:c16="http://schemas.microsoft.com/office/drawing/2014/chart" uri="{C3380CC4-5D6E-409C-BE32-E72D297353CC}">
              <c16:uniqueId val="{00000001-41A1-45FB-9435-E1A5B0CAB1FF}"/>
            </c:ext>
          </c:extLst>
        </c:ser>
        <c:dLbls>
          <c:showLegendKey val="0"/>
          <c:showVal val="0"/>
          <c:showCatName val="0"/>
          <c:showSerName val="0"/>
          <c:showPercent val="0"/>
          <c:showBubbleSize val="0"/>
        </c:dLbls>
        <c:gapWidth val="89"/>
        <c:axId val="592440960"/>
        <c:axId val="1"/>
      </c:barChart>
      <c:catAx>
        <c:axId val="592440960"/>
        <c:scaling>
          <c:orientation val="minMax"/>
        </c:scaling>
        <c:delete val="0"/>
        <c:axPos val="b"/>
        <c:numFmt formatCode="General" sourceLinked="1"/>
        <c:majorTickMark val="in"/>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440960"/>
        <c:crosses val="autoZero"/>
        <c:crossBetween val="between"/>
      </c:valAx>
      <c:spPr>
        <a:noFill/>
        <a:ln w="25400">
          <a:noFill/>
        </a:ln>
      </c:spPr>
    </c:plotArea>
    <c:legend>
      <c:legendPos val="r"/>
      <c:layout>
        <c:manualLayout>
          <c:xMode val="edge"/>
          <c:yMode val="edge"/>
          <c:x val="0.55919033091767045"/>
          <c:y val="0.18603054539442412"/>
          <c:w val="0.15086582017982819"/>
          <c:h val="0.1567809535619071"/>
        </c:manualLayout>
      </c:layout>
      <c:overlay val="1"/>
      <c:spPr>
        <a:noFill/>
        <a:ln>
          <a:solidFill>
            <a:schemeClr val="tx1">
              <a:lumMod val="50000"/>
              <a:lumOff val="50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産業・業種別経済波及効果（直接効果を除く）</a:t>
            </a:r>
          </a:p>
        </c:rich>
      </c:tx>
      <c:overlay val="0"/>
      <c:spPr>
        <a:noFill/>
        <a:ln w="25400">
          <a:noFill/>
        </a:ln>
      </c:spPr>
    </c:title>
    <c:autoTitleDeleted val="0"/>
    <c:plotArea>
      <c:layout/>
      <c:barChart>
        <c:barDir val="col"/>
        <c:grouping val="stacked"/>
        <c:varyColors val="0"/>
        <c:ser>
          <c:idx val="0"/>
          <c:order val="0"/>
          <c:tx>
            <c:v>1次波及効果</c:v>
          </c:tx>
          <c:spPr>
            <a:solidFill>
              <a:srgbClr val="66FF66"/>
            </a:solidFill>
            <a:ln w="12700">
              <a:solidFill>
                <a:schemeClr val="tx1">
                  <a:lumMod val="50000"/>
                  <a:lumOff val="50000"/>
                </a:schemeClr>
              </a:solidFill>
            </a:ln>
            <a:effectLst/>
          </c:spPr>
          <c:invertIfNegative val="0"/>
          <c:cat>
            <c:strRef>
              <c:f>総合結果!$C$14:$C$50</c:f>
              <c:strCache>
                <c:ptCount val="37"/>
                <c:pt idx="0">
                  <c:v>農林漁業</c:v>
                </c:pt>
                <c:pt idx="1">
                  <c:v>鉱業</c:v>
                </c:pt>
                <c:pt idx="2">
                  <c:v>飲食料品　　　　　　　</c:v>
                </c:pt>
                <c:pt idx="3">
                  <c:v>繊維製品　</c:v>
                </c:pt>
                <c:pt idx="4">
                  <c:v>パルプ・紙・木製品</c:v>
                </c:pt>
                <c:pt idx="5">
                  <c:v>化学製品  　　　  　</c:v>
                </c:pt>
                <c:pt idx="6">
                  <c:v>石油・石炭製品　　　</c:v>
                </c:pt>
                <c:pt idx="7">
                  <c:v>プラスチック・ゴム製品</c:v>
                </c:pt>
                <c:pt idx="8">
                  <c:v>窯業・土石製品　　</c:v>
                </c:pt>
                <c:pt idx="9">
                  <c:v>鉄鋼　　　　　　　　</c:v>
                </c:pt>
                <c:pt idx="10">
                  <c:v>非鉄金属　　　　　　</c:v>
                </c:pt>
                <c:pt idx="11">
                  <c:v>金属製品　　　　　　</c:v>
                </c:pt>
                <c:pt idx="12">
                  <c:v>はん用機械</c:v>
                </c:pt>
                <c:pt idx="13">
                  <c:v>生産用機械</c:v>
                </c:pt>
                <c:pt idx="14">
                  <c:v>業務用機械</c:v>
                </c:pt>
                <c:pt idx="15">
                  <c:v>電子部品</c:v>
                </c:pt>
                <c:pt idx="16">
                  <c:v>電気機械　　　　　　</c:v>
                </c:pt>
                <c:pt idx="17">
                  <c:v>情報通信機器</c:v>
                </c:pt>
                <c:pt idx="18">
                  <c:v>輸送機械  　　　　　</c:v>
                </c:pt>
                <c:pt idx="19">
                  <c:v>その他の製造工業製品</c:v>
                </c:pt>
                <c:pt idx="20">
                  <c:v>建設　　　　　　　　</c:v>
                </c:pt>
                <c:pt idx="21">
                  <c:v>電力・ガス・熱供給</c:v>
                </c:pt>
                <c:pt idx="22">
                  <c:v>水道</c:v>
                </c:pt>
                <c:pt idx="23">
                  <c:v>廃棄物処理</c:v>
                </c:pt>
                <c:pt idx="24">
                  <c:v>商業　　　　　　　　</c:v>
                </c:pt>
                <c:pt idx="25">
                  <c:v>金融・保険　　　　　</c:v>
                </c:pt>
                <c:pt idx="26">
                  <c:v>不動産　　　　　　　</c:v>
                </c:pt>
                <c:pt idx="27">
                  <c:v>運輸・郵便　　　</c:v>
                </c:pt>
                <c:pt idx="28">
                  <c:v>情報通信</c:v>
                </c:pt>
                <c:pt idx="29">
                  <c:v>公務　　　　　　　　</c:v>
                </c:pt>
                <c:pt idx="30">
                  <c:v>教育・研究　　　　　</c:v>
                </c:pt>
                <c:pt idx="31">
                  <c:v>医療・福祉</c:v>
                </c:pt>
                <c:pt idx="32">
                  <c:v>他に分類されない会員制団体</c:v>
                </c:pt>
                <c:pt idx="33">
                  <c:v>対事業所サービス</c:v>
                </c:pt>
                <c:pt idx="34">
                  <c:v>対個人サービス</c:v>
                </c:pt>
                <c:pt idx="35">
                  <c:v>事務用品</c:v>
                </c:pt>
                <c:pt idx="36">
                  <c:v>分類不明</c:v>
                </c:pt>
              </c:strCache>
            </c:strRef>
          </c:cat>
          <c:val>
            <c:numRef>
              <c:f>総合結果!$F$14:$F$50</c:f>
              <c:numCache>
                <c:formatCode>#,##0_);[Red]\(#,##0\)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36B4-4006-9D1B-6B3FC9A75593}"/>
            </c:ext>
          </c:extLst>
        </c:ser>
        <c:ser>
          <c:idx val="1"/>
          <c:order val="1"/>
          <c:tx>
            <c:v>2次波及効果</c:v>
          </c:tx>
          <c:spPr>
            <a:solidFill>
              <a:srgbClr val="FF9966"/>
            </a:solidFill>
            <a:ln w="12700">
              <a:solidFill>
                <a:schemeClr val="tx1">
                  <a:lumMod val="50000"/>
                  <a:lumOff val="50000"/>
                </a:schemeClr>
              </a:solidFill>
            </a:ln>
            <a:effectLst/>
          </c:spPr>
          <c:invertIfNegative val="0"/>
          <c:cat>
            <c:strRef>
              <c:f>総合結果!$C$14:$C$50</c:f>
              <c:strCache>
                <c:ptCount val="37"/>
                <c:pt idx="0">
                  <c:v>農林漁業</c:v>
                </c:pt>
                <c:pt idx="1">
                  <c:v>鉱業</c:v>
                </c:pt>
                <c:pt idx="2">
                  <c:v>飲食料品　　　　　　　</c:v>
                </c:pt>
                <c:pt idx="3">
                  <c:v>繊維製品　</c:v>
                </c:pt>
                <c:pt idx="4">
                  <c:v>パルプ・紙・木製品</c:v>
                </c:pt>
                <c:pt idx="5">
                  <c:v>化学製品  　　　  　</c:v>
                </c:pt>
                <c:pt idx="6">
                  <c:v>石油・石炭製品　　　</c:v>
                </c:pt>
                <c:pt idx="7">
                  <c:v>プラスチック・ゴム製品</c:v>
                </c:pt>
                <c:pt idx="8">
                  <c:v>窯業・土石製品　　</c:v>
                </c:pt>
                <c:pt idx="9">
                  <c:v>鉄鋼　　　　　　　　</c:v>
                </c:pt>
                <c:pt idx="10">
                  <c:v>非鉄金属　　　　　　</c:v>
                </c:pt>
                <c:pt idx="11">
                  <c:v>金属製品　　　　　　</c:v>
                </c:pt>
                <c:pt idx="12">
                  <c:v>はん用機械</c:v>
                </c:pt>
                <c:pt idx="13">
                  <c:v>生産用機械</c:v>
                </c:pt>
                <c:pt idx="14">
                  <c:v>業務用機械</c:v>
                </c:pt>
                <c:pt idx="15">
                  <c:v>電子部品</c:v>
                </c:pt>
                <c:pt idx="16">
                  <c:v>電気機械　　　　　　</c:v>
                </c:pt>
                <c:pt idx="17">
                  <c:v>情報通信機器</c:v>
                </c:pt>
                <c:pt idx="18">
                  <c:v>輸送機械  　　　　　</c:v>
                </c:pt>
                <c:pt idx="19">
                  <c:v>その他の製造工業製品</c:v>
                </c:pt>
                <c:pt idx="20">
                  <c:v>建設　　　　　　　　</c:v>
                </c:pt>
                <c:pt idx="21">
                  <c:v>電力・ガス・熱供給</c:v>
                </c:pt>
                <c:pt idx="22">
                  <c:v>水道</c:v>
                </c:pt>
                <c:pt idx="23">
                  <c:v>廃棄物処理</c:v>
                </c:pt>
                <c:pt idx="24">
                  <c:v>商業　　　　　　　　</c:v>
                </c:pt>
                <c:pt idx="25">
                  <c:v>金融・保険　　　　　</c:v>
                </c:pt>
                <c:pt idx="26">
                  <c:v>不動産　　　　　　　</c:v>
                </c:pt>
                <c:pt idx="27">
                  <c:v>運輸・郵便　　　</c:v>
                </c:pt>
                <c:pt idx="28">
                  <c:v>情報通信</c:v>
                </c:pt>
                <c:pt idx="29">
                  <c:v>公務　　　　　　　　</c:v>
                </c:pt>
                <c:pt idx="30">
                  <c:v>教育・研究　　　　　</c:v>
                </c:pt>
                <c:pt idx="31">
                  <c:v>医療・福祉</c:v>
                </c:pt>
                <c:pt idx="32">
                  <c:v>他に分類されない会員制団体</c:v>
                </c:pt>
                <c:pt idx="33">
                  <c:v>対事業所サービス</c:v>
                </c:pt>
                <c:pt idx="34">
                  <c:v>対個人サービス</c:v>
                </c:pt>
                <c:pt idx="35">
                  <c:v>事務用品</c:v>
                </c:pt>
                <c:pt idx="36">
                  <c:v>分類不明</c:v>
                </c:pt>
              </c:strCache>
            </c:strRef>
          </c:cat>
          <c:val>
            <c:numRef>
              <c:f>総合結果!$G$14:$G$50</c:f>
              <c:numCache>
                <c:formatCode>#,##0_);[Red]\(#,##0\)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36B4-4006-9D1B-6B3FC9A75593}"/>
            </c:ext>
          </c:extLst>
        </c:ser>
        <c:dLbls>
          <c:showLegendKey val="0"/>
          <c:showVal val="0"/>
          <c:showCatName val="0"/>
          <c:showSerName val="0"/>
          <c:showPercent val="0"/>
          <c:showBubbleSize val="0"/>
        </c:dLbls>
        <c:gapWidth val="100"/>
        <c:overlap val="100"/>
        <c:axId val="592424736"/>
        <c:axId val="1"/>
      </c:barChart>
      <c:catAx>
        <c:axId val="592424736"/>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424736"/>
        <c:crosses val="autoZero"/>
        <c:crossBetween val="between"/>
      </c:valAx>
      <c:spPr>
        <a:noFill/>
        <a:ln>
          <a:solidFill>
            <a:schemeClr val="tx1">
              <a:lumMod val="50000"/>
              <a:lumOff val="50000"/>
            </a:schemeClr>
          </a:solidFill>
        </a:ln>
        <a:effectLst/>
      </c:spPr>
    </c:plotArea>
    <c:legend>
      <c:legendPos val="r"/>
      <c:layout>
        <c:manualLayout>
          <c:xMode val="edge"/>
          <c:yMode val="edge"/>
          <c:x val="0.46842372579533753"/>
          <c:y val="0.10899949234740719"/>
          <c:w val="0.1454283480051719"/>
          <c:h val="9.3137617057127114E-2"/>
        </c:manualLayout>
      </c:layout>
      <c:overlay val="1"/>
      <c:spPr>
        <a:solidFill>
          <a:schemeClr val="bg1"/>
        </a:solidFill>
        <a:ln>
          <a:solidFill>
            <a:schemeClr val="tx1">
              <a:lumMod val="50000"/>
              <a:lumOff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産業・業種別雇用誘発効果（直接効果を含む）</a:t>
            </a:r>
          </a:p>
        </c:rich>
      </c:tx>
      <c:overlay val="0"/>
      <c:spPr>
        <a:noFill/>
        <a:ln w="25400">
          <a:noFill/>
        </a:ln>
      </c:spPr>
    </c:title>
    <c:autoTitleDeleted val="0"/>
    <c:plotArea>
      <c:layout/>
      <c:barChart>
        <c:barDir val="col"/>
        <c:grouping val="clustered"/>
        <c:varyColors val="0"/>
        <c:ser>
          <c:idx val="0"/>
          <c:order val="0"/>
          <c:tx>
            <c:v>就業者誘発数</c:v>
          </c:tx>
          <c:spPr>
            <a:solidFill>
              <a:srgbClr val="FFFF66"/>
            </a:solidFill>
            <a:ln w="12700">
              <a:solidFill>
                <a:schemeClr val="tx1">
                  <a:lumMod val="50000"/>
                  <a:lumOff val="50000"/>
                </a:schemeClr>
              </a:solidFill>
            </a:ln>
            <a:effectLst/>
          </c:spPr>
          <c:invertIfNegative val="0"/>
          <c:cat>
            <c:strRef>
              <c:f>総合結果!$C$14:$C$50</c:f>
              <c:strCache>
                <c:ptCount val="37"/>
                <c:pt idx="0">
                  <c:v>農林漁業</c:v>
                </c:pt>
                <c:pt idx="1">
                  <c:v>鉱業</c:v>
                </c:pt>
                <c:pt idx="2">
                  <c:v>飲食料品　　　　　　　</c:v>
                </c:pt>
                <c:pt idx="3">
                  <c:v>繊維製品　</c:v>
                </c:pt>
                <c:pt idx="4">
                  <c:v>パルプ・紙・木製品</c:v>
                </c:pt>
                <c:pt idx="5">
                  <c:v>化学製品  　　　  　</c:v>
                </c:pt>
                <c:pt idx="6">
                  <c:v>石油・石炭製品　　　</c:v>
                </c:pt>
                <c:pt idx="7">
                  <c:v>プラスチック・ゴム製品</c:v>
                </c:pt>
                <c:pt idx="8">
                  <c:v>窯業・土石製品　　</c:v>
                </c:pt>
                <c:pt idx="9">
                  <c:v>鉄鋼　　　　　　　　</c:v>
                </c:pt>
                <c:pt idx="10">
                  <c:v>非鉄金属　　　　　　</c:v>
                </c:pt>
                <c:pt idx="11">
                  <c:v>金属製品　　　　　　</c:v>
                </c:pt>
                <c:pt idx="12">
                  <c:v>はん用機械</c:v>
                </c:pt>
                <c:pt idx="13">
                  <c:v>生産用機械</c:v>
                </c:pt>
                <c:pt idx="14">
                  <c:v>業務用機械</c:v>
                </c:pt>
                <c:pt idx="15">
                  <c:v>電子部品</c:v>
                </c:pt>
                <c:pt idx="16">
                  <c:v>電気機械　　　　　　</c:v>
                </c:pt>
                <c:pt idx="17">
                  <c:v>情報通信機器</c:v>
                </c:pt>
                <c:pt idx="18">
                  <c:v>輸送機械  　　　　　</c:v>
                </c:pt>
                <c:pt idx="19">
                  <c:v>その他の製造工業製品</c:v>
                </c:pt>
                <c:pt idx="20">
                  <c:v>建設　　　　　　　　</c:v>
                </c:pt>
                <c:pt idx="21">
                  <c:v>電力・ガス・熱供給</c:v>
                </c:pt>
                <c:pt idx="22">
                  <c:v>水道</c:v>
                </c:pt>
                <c:pt idx="23">
                  <c:v>廃棄物処理</c:v>
                </c:pt>
                <c:pt idx="24">
                  <c:v>商業　　　　　　　　</c:v>
                </c:pt>
                <c:pt idx="25">
                  <c:v>金融・保険　　　　　</c:v>
                </c:pt>
                <c:pt idx="26">
                  <c:v>不動産　　　　　　　</c:v>
                </c:pt>
                <c:pt idx="27">
                  <c:v>運輸・郵便　　　</c:v>
                </c:pt>
                <c:pt idx="28">
                  <c:v>情報通信</c:v>
                </c:pt>
                <c:pt idx="29">
                  <c:v>公務　　　　　　　　</c:v>
                </c:pt>
                <c:pt idx="30">
                  <c:v>教育・研究　　　　　</c:v>
                </c:pt>
                <c:pt idx="31">
                  <c:v>医療・福祉</c:v>
                </c:pt>
                <c:pt idx="32">
                  <c:v>他に分類されない会員制団体</c:v>
                </c:pt>
                <c:pt idx="33">
                  <c:v>対事業所サービス</c:v>
                </c:pt>
                <c:pt idx="34">
                  <c:v>対個人サービス</c:v>
                </c:pt>
                <c:pt idx="35">
                  <c:v>事務用品</c:v>
                </c:pt>
                <c:pt idx="36">
                  <c:v>分類不明</c:v>
                </c:pt>
              </c:strCache>
            </c:strRef>
          </c:cat>
          <c:val>
            <c:numRef>
              <c:f>総合結果!$J$14:$J$50</c:f>
              <c:numCache>
                <c:formatCode>#,##0_);[Red]\(#,##0\)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8F0C-4BCD-A60F-739A3C53507C}"/>
            </c:ext>
          </c:extLst>
        </c:ser>
        <c:ser>
          <c:idx val="1"/>
          <c:order val="1"/>
          <c:tx>
            <c:v>雇用者誘発数</c:v>
          </c:tx>
          <c:spPr>
            <a:solidFill>
              <a:srgbClr val="FF99FF"/>
            </a:solidFill>
            <a:ln w="12700">
              <a:solidFill>
                <a:schemeClr val="tx1">
                  <a:lumMod val="50000"/>
                  <a:lumOff val="50000"/>
                </a:schemeClr>
              </a:solidFill>
            </a:ln>
            <a:effectLst/>
          </c:spPr>
          <c:invertIfNegative val="0"/>
          <c:cat>
            <c:strRef>
              <c:f>総合結果!$C$14:$C$50</c:f>
              <c:strCache>
                <c:ptCount val="37"/>
                <c:pt idx="0">
                  <c:v>農林漁業</c:v>
                </c:pt>
                <c:pt idx="1">
                  <c:v>鉱業</c:v>
                </c:pt>
                <c:pt idx="2">
                  <c:v>飲食料品　　　　　　　</c:v>
                </c:pt>
                <c:pt idx="3">
                  <c:v>繊維製品　</c:v>
                </c:pt>
                <c:pt idx="4">
                  <c:v>パルプ・紙・木製品</c:v>
                </c:pt>
                <c:pt idx="5">
                  <c:v>化学製品  　　　  　</c:v>
                </c:pt>
                <c:pt idx="6">
                  <c:v>石油・石炭製品　　　</c:v>
                </c:pt>
                <c:pt idx="7">
                  <c:v>プラスチック・ゴム製品</c:v>
                </c:pt>
                <c:pt idx="8">
                  <c:v>窯業・土石製品　　</c:v>
                </c:pt>
                <c:pt idx="9">
                  <c:v>鉄鋼　　　　　　　　</c:v>
                </c:pt>
                <c:pt idx="10">
                  <c:v>非鉄金属　　　　　　</c:v>
                </c:pt>
                <c:pt idx="11">
                  <c:v>金属製品　　　　　　</c:v>
                </c:pt>
                <c:pt idx="12">
                  <c:v>はん用機械</c:v>
                </c:pt>
                <c:pt idx="13">
                  <c:v>生産用機械</c:v>
                </c:pt>
                <c:pt idx="14">
                  <c:v>業務用機械</c:v>
                </c:pt>
                <c:pt idx="15">
                  <c:v>電子部品</c:v>
                </c:pt>
                <c:pt idx="16">
                  <c:v>電気機械　　　　　　</c:v>
                </c:pt>
                <c:pt idx="17">
                  <c:v>情報通信機器</c:v>
                </c:pt>
                <c:pt idx="18">
                  <c:v>輸送機械  　　　　　</c:v>
                </c:pt>
                <c:pt idx="19">
                  <c:v>その他の製造工業製品</c:v>
                </c:pt>
                <c:pt idx="20">
                  <c:v>建設　　　　　　　　</c:v>
                </c:pt>
                <c:pt idx="21">
                  <c:v>電力・ガス・熱供給</c:v>
                </c:pt>
                <c:pt idx="22">
                  <c:v>水道</c:v>
                </c:pt>
                <c:pt idx="23">
                  <c:v>廃棄物処理</c:v>
                </c:pt>
                <c:pt idx="24">
                  <c:v>商業　　　　　　　　</c:v>
                </c:pt>
                <c:pt idx="25">
                  <c:v>金融・保険　　　　　</c:v>
                </c:pt>
                <c:pt idx="26">
                  <c:v>不動産　　　　　　　</c:v>
                </c:pt>
                <c:pt idx="27">
                  <c:v>運輸・郵便　　　</c:v>
                </c:pt>
                <c:pt idx="28">
                  <c:v>情報通信</c:v>
                </c:pt>
                <c:pt idx="29">
                  <c:v>公務　　　　　　　　</c:v>
                </c:pt>
                <c:pt idx="30">
                  <c:v>教育・研究　　　　　</c:v>
                </c:pt>
                <c:pt idx="31">
                  <c:v>医療・福祉</c:v>
                </c:pt>
                <c:pt idx="32">
                  <c:v>他に分類されない会員制団体</c:v>
                </c:pt>
                <c:pt idx="33">
                  <c:v>対事業所サービス</c:v>
                </c:pt>
                <c:pt idx="34">
                  <c:v>対個人サービス</c:v>
                </c:pt>
                <c:pt idx="35">
                  <c:v>事務用品</c:v>
                </c:pt>
                <c:pt idx="36">
                  <c:v>分類不明</c:v>
                </c:pt>
              </c:strCache>
            </c:strRef>
          </c:cat>
          <c:val>
            <c:numRef>
              <c:f>総合結果!$K$14:$K$50</c:f>
              <c:numCache>
                <c:formatCode>#,##0_);[Red]\(#,##0\)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8F0C-4BCD-A60F-739A3C53507C}"/>
            </c:ext>
          </c:extLst>
        </c:ser>
        <c:dLbls>
          <c:showLegendKey val="0"/>
          <c:showVal val="0"/>
          <c:showCatName val="0"/>
          <c:showSerName val="0"/>
          <c:showPercent val="0"/>
          <c:showBubbleSize val="0"/>
        </c:dLbls>
        <c:gapWidth val="100"/>
        <c:axId val="592425152"/>
        <c:axId val="1"/>
      </c:barChart>
      <c:catAx>
        <c:axId val="592425152"/>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2425152"/>
        <c:crosses val="autoZero"/>
        <c:crossBetween val="between"/>
      </c:valAx>
      <c:spPr>
        <a:noFill/>
        <a:ln>
          <a:solidFill>
            <a:schemeClr val="tx1">
              <a:lumMod val="50000"/>
              <a:lumOff val="50000"/>
            </a:schemeClr>
          </a:solidFill>
        </a:ln>
        <a:effectLst/>
      </c:spPr>
    </c:plotArea>
    <c:legend>
      <c:legendPos val="r"/>
      <c:layout>
        <c:manualLayout>
          <c:xMode val="edge"/>
          <c:yMode val="edge"/>
          <c:x val="0.44368962768542825"/>
          <c:y val="0.12374712420206735"/>
          <c:w val="0.14794066297268399"/>
          <c:h val="9.0263655314690605E-2"/>
        </c:manualLayout>
      </c:layout>
      <c:overlay val="1"/>
      <c:spPr>
        <a:solidFill>
          <a:schemeClr val="bg1"/>
        </a:solidFill>
        <a:ln>
          <a:solidFill>
            <a:schemeClr val="tx1">
              <a:lumMod val="50000"/>
              <a:lumOff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12399;&#12376;&#12417;&#12395;!B59"/><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hyperlink" Target="#&#21033;&#29992;&#25163;&#24341;&#12365;!C48"/></Relationships>
</file>

<file path=xl/drawings/drawing1.xml><?xml version="1.0" encoding="utf-8"?>
<xdr:wsDr xmlns:xdr="http://schemas.openxmlformats.org/drawingml/2006/spreadsheetDrawing" xmlns:a="http://schemas.openxmlformats.org/drawingml/2006/main">
  <xdr:twoCellAnchor>
    <xdr:from>
      <xdr:col>2</xdr:col>
      <xdr:colOff>85724</xdr:colOff>
      <xdr:row>61</xdr:row>
      <xdr:rowOff>85723</xdr:rowOff>
    </xdr:from>
    <xdr:to>
      <xdr:col>36</xdr:col>
      <xdr:colOff>142876</xdr:colOff>
      <xdr:row>78</xdr:row>
      <xdr:rowOff>133351</xdr:rowOff>
    </xdr:to>
    <xdr:sp macro="" textlink="">
      <xdr:nvSpPr>
        <xdr:cNvPr id="2" name="正方形/長方形 1">
          <a:extLst>
            <a:ext uri="{FF2B5EF4-FFF2-40B4-BE49-F238E27FC236}">
              <a16:creationId xmlns:a16="http://schemas.microsoft.com/office/drawing/2014/main" id="{6BC6A14D-F059-4784-BBEC-6876F6F6D473}"/>
            </a:ext>
          </a:extLst>
        </xdr:cNvPr>
        <xdr:cNvSpPr/>
      </xdr:nvSpPr>
      <xdr:spPr>
        <a:xfrm>
          <a:off x="466724" y="12677773"/>
          <a:ext cx="6534152" cy="2962278"/>
        </a:xfrm>
        <a:prstGeom prst="rect">
          <a:avLst/>
        </a:prstGeom>
        <a:solidFill>
          <a:schemeClr val="accent5">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①</a:t>
          </a:r>
          <a:r>
            <a:rPr kumimoji="1" lang="ja-JP" altLang="en-US" sz="105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企業の生産能力に限界がなく、あらゆる需要の増加にはすべて生産の増加で対応します。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② 財・サービスの生産に必要な原材料等の費用構成（投入構造）は、変化せず一定です。</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③ 価格は産業連関表作成年（平成</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27</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年）のもので、分析対象時点と完全には一致しません。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 </a:t>
          </a: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④ 各部門が使用する投入量は、その部門の生産量に比例し、生産拡大や技術革新による費用の逓減</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は想定しません。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⑤</a:t>
          </a:r>
          <a:r>
            <a:rPr kumimoji="1" lang="ja-JP" altLang="en-US" sz="105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生産波及は、在庫の取り崩しや移輸入品の増加等での中断は想定しません。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⑥ ある産業の生産活動が他の産業の生産を促進させるという、各産業間の相互干渉はありません。</a:t>
          </a: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⑦ 産業連関表の分析において、経済波及効果が達成される時期は不明です。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b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⑧ 就業（雇用）誘発数は、時間外勤務や設備投資の増減による雇用調整を考慮していません。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133350</xdr:colOff>
      <xdr:row>173</xdr:row>
      <xdr:rowOff>28574</xdr:rowOff>
    </xdr:from>
    <xdr:to>
      <xdr:col>27</xdr:col>
      <xdr:colOff>0</xdr:colOff>
      <xdr:row>180</xdr:row>
      <xdr:rowOff>57148</xdr:rowOff>
    </xdr:to>
    <xdr:sp macro="" textlink="">
      <xdr:nvSpPr>
        <xdr:cNvPr id="3" name="正方形/長方形 2">
          <a:extLst>
            <a:ext uri="{FF2B5EF4-FFF2-40B4-BE49-F238E27FC236}">
              <a16:creationId xmlns:a16="http://schemas.microsoft.com/office/drawing/2014/main" id="{7DD454D7-6753-4863-8396-536EE1D9B061}"/>
            </a:ext>
          </a:extLst>
        </xdr:cNvPr>
        <xdr:cNvSpPr/>
      </xdr:nvSpPr>
      <xdr:spPr>
        <a:xfrm>
          <a:off x="704850" y="32165924"/>
          <a:ext cx="4438650" cy="12287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問い合わせ、連絡先</a:t>
          </a:r>
          <a:r>
            <a:rPr kumimoji="1" lang="en-US" altLang="ja-JP" sz="1050">
              <a:solidFill>
                <a:sysClr val="windowText" lastClr="000000"/>
              </a:solidFill>
              <a:latin typeface="+mn-ea"/>
              <a:ea typeface="+mn-ea"/>
            </a:rPr>
            <a:t>】</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長野県企画振興部 総合政策課統計室 統計第一係</a:t>
          </a:r>
          <a:br>
            <a:rPr kumimoji="1" lang="en-US" altLang="ja-JP" sz="1050">
              <a:solidFill>
                <a:sysClr val="windowText" lastClr="000000"/>
              </a:solidFill>
              <a:latin typeface="+mn-ea"/>
              <a:ea typeface="+mn-ea"/>
            </a:rPr>
          </a:b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380-8570</a:t>
          </a:r>
          <a:r>
            <a:rPr kumimoji="1" lang="ja-JP" altLang="en-US" sz="1050">
              <a:solidFill>
                <a:sysClr val="windowText" lastClr="000000"/>
              </a:solidFill>
              <a:latin typeface="+mn-ea"/>
              <a:ea typeface="+mn-ea"/>
            </a:rPr>
            <a:t>　　長野県長野市大字南長野字幅下</a:t>
          </a:r>
          <a:r>
            <a:rPr kumimoji="1" lang="en-US" altLang="ja-JP" sz="1050">
              <a:solidFill>
                <a:sysClr val="windowText" lastClr="000000"/>
              </a:solidFill>
              <a:latin typeface="+mn-ea"/>
              <a:ea typeface="+mn-ea"/>
            </a:rPr>
            <a:t>692-2</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TEL</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026-235-7070</a:t>
          </a:r>
          <a:r>
            <a:rPr kumimoji="1" lang="ja-JP" altLang="en-US" sz="1050">
              <a:solidFill>
                <a:sysClr val="windowText" lastClr="000000"/>
              </a:solidFill>
              <a:latin typeface="+mn-ea"/>
              <a:ea typeface="+mn-ea"/>
            </a:rPr>
            <a:t>（直通）　　　　</a:t>
          </a:r>
          <a:r>
            <a:rPr kumimoji="1" lang="en-US" altLang="ja-JP" sz="1050">
              <a:solidFill>
                <a:sysClr val="windowText" lastClr="000000"/>
              </a:solidFill>
              <a:latin typeface="+mn-ea"/>
              <a:ea typeface="+mn-ea"/>
            </a:rPr>
            <a:t>FAX</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026-235-0517</a:t>
          </a:r>
          <a:br>
            <a:rPr kumimoji="1" lang="en-US" altLang="ja-JP" sz="1050">
              <a:solidFill>
                <a:sysClr val="windowText" lastClr="000000"/>
              </a:solidFill>
              <a:latin typeface="+mn-ea"/>
              <a:ea typeface="+mn-ea"/>
            </a:rPr>
          </a:b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E-mail</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tokei@pref.nagano.lg.jp</a:t>
          </a:r>
          <a:endParaRPr kumimoji="1" lang="ja-JP" altLang="en-US" sz="1050">
            <a:solidFill>
              <a:sysClr val="windowText" lastClr="000000"/>
            </a:solidFill>
            <a:latin typeface="+mn-ea"/>
            <a:ea typeface="+mn-ea"/>
          </a:endParaRPr>
        </a:p>
      </xdr:txBody>
    </xdr:sp>
    <xdr:clientData/>
  </xdr:twoCellAnchor>
  <xdr:twoCellAnchor>
    <xdr:from>
      <xdr:col>0</xdr:col>
      <xdr:colOff>152400</xdr:colOff>
      <xdr:row>0</xdr:row>
      <xdr:rowOff>142875</xdr:rowOff>
    </xdr:from>
    <xdr:to>
      <xdr:col>7</xdr:col>
      <xdr:colOff>181078</xdr:colOff>
      <xdr:row>2</xdr:row>
      <xdr:rowOff>136525</xdr:rowOff>
    </xdr:to>
    <xdr:sp macro="" textlink="">
      <xdr:nvSpPr>
        <xdr:cNvPr id="4" name="テキスト ボックス 3">
          <a:extLst>
            <a:ext uri="{FF2B5EF4-FFF2-40B4-BE49-F238E27FC236}">
              <a16:creationId xmlns:a16="http://schemas.microsoft.com/office/drawing/2014/main" id="{BC47C5B4-43CD-4D27-9101-6EE45BD6C52A}"/>
            </a:ext>
          </a:extLst>
        </xdr:cNvPr>
        <xdr:cNvSpPr txBox="1"/>
      </xdr:nvSpPr>
      <xdr:spPr>
        <a:xfrm>
          <a:off x="152400" y="142875"/>
          <a:ext cx="1362178" cy="33655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はじめに</a:t>
          </a:r>
        </a:p>
      </xdr:txBody>
    </xdr:sp>
    <xdr:clientData/>
  </xdr:twoCellAnchor>
  <xdr:twoCellAnchor>
    <xdr:from>
      <xdr:col>17</xdr:col>
      <xdr:colOff>71436</xdr:colOff>
      <xdr:row>101</xdr:row>
      <xdr:rowOff>71441</xdr:rowOff>
    </xdr:from>
    <xdr:to>
      <xdr:col>30</xdr:col>
      <xdr:colOff>180974</xdr:colOff>
      <xdr:row>102</xdr:row>
      <xdr:rowOff>57151</xdr:rowOff>
    </xdr:to>
    <xdr:sp macro="" textlink="">
      <xdr:nvSpPr>
        <xdr:cNvPr id="5" name="右中かっこ 18">
          <a:extLst>
            <a:ext uri="{FF2B5EF4-FFF2-40B4-BE49-F238E27FC236}">
              <a16:creationId xmlns:a16="http://schemas.microsoft.com/office/drawing/2014/main" id="{056B47D3-A8AC-4A38-8BF3-50F4673616DD}"/>
            </a:ext>
          </a:extLst>
        </xdr:cNvPr>
        <xdr:cNvSpPr/>
      </xdr:nvSpPr>
      <xdr:spPr>
        <a:xfrm rot="5400000">
          <a:off x="4524375" y="18649952"/>
          <a:ext cx="157160" cy="25860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28575</xdr:colOff>
      <xdr:row>102</xdr:row>
      <xdr:rowOff>114300</xdr:rowOff>
    </xdr:from>
    <xdr:to>
      <xdr:col>32</xdr:col>
      <xdr:colOff>66675</xdr:colOff>
      <xdr:row>104</xdr:row>
      <xdr:rowOff>85725</xdr:rowOff>
    </xdr:to>
    <xdr:sp macro="" textlink="">
      <xdr:nvSpPr>
        <xdr:cNvPr id="6" name="テキスト ボックス 19">
          <a:extLst>
            <a:ext uri="{FF2B5EF4-FFF2-40B4-BE49-F238E27FC236}">
              <a16:creationId xmlns:a16="http://schemas.microsoft.com/office/drawing/2014/main" id="{46CC2EBC-B80F-49F3-8B51-55A69309CDDB}"/>
            </a:ext>
          </a:extLst>
        </xdr:cNvPr>
        <xdr:cNvSpPr txBox="1"/>
      </xdr:nvSpPr>
      <xdr:spPr>
        <a:xfrm>
          <a:off x="3076575" y="20078700"/>
          <a:ext cx="30861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購入者価格からこの部分が抜き出されます</a:t>
          </a:r>
        </a:p>
      </xdr:txBody>
    </xdr:sp>
    <xdr:clientData/>
  </xdr:twoCellAnchor>
  <xdr:twoCellAnchor>
    <xdr:from>
      <xdr:col>2</xdr:col>
      <xdr:colOff>85724</xdr:colOff>
      <xdr:row>114</xdr:row>
      <xdr:rowOff>85724</xdr:rowOff>
    </xdr:from>
    <xdr:to>
      <xdr:col>33</xdr:col>
      <xdr:colOff>419100</xdr:colOff>
      <xdr:row>118</xdr:row>
      <xdr:rowOff>66674</xdr:rowOff>
    </xdr:to>
    <xdr:sp macro="" textlink="">
      <xdr:nvSpPr>
        <xdr:cNvPr id="7" name="テキスト ボックス 8">
          <a:extLst>
            <a:ext uri="{FF2B5EF4-FFF2-40B4-BE49-F238E27FC236}">
              <a16:creationId xmlns:a16="http://schemas.microsoft.com/office/drawing/2014/main" id="{CD80FA2D-DCB4-4715-B1BC-3F514FFFCCF0}"/>
            </a:ext>
          </a:extLst>
        </xdr:cNvPr>
        <xdr:cNvSpPr txBox="1"/>
      </xdr:nvSpPr>
      <xdr:spPr>
        <a:xfrm>
          <a:off x="466724" y="22107524"/>
          <a:ext cx="6010276" cy="666750"/>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実収入　：世帯の現金収入の合計のこと。</a:t>
          </a:r>
          <a:endParaRPr kumimoji="1" lang="en-US" altLang="ja-JP" sz="1000">
            <a:latin typeface="HG丸ｺﾞｼｯｸM-PRO" panose="020F0600000000000000" pitchFamily="50" charset="-128"/>
            <a:ea typeface="HG丸ｺﾞｼｯｸM-PRO" panose="020F0600000000000000" pitchFamily="50" charset="-128"/>
          </a:endParaRPr>
        </a:p>
        <a:p>
          <a:pPr>
            <a:lnSpc>
              <a:spcPts val="1100"/>
            </a:lnSpc>
          </a:pP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消費支出：日常の生活に必要な商品の購入やサービスに支払った金額のこと。税金や社会保険料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　　　　　などの支払いは含まれない。</a:t>
          </a:r>
        </a:p>
      </xdr:txBody>
    </xdr:sp>
    <xdr:clientData/>
  </xdr:twoCellAnchor>
  <xdr:twoCellAnchor editAs="oneCell">
    <xdr:from>
      <xdr:col>2</xdr:col>
      <xdr:colOff>28575</xdr:colOff>
      <xdr:row>41</xdr:row>
      <xdr:rowOff>28575</xdr:rowOff>
    </xdr:from>
    <xdr:to>
      <xdr:col>36</xdr:col>
      <xdr:colOff>95250</xdr:colOff>
      <xdr:row>55</xdr:row>
      <xdr:rowOff>57150</xdr:rowOff>
    </xdr:to>
    <xdr:pic>
      <xdr:nvPicPr>
        <xdr:cNvPr id="1648955" name="図 74">
          <a:extLst>
            <a:ext uri="{FF2B5EF4-FFF2-40B4-BE49-F238E27FC236}">
              <a16:creationId xmlns:a16="http://schemas.microsoft.com/office/drawing/2014/main" id="{BAAC07C2-5EE3-4D6E-AF5B-E403604AC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134225"/>
          <a:ext cx="6543675"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133145</xdr:colOff>
      <xdr:row>31</xdr:row>
      <xdr:rowOff>61451</xdr:rowOff>
    </xdr:from>
    <xdr:to>
      <xdr:col>36</xdr:col>
      <xdr:colOff>85929</xdr:colOff>
      <xdr:row>44</xdr:row>
      <xdr:rowOff>166226</xdr:rowOff>
    </xdr:to>
    <xdr:pic>
      <xdr:nvPicPr>
        <xdr:cNvPr id="29" name="図 28">
          <a:extLst>
            <a:ext uri="{FF2B5EF4-FFF2-40B4-BE49-F238E27FC236}">
              <a16:creationId xmlns:a16="http://schemas.microsoft.com/office/drawing/2014/main" id="{B407604C-40E1-4F42-8F8E-2FF792232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5458951"/>
          <a:ext cx="6661252" cy="2368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71695</xdr:colOff>
      <xdr:row>185</xdr:row>
      <xdr:rowOff>153632</xdr:rowOff>
    </xdr:from>
    <xdr:to>
      <xdr:col>23</xdr:col>
      <xdr:colOff>120516</xdr:colOff>
      <xdr:row>202</xdr:row>
      <xdr:rowOff>196660</xdr:rowOff>
    </xdr:to>
    <xdr:pic>
      <xdr:nvPicPr>
        <xdr:cNvPr id="31" name="図 30">
          <a:extLst>
            <a:ext uri="{FF2B5EF4-FFF2-40B4-BE49-F238E27FC236}">
              <a16:creationId xmlns:a16="http://schemas.microsoft.com/office/drawing/2014/main" id="{D822923F-7623-4098-99FE-81316792C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921" y="33849600"/>
          <a:ext cx="2506885" cy="3002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174115</xdr:colOff>
      <xdr:row>49</xdr:row>
      <xdr:rowOff>133145</xdr:rowOff>
    </xdr:from>
    <xdr:to>
      <xdr:col>37</xdr:col>
      <xdr:colOff>194528</xdr:colOff>
      <xdr:row>92</xdr:row>
      <xdr:rowOff>39214</xdr:rowOff>
    </xdr:to>
    <xdr:pic>
      <xdr:nvPicPr>
        <xdr:cNvPr id="28" name="図 27">
          <a:extLst>
            <a:ext uri="{FF2B5EF4-FFF2-40B4-BE49-F238E27FC236}">
              <a16:creationId xmlns:a16="http://schemas.microsoft.com/office/drawing/2014/main" id="{99C092BE-974F-471D-BB48-B40A6F0522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3470" y="8664677"/>
          <a:ext cx="6954203" cy="739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xdr:row>
      <xdr:rowOff>28575</xdr:rowOff>
    </xdr:from>
    <xdr:to>
      <xdr:col>21</xdr:col>
      <xdr:colOff>66675</xdr:colOff>
      <xdr:row>19</xdr:row>
      <xdr:rowOff>161925</xdr:rowOff>
    </xdr:to>
    <xdr:pic>
      <xdr:nvPicPr>
        <xdr:cNvPr id="1650304" name="図 12">
          <a:extLst>
            <a:ext uri="{FF2B5EF4-FFF2-40B4-BE49-F238E27FC236}">
              <a16:creationId xmlns:a16="http://schemas.microsoft.com/office/drawing/2014/main" id="{14A1250E-DA78-428E-8BD4-C41B63B5C2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0075" y="1743075"/>
          <a:ext cx="36671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30726</xdr:colOff>
      <xdr:row>1</xdr:row>
      <xdr:rowOff>0</xdr:rowOff>
    </xdr:from>
    <xdr:to>
      <xdr:col>7</xdr:col>
      <xdr:colOff>163872</xdr:colOff>
      <xdr:row>2</xdr:row>
      <xdr:rowOff>153629</xdr:rowOff>
    </xdr:to>
    <xdr:sp macro="" textlink="">
      <xdr:nvSpPr>
        <xdr:cNvPr id="11" name="テキスト ボックス 10">
          <a:extLst>
            <a:ext uri="{FF2B5EF4-FFF2-40B4-BE49-F238E27FC236}">
              <a16:creationId xmlns:a16="http://schemas.microsoft.com/office/drawing/2014/main" id="{3EEE4D67-9A51-46F5-820F-3B01D629F646}"/>
            </a:ext>
          </a:extLst>
        </xdr:cNvPr>
        <xdr:cNvSpPr txBox="1"/>
      </xdr:nvSpPr>
      <xdr:spPr>
        <a:xfrm>
          <a:off x="230751" y="171450"/>
          <a:ext cx="1333296" cy="32507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利用手引き</a:t>
          </a:r>
        </a:p>
      </xdr:txBody>
    </xdr:sp>
    <xdr:clientData/>
  </xdr:twoCellAnchor>
  <xdr:twoCellAnchor>
    <xdr:from>
      <xdr:col>11</xdr:col>
      <xdr:colOff>92178</xdr:colOff>
      <xdr:row>11</xdr:row>
      <xdr:rowOff>10242</xdr:rowOff>
    </xdr:from>
    <xdr:to>
      <xdr:col>22</xdr:col>
      <xdr:colOff>51209</xdr:colOff>
      <xdr:row>21</xdr:row>
      <xdr:rowOff>51210</xdr:rowOff>
    </xdr:to>
    <xdr:sp macro="" textlink="">
      <xdr:nvSpPr>
        <xdr:cNvPr id="12" name="楕円 11">
          <a:extLst>
            <a:ext uri="{FF2B5EF4-FFF2-40B4-BE49-F238E27FC236}">
              <a16:creationId xmlns:a16="http://schemas.microsoft.com/office/drawing/2014/main" id="{B8EDE2F9-24DF-4DDB-BFEA-9F18B62AD085}"/>
            </a:ext>
          </a:extLst>
        </xdr:cNvPr>
        <xdr:cNvSpPr/>
      </xdr:nvSpPr>
      <xdr:spPr>
        <a:xfrm>
          <a:off x="2345404" y="1925484"/>
          <a:ext cx="2212257" cy="1782097"/>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133144</xdr:colOff>
      <xdr:row>198</xdr:row>
      <xdr:rowOff>81937</xdr:rowOff>
    </xdr:from>
    <xdr:to>
      <xdr:col>9</xdr:col>
      <xdr:colOff>10241</xdr:colOff>
      <xdr:row>202</xdr:row>
      <xdr:rowOff>13315</xdr:rowOff>
    </xdr:to>
    <xdr:sp macro="" textlink="">
      <xdr:nvSpPr>
        <xdr:cNvPr id="19" name="四角形吹き出し 21">
          <a:extLst>
            <a:ext uri="{FF2B5EF4-FFF2-40B4-BE49-F238E27FC236}">
              <a16:creationId xmlns:a16="http://schemas.microsoft.com/office/drawing/2014/main" id="{6C6D9C8B-DA4C-4D10-B242-72ED40EE1DE8}"/>
            </a:ext>
          </a:extLst>
        </xdr:cNvPr>
        <xdr:cNvSpPr/>
      </xdr:nvSpPr>
      <xdr:spPr>
        <a:xfrm>
          <a:off x="542821" y="36041372"/>
          <a:ext cx="1310968" cy="627830"/>
        </a:xfrm>
        <a:prstGeom prst="wedgeRectCallout">
          <a:avLst>
            <a:gd name="adj1" fmla="val 86623"/>
            <a:gd name="adj2" fmla="val 6453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rPr>
            <a:t>ここに入力すると、任意に設定したい値が選択可能となります。</a:t>
          </a:r>
        </a:p>
      </xdr:txBody>
    </xdr:sp>
    <xdr:clientData/>
  </xdr:twoCellAnchor>
  <xdr:twoCellAnchor>
    <xdr:from>
      <xdr:col>10</xdr:col>
      <xdr:colOff>194597</xdr:colOff>
      <xdr:row>188</xdr:row>
      <xdr:rowOff>20482</xdr:rowOff>
    </xdr:from>
    <xdr:to>
      <xdr:col>14</xdr:col>
      <xdr:colOff>163871</xdr:colOff>
      <xdr:row>189</xdr:row>
      <xdr:rowOff>133144</xdr:rowOff>
    </xdr:to>
    <xdr:sp macro="" textlink="">
      <xdr:nvSpPr>
        <xdr:cNvPr id="20" name="楕円 19">
          <a:extLst>
            <a:ext uri="{FF2B5EF4-FFF2-40B4-BE49-F238E27FC236}">
              <a16:creationId xmlns:a16="http://schemas.microsoft.com/office/drawing/2014/main" id="{3A5175C5-8BB4-467D-9B50-9F79F3B9F62F}"/>
            </a:ext>
          </a:extLst>
        </xdr:cNvPr>
        <xdr:cNvSpPr/>
      </xdr:nvSpPr>
      <xdr:spPr>
        <a:xfrm>
          <a:off x="2194847" y="22480432"/>
          <a:ext cx="769374" cy="284112"/>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11</xdr:col>
      <xdr:colOff>85725</xdr:colOff>
      <xdr:row>205</xdr:row>
      <xdr:rowOff>133350</xdr:rowOff>
    </xdr:from>
    <xdr:to>
      <xdr:col>20</xdr:col>
      <xdr:colOff>123825</xdr:colOff>
      <xdr:row>216</xdr:row>
      <xdr:rowOff>85725</xdr:rowOff>
    </xdr:to>
    <xdr:pic>
      <xdr:nvPicPr>
        <xdr:cNvPr id="1650310" name="図 59">
          <a:extLst>
            <a:ext uri="{FF2B5EF4-FFF2-40B4-BE49-F238E27FC236}">
              <a16:creationId xmlns:a16="http://schemas.microsoft.com/office/drawing/2014/main" id="{11E5CB9D-AA3B-4D40-8E0E-7456A94F6CD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0" y="35280600"/>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10241</xdr:colOff>
      <xdr:row>208</xdr:row>
      <xdr:rowOff>10242</xdr:rowOff>
    </xdr:from>
    <xdr:to>
      <xdr:col>14</xdr:col>
      <xdr:colOff>184354</xdr:colOff>
      <xdr:row>209</xdr:row>
      <xdr:rowOff>122904</xdr:rowOff>
    </xdr:to>
    <xdr:sp macro="" textlink="">
      <xdr:nvSpPr>
        <xdr:cNvPr id="22" name="楕円 21">
          <a:extLst>
            <a:ext uri="{FF2B5EF4-FFF2-40B4-BE49-F238E27FC236}">
              <a16:creationId xmlns:a16="http://schemas.microsoft.com/office/drawing/2014/main" id="{99187EF4-C9A6-4A97-B82D-152BDCE22930}"/>
            </a:ext>
          </a:extLst>
        </xdr:cNvPr>
        <xdr:cNvSpPr/>
      </xdr:nvSpPr>
      <xdr:spPr>
        <a:xfrm>
          <a:off x="2210516" y="25899192"/>
          <a:ext cx="774188" cy="284112"/>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xdr:col>
      <xdr:colOff>161925</xdr:colOff>
      <xdr:row>167</xdr:row>
      <xdr:rowOff>142875</xdr:rowOff>
    </xdr:from>
    <xdr:to>
      <xdr:col>30</xdr:col>
      <xdr:colOff>76200</xdr:colOff>
      <xdr:row>177</xdr:row>
      <xdr:rowOff>47624</xdr:rowOff>
    </xdr:to>
    <xdr:pic>
      <xdr:nvPicPr>
        <xdr:cNvPr id="1650316" name="図 57">
          <a:extLst>
            <a:ext uri="{FF2B5EF4-FFF2-40B4-BE49-F238E27FC236}">
              <a16:creationId xmlns:a16="http://schemas.microsoft.com/office/drawing/2014/main" id="{608ED4DE-78C4-434D-ADA6-85C0875866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975" y="28775025"/>
          <a:ext cx="55149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xdr:colOff>
      <xdr:row>170</xdr:row>
      <xdr:rowOff>71693</xdr:rowOff>
    </xdr:from>
    <xdr:to>
      <xdr:col>30</xdr:col>
      <xdr:colOff>174113</xdr:colOff>
      <xdr:row>177</xdr:row>
      <xdr:rowOff>102420</xdr:rowOff>
    </xdr:to>
    <xdr:sp macro="" textlink="">
      <xdr:nvSpPr>
        <xdr:cNvPr id="24" name="楕円 23">
          <a:extLst>
            <a:ext uri="{FF2B5EF4-FFF2-40B4-BE49-F238E27FC236}">
              <a16:creationId xmlns:a16="http://schemas.microsoft.com/office/drawing/2014/main" id="{E674CBBD-6616-490B-A7B7-484D01352B7B}"/>
            </a:ext>
          </a:extLst>
        </xdr:cNvPr>
        <xdr:cNvSpPr/>
      </xdr:nvSpPr>
      <xdr:spPr>
        <a:xfrm>
          <a:off x="5120969" y="31237903"/>
          <a:ext cx="1198305" cy="1249517"/>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72923</xdr:colOff>
      <xdr:row>51</xdr:row>
      <xdr:rowOff>30727</xdr:rowOff>
    </xdr:from>
    <xdr:to>
      <xdr:col>29</xdr:col>
      <xdr:colOff>15568</xdr:colOff>
      <xdr:row>91</xdr:row>
      <xdr:rowOff>51210</xdr:rowOff>
    </xdr:to>
    <xdr:sp macro="" textlink="">
      <xdr:nvSpPr>
        <xdr:cNvPr id="25" name="角丸四角形 24">
          <a:extLst>
            <a:ext uri="{FF2B5EF4-FFF2-40B4-BE49-F238E27FC236}">
              <a16:creationId xmlns:a16="http://schemas.microsoft.com/office/drawing/2014/main" id="{2178E142-C146-4B16-9E92-3C457EF26C11}"/>
            </a:ext>
          </a:extLst>
        </xdr:cNvPr>
        <xdr:cNvSpPr/>
      </xdr:nvSpPr>
      <xdr:spPr>
        <a:xfrm>
          <a:off x="5193891" y="8910485"/>
          <a:ext cx="762000" cy="6984999"/>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103646</xdr:colOff>
      <xdr:row>50</xdr:row>
      <xdr:rowOff>143387</xdr:rowOff>
    </xdr:from>
    <xdr:to>
      <xdr:col>37</xdr:col>
      <xdr:colOff>235565</xdr:colOff>
      <xdr:row>91</xdr:row>
      <xdr:rowOff>51210</xdr:rowOff>
    </xdr:to>
    <xdr:sp macro="" textlink="">
      <xdr:nvSpPr>
        <xdr:cNvPr id="26" name="角丸四角形 25">
          <a:extLst>
            <a:ext uri="{FF2B5EF4-FFF2-40B4-BE49-F238E27FC236}">
              <a16:creationId xmlns:a16="http://schemas.microsoft.com/office/drawing/2014/main" id="{08F3A262-63BF-4AFC-B214-CE3B6753ADAB}"/>
            </a:ext>
          </a:extLst>
        </xdr:cNvPr>
        <xdr:cNvSpPr/>
      </xdr:nvSpPr>
      <xdr:spPr>
        <a:xfrm>
          <a:off x="6658485" y="8849032"/>
          <a:ext cx="1330225" cy="7046452"/>
        </a:xfrm>
        <a:prstGeom prst="roundRect">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51212</xdr:colOff>
      <xdr:row>38</xdr:row>
      <xdr:rowOff>81934</xdr:rowOff>
    </xdr:from>
    <xdr:to>
      <xdr:col>37</xdr:col>
      <xdr:colOff>20485</xdr:colOff>
      <xdr:row>40</xdr:row>
      <xdr:rowOff>10241</xdr:rowOff>
    </xdr:to>
    <xdr:sp macro="" textlink="">
      <xdr:nvSpPr>
        <xdr:cNvPr id="15" name="楕円 14">
          <a:extLst>
            <a:ext uri="{FF2B5EF4-FFF2-40B4-BE49-F238E27FC236}">
              <a16:creationId xmlns:a16="http://schemas.microsoft.com/office/drawing/2014/main" id="{012D5B95-5437-4A54-A448-74A644EA1930}"/>
            </a:ext>
          </a:extLst>
        </xdr:cNvPr>
        <xdr:cNvSpPr/>
      </xdr:nvSpPr>
      <xdr:spPr>
        <a:xfrm>
          <a:off x="7015728" y="6698224"/>
          <a:ext cx="757902" cy="276533"/>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61450</xdr:colOff>
      <xdr:row>42</xdr:row>
      <xdr:rowOff>30724</xdr:rowOff>
    </xdr:from>
    <xdr:to>
      <xdr:col>36</xdr:col>
      <xdr:colOff>204837</xdr:colOff>
      <xdr:row>44</xdr:row>
      <xdr:rowOff>143387</xdr:rowOff>
    </xdr:to>
    <xdr:sp macro="" textlink="">
      <xdr:nvSpPr>
        <xdr:cNvPr id="17" name="楕円 16">
          <a:extLst>
            <a:ext uri="{FF2B5EF4-FFF2-40B4-BE49-F238E27FC236}">
              <a16:creationId xmlns:a16="http://schemas.microsoft.com/office/drawing/2014/main" id="{5A716493-3EF8-4F91-A4D6-B1C6B74A0D24}"/>
            </a:ext>
          </a:extLst>
        </xdr:cNvPr>
        <xdr:cNvSpPr/>
      </xdr:nvSpPr>
      <xdr:spPr>
        <a:xfrm>
          <a:off x="7230805" y="7343466"/>
          <a:ext cx="501855" cy="460889"/>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112662</xdr:colOff>
      <xdr:row>96</xdr:row>
      <xdr:rowOff>143388</xdr:rowOff>
    </xdr:from>
    <xdr:to>
      <xdr:col>37</xdr:col>
      <xdr:colOff>96890</xdr:colOff>
      <xdr:row>160</xdr:row>
      <xdr:rowOff>1349068</xdr:rowOff>
    </xdr:to>
    <xdr:pic>
      <xdr:nvPicPr>
        <xdr:cNvPr id="30" name="図 29">
          <a:extLst>
            <a:ext uri="{FF2B5EF4-FFF2-40B4-BE49-F238E27FC236}">
              <a16:creationId xmlns:a16="http://schemas.microsoft.com/office/drawing/2014/main" id="{E586EA05-26FA-4815-87B9-C71101308E7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2017" y="16858227"/>
          <a:ext cx="6918018" cy="1234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104775</xdr:rowOff>
    </xdr:from>
    <xdr:to>
      <xdr:col>7</xdr:col>
      <xdr:colOff>180975</xdr:colOff>
      <xdr:row>2</xdr:row>
      <xdr:rowOff>98425</xdr:rowOff>
    </xdr:to>
    <xdr:sp macro="" textlink="">
      <xdr:nvSpPr>
        <xdr:cNvPr id="2" name="テキスト ボックス 1">
          <a:extLst>
            <a:ext uri="{FF2B5EF4-FFF2-40B4-BE49-F238E27FC236}">
              <a16:creationId xmlns:a16="http://schemas.microsoft.com/office/drawing/2014/main" id="{EE479D8F-F901-40F2-A55A-07BC52C8518E}"/>
            </a:ext>
          </a:extLst>
        </xdr:cNvPr>
        <xdr:cNvSpPr txBox="1"/>
      </xdr:nvSpPr>
      <xdr:spPr>
        <a:xfrm>
          <a:off x="238125" y="104775"/>
          <a:ext cx="1276350" cy="33655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lgn="ctr"/>
          <a:r>
            <a:rPr kumimoji="1" lang="ja-JP" altLang="en-US" sz="1400" b="1"/>
            <a:t>部門部類表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0</xdr:row>
      <xdr:rowOff>57150</xdr:rowOff>
    </xdr:from>
    <xdr:to>
      <xdr:col>2</xdr:col>
      <xdr:colOff>819150</xdr:colOff>
      <xdr:row>2</xdr:row>
      <xdr:rowOff>61383</xdr:rowOff>
    </xdr:to>
    <xdr:sp macro="" textlink="">
      <xdr:nvSpPr>
        <xdr:cNvPr id="2" name="テキスト ボックス 1">
          <a:extLst>
            <a:ext uri="{FF2B5EF4-FFF2-40B4-BE49-F238E27FC236}">
              <a16:creationId xmlns:a16="http://schemas.microsoft.com/office/drawing/2014/main" id="{C13C2817-2422-4AD3-A173-B1B083E2E3BF}"/>
            </a:ext>
          </a:extLst>
        </xdr:cNvPr>
        <xdr:cNvSpPr txBox="1"/>
      </xdr:nvSpPr>
      <xdr:spPr>
        <a:xfrm>
          <a:off x="190500" y="57150"/>
          <a:ext cx="838200" cy="30903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ja-JP" altLang="en-US" sz="1400" b="1"/>
            <a:t>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19</xdr:row>
      <xdr:rowOff>76200</xdr:rowOff>
    </xdr:from>
    <xdr:to>
      <xdr:col>5</xdr:col>
      <xdr:colOff>609600</xdr:colOff>
      <xdr:row>21</xdr:row>
      <xdr:rowOff>38100</xdr:rowOff>
    </xdr:to>
    <xdr:sp macro="" textlink="">
      <xdr:nvSpPr>
        <xdr:cNvPr id="5" name="右矢印 4">
          <a:extLst>
            <a:ext uri="{FF2B5EF4-FFF2-40B4-BE49-F238E27FC236}">
              <a16:creationId xmlns:a16="http://schemas.microsoft.com/office/drawing/2014/main" id="{5BD41A77-F50B-4770-A4FC-97E103E9054C}"/>
            </a:ext>
          </a:extLst>
        </xdr:cNvPr>
        <xdr:cNvSpPr/>
      </xdr:nvSpPr>
      <xdr:spPr>
        <a:xfrm>
          <a:off x="4295775" y="3209925"/>
          <a:ext cx="466725" cy="304800"/>
        </a:xfrm>
        <a:prstGeom prst="right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485775</xdr:colOff>
      <xdr:row>5</xdr:row>
      <xdr:rowOff>104775</xdr:rowOff>
    </xdr:from>
    <xdr:to>
      <xdr:col>11</xdr:col>
      <xdr:colOff>466725</xdr:colOff>
      <xdr:row>15</xdr:row>
      <xdr:rowOff>152400</xdr:rowOff>
    </xdr:to>
    <xdr:sp macro="" textlink="">
      <xdr:nvSpPr>
        <xdr:cNvPr id="6" name="正方形/長方形 5">
          <a:extLst>
            <a:ext uri="{FF2B5EF4-FFF2-40B4-BE49-F238E27FC236}">
              <a16:creationId xmlns:a16="http://schemas.microsoft.com/office/drawing/2014/main" id="{B99D1161-0F08-45CE-9E51-CD64DE01AEE7}"/>
            </a:ext>
          </a:extLst>
        </xdr:cNvPr>
        <xdr:cNvSpPr/>
      </xdr:nvSpPr>
      <xdr:spPr>
        <a:xfrm>
          <a:off x="6238875" y="1085850"/>
          <a:ext cx="2724150" cy="2057400"/>
        </a:xfrm>
        <a:prstGeom prst="rect">
          <a:avLst/>
        </a:prstGeom>
        <a:solidFill>
          <a:schemeClr val="accent3">
            <a:lumMod val="20000"/>
            <a:lumOff val="8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solidFill>
                <a:sysClr val="windowText" lastClr="000000"/>
              </a:solidFill>
            </a:rPr>
            <a:t>自給率（最終需要が県内で調達される割合）を変更した場合の波及効果分析に使用します。</a:t>
          </a:r>
          <a:endParaRPr kumimoji="1" lang="en-US" altLang="ja-JP" sz="1000">
            <a:solidFill>
              <a:sysClr val="windowText" lastClr="000000"/>
            </a:solidFill>
          </a:endParaRPr>
        </a:p>
        <a:p>
          <a:pPr algn="l">
            <a:lnSpc>
              <a:spcPts val="900"/>
            </a:lnSpc>
          </a:pP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変更したい部門の欄に、数値を入力してください。未入力の場合は、長野県産業連関表で計算した自給率が自動で適用されます。</a:t>
          </a: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直接効果以外は、長野県産業連関表で計算した自給率で固定しています。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900"/>
            </a:lnSpc>
          </a:pPr>
          <a:r>
            <a:rPr kumimoji="1" lang="ja-JP" altLang="en-US" sz="1000">
              <a:solidFill>
                <a:sysClr val="windowText" lastClr="000000"/>
              </a:solidFill>
            </a:rPr>
            <a:t>例えば、全て県内で調達される場合（県産品）は、該当部門の欄に「１」を入力します。</a:t>
          </a:r>
          <a:endParaRPr kumimoji="1" lang="en-US" altLang="ja-JP" sz="1000">
            <a:solidFill>
              <a:sysClr val="windowText" lastClr="000000"/>
            </a:solidFill>
          </a:endParaRPr>
        </a:p>
      </xdr:txBody>
    </xdr:sp>
    <xdr:clientData/>
  </xdr:twoCellAnchor>
  <xdr:twoCellAnchor>
    <xdr:from>
      <xdr:col>0</xdr:col>
      <xdr:colOff>219075</xdr:colOff>
      <xdr:row>0</xdr:row>
      <xdr:rowOff>95250</xdr:rowOff>
    </xdr:from>
    <xdr:to>
      <xdr:col>2</xdr:col>
      <xdr:colOff>457200</xdr:colOff>
      <xdr:row>2</xdr:row>
      <xdr:rowOff>61383</xdr:rowOff>
    </xdr:to>
    <xdr:sp macro="" textlink="">
      <xdr:nvSpPr>
        <xdr:cNvPr id="4" name="テキスト ボックス 3">
          <a:extLst>
            <a:ext uri="{FF2B5EF4-FFF2-40B4-BE49-F238E27FC236}">
              <a16:creationId xmlns:a16="http://schemas.microsoft.com/office/drawing/2014/main" id="{5BC712D9-C7F8-4373-A570-8D5A02FCDA4F}"/>
            </a:ext>
          </a:extLst>
        </xdr:cNvPr>
        <xdr:cNvSpPr txBox="1"/>
      </xdr:nvSpPr>
      <xdr:spPr>
        <a:xfrm>
          <a:off x="219075" y="95250"/>
          <a:ext cx="895350" cy="30903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gn="ctr"/>
          <a:r>
            <a:rPr kumimoji="1" lang="ja-JP" altLang="en-US" sz="1400" b="1"/>
            <a:t>自給率</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25</xdr:row>
      <xdr:rowOff>19050</xdr:rowOff>
    </xdr:from>
    <xdr:to>
      <xdr:col>6</xdr:col>
      <xdr:colOff>1209675</xdr:colOff>
      <xdr:row>37</xdr:row>
      <xdr:rowOff>161925</xdr:rowOff>
    </xdr:to>
    <xdr:graphicFrame macro="">
      <xdr:nvGraphicFramePr>
        <xdr:cNvPr id="1555810" name="グラフ 3">
          <a:extLst>
            <a:ext uri="{FF2B5EF4-FFF2-40B4-BE49-F238E27FC236}">
              <a16:creationId xmlns:a16="http://schemas.microsoft.com/office/drawing/2014/main" id="{191AA3DF-E312-43F8-AABA-0222CA93A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40</xdr:row>
      <xdr:rowOff>9525</xdr:rowOff>
    </xdr:from>
    <xdr:to>
      <xdr:col>6</xdr:col>
      <xdr:colOff>1181100</xdr:colOff>
      <xdr:row>52</xdr:row>
      <xdr:rowOff>142875</xdr:rowOff>
    </xdr:to>
    <xdr:graphicFrame macro="">
      <xdr:nvGraphicFramePr>
        <xdr:cNvPr id="1555811" name="グラフ 1">
          <a:extLst>
            <a:ext uri="{FF2B5EF4-FFF2-40B4-BE49-F238E27FC236}">
              <a16:creationId xmlns:a16="http://schemas.microsoft.com/office/drawing/2014/main" id="{F556FD77-384C-4F4B-90BC-A40370145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58</xdr:row>
      <xdr:rowOff>57150</xdr:rowOff>
    </xdr:from>
    <xdr:to>
      <xdr:col>7</xdr:col>
      <xdr:colOff>57150</xdr:colOff>
      <xdr:row>85</xdr:row>
      <xdr:rowOff>38100</xdr:rowOff>
    </xdr:to>
    <xdr:graphicFrame macro="">
      <xdr:nvGraphicFramePr>
        <xdr:cNvPr id="1555812" name="グラフ 6">
          <a:extLst>
            <a:ext uri="{FF2B5EF4-FFF2-40B4-BE49-F238E27FC236}">
              <a16:creationId xmlns:a16="http://schemas.microsoft.com/office/drawing/2014/main" id="{8C2CCC32-2192-43C9-ACE9-A7F322813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89</xdr:row>
      <xdr:rowOff>57150</xdr:rowOff>
    </xdr:from>
    <xdr:to>
      <xdr:col>7</xdr:col>
      <xdr:colOff>47625</xdr:colOff>
      <xdr:row>116</xdr:row>
      <xdr:rowOff>57150</xdr:rowOff>
    </xdr:to>
    <xdr:graphicFrame macro="">
      <xdr:nvGraphicFramePr>
        <xdr:cNvPr id="1555813" name="グラフ 9">
          <a:extLst>
            <a:ext uri="{FF2B5EF4-FFF2-40B4-BE49-F238E27FC236}">
              <a16:creationId xmlns:a16="http://schemas.microsoft.com/office/drawing/2014/main" id="{E1F18120-8388-4EE0-9D6A-A6D1B6CED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0</xdr:row>
      <xdr:rowOff>114300</xdr:rowOff>
    </xdr:from>
    <xdr:to>
      <xdr:col>2</xdr:col>
      <xdr:colOff>434975</xdr:colOff>
      <xdr:row>2</xdr:row>
      <xdr:rowOff>98955</xdr:rowOff>
    </xdr:to>
    <xdr:sp macro="" textlink="">
      <xdr:nvSpPr>
        <xdr:cNvPr id="7" name="テキスト ボックス 6">
          <a:extLst>
            <a:ext uri="{FF2B5EF4-FFF2-40B4-BE49-F238E27FC236}">
              <a16:creationId xmlns:a16="http://schemas.microsoft.com/office/drawing/2014/main" id="{26413D84-078D-492D-872C-95AB3EBA0B1A}"/>
            </a:ext>
          </a:extLst>
        </xdr:cNvPr>
        <xdr:cNvSpPr txBox="1"/>
      </xdr:nvSpPr>
      <xdr:spPr>
        <a:xfrm>
          <a:off x="152400" y="114300"/>
          <a:ext cx="1120775" cy="32755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総括表</a:t>
          </a:r>
        </a:p>
      </xdr:txBody>
    </xdr:sp>
    <xdr:clientData/>
  </xdr:twoCellAnchor>
  <xdr:twoCellAnchor>
    <xdr:from>
      <xdr:col>8</xdr:col>
      <xdr:colOff>628650</xdr:colOff>
      <xdr:row>5</xdr:row>
      <xdr:rowOff>114300</xdr:rowOff>
    </xdr:from>
    <xdr:to>
      <xdr:col>10</xdr:col>
      <xdr:colOff>495300</xdr:colOff>
      <xdr:row>8</xdr:row>
      <xdr:rowOff>107155</xdr:rowOff>
    </xdr:to>
    <xdr:sp macro="" textlink="">
      <xdr:nvSpPr>
        <xdr:cNvPr id="8" name="額縁 7">
          <a:hlinkClick xmlns:r="http://schemas.openxmlformats.org/officeDocument/2006/relationships" r:id="rId5"/>
          <a:extLst>
            <a:ext uri="{FF2B5EF4-FFF2-40B4-BE49-F238E27FC236}">
              <a16:creationId xmlns:a16="http://schemas.microsoft.com/office/drawing/2014/main" id="{23FB3DAC-4D86-404B-B084-C86C8F0BF4FA}"/>
            </a:ext>
          </a:extLst>
        </xdr:cNvPr>
        <xdr:cNvSpPr/>
      </xdr:nvSpPr>
      <xdr:spPr>
        <a:xfrm>
          <a:off x="7229475" y="1028700"/>
          <a:ext cx="1143000" cy="535780"/>
        </a:xfrm>
        <a:prstGeom prst="bevel">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留意事項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0</xdr:row>
      <xdr:rowOff>76200</xdr:rowOff>
    </xdr:from>
    <xdr:to>
      <xdr:col>3</xdr:col>
      <xdr:colOff>76200</xdr:colOff>
      <xdr:row>1</xdr:row>
      <xdr:rowOff>131763</xdr:rowOff>
    </xdr:to>
    <xdr:sp macro="" textlink="">
      <xdr:nvSpPr>
        <xdr:cNvPr id="2" name="テキスト ボックス 1">
          <a:extLst>
            <a:ext uri="{FF2B5EF4-FFF2-40B4-BE49-F238E27FC236}">
              <a16:creationId xmlns:a16="http://schemas.microsoft.com/office/drawing/2014/main" id="{B6053257-A903-4A0C-9712-0168CD9F0DF3}"/>
            </a:ext>
          </a:extLst>
        </xdr:cNvPr>
        <xdr:cNvSpPr txBox="1"/>
      </xdr:nvSpPr>
      <xdr:spPr>
        <a:xfrm>
          <a:off x="219075" y="76200"/>
          <a:ext cx="1390650" cy="33178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総合結果</a:t>
          </a:r>
        </a:p>
      </xdr:txBody>
    </xdr:sp>
    <xdr:clientData/>
  </xdr:twoCellAnchor>
  <xdr:twoCellAnchor>
    <xdr:from>
      <xdr:col>12</xdr:col>
      <xdr:colOff>0</xdr:colOff>
      <xdr:row>10</xdr:row>
      <xdr:rowOff>76200</xdr:rowOff>
    </xdr:from>
    <xdr:to>
      <xdr:col>15</xdr:col>
      <xdr:colOff>482600</xdr:colOff>
      <xdr:row>12</xdr:row>
      <xdr:rowOff>114300</xdr:rowOff>
    </xdr:to>
    <xdr:sp macro="" textlink="">
      <xdr:nvSpPr>
        <xdr:cNvPr id="5" name="額縁 4">
          <a:hlinkClick xmlns:r="http://schemas.openxmlformats.org/officeDocument/2006/relationships" r:id="rId1"/>
          <a:extLst>
            <a:ext uri="{FF2B5EF4-FFF2-40B4-BE49-F238E27FC236}">
              <a16:creationId xmlns:a16="http://schemas.microsoft.com/office/drawing/2014/main" id="{871DF63A-0F21-4DD1-9563-6063239B74A3}"/>
            </a:ext>
          </a:extLst>
        </xdr:cNvPr>
        <xdr:cNvSpPr/>
      </xdr:nvSpPr>
      <xdr:spPr>
        <a:xfrm>
          <a:off x="7858125" y="2333625"/>
          <a:ext cx="2540000" cy="457200"/>
        </a:xfrm>
        <a:prstGeom prst="bevel">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入力結果の確認について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22</xdr:row>
      <xdr:rowOff>9525</xdr:rowOff>
    </xdr:from>
    <xdr:to>
      <xdr:col>8</xdr:col>
      <xdr:colOff>0</xdr:colOff>
      <xdr:row>23</xdr:row>
      <xdr:rowOff>180975</xdr:rowOff>
    </xdr:to>
    <xdr:cxnSp macro="">
      <xdr:nvCxnSpPr>
        <xdr:cNvPr id="3" name="直線矢印コネクタ 2">
          <a:extLst>
            <a:ext uri="{FF2B5EF4-FFF2-40B4-BE49-F238E27FC236}">
              <a16:creationId xmlns:a16="http://schemas.microsoft.com/office/drawing/2014/main" id="{BCADDD8A-BEF3-4219-ABD0-6E42D112D882}"/>
            </a:ext>
          </a:extLst>
        </xdr:cNvPr>
        <xdr:cNvCxnSpPr/>
      </xdr:nvCxnSpPr>
      <xdr:spPr>
        <a:xfrm>
          <a:off x="1438275" y="3848100"/>
          <a:ext cx="0" cy="3619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20</xdr:row>
      <xdr:rowOff>19050</xdr:rowOff>
    </xdr:from>
    <xdr:to>
      <xdr:col>8</xdr:col>
      <xdr:colOff>9525</xdr:colOff>
      <xdr:row>21</xdr:row>
      <xdr:rowOff>9525</xdr:rowOff>
    </xdr:to>
    <xdr:cxnSp macro="">
      <xdr:nvCxnSpPr>
        <xdr:cNvPr id="5" name="直線コネクタ 4">
          <a:extLst>
            <a:ext uri="{FF2B5EF4-FFF2-40B4-BE49-F238E27FC236}">
              <a16:creationId xmlns:a16="http://schemas.microsoft.com/office/drawing/2014/main" id="{D74B27DC-D47A-4F8A-8C8A-4298C8768078}"/>
            </a:ext>
          </a:extLst>
        </xdr:cNvPr>
        <xdr:cNvCxnSpPr/>
      </xdr:nvCxnSpPr>
      <xdr:spPr>
        <a:xfrm>
          <a:off x="1447800" y="3476625"/>
          <a:ext cx="0" cy="180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5</xdr:row>
      <xdr:rowOff>171450</xdr:rowOff>
    </xdr:from>
    <xdr:to>
      <xdr:col>17</xdr:col>
      <xdr:colOff>28575</xdr:colOff>
      <xdr:row>6</xdr:row>
      <xdr:rowOff>171450</xdr:rowOff>
    </xdr:to>
    <xdr:cxnSp macro="">
      <xdr:nvCxnSpPr>
        <xdr:cNvPr id="7" name="直線コネクタ 6">
          <a:extLst>
            <a:ext uri="{FF2B5EF4-FFF2-40B4-BE49-F238E27FC236}">
              <a16:creationId xmlns:a16="http://schemas.microsoft.com/office/drawing/2014/main" id="{92D918C7-83AB-430D-91A3-A9C633AB1839}"/>
            </a:ext>
          </a:extLst>
        </xdr:cNvPr>
        <xdr:cNvCxnSpPr/>
      </xdr:nvCxnSpPr>
      <xdr:spPr>
        <a:xfrm>
          <a:off x="3181350" y="1371600"/>
          <a:ext cx="0" cy="180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8</xdr:row>
      <xdr:rowOff>19050</xdr:rowOff>
    </xdr:from>
    <xdr:to>
      <xdr:col>17</xdr:col>
      <xdr:colOff>38100</xdr:colOff>
      <xdr:row>10</xdr:row>
      <xdr:rowOff>171450</xdr:rowOff>
    </xdr:to>
    <xdr:cxnSp macro="">
      <xdr:nvCxnSpPr>
        <xdr:cNvPr id="8" name="直線矢印コネクタ 7">
          <a:extLst>
            <a:ext uri="{FF2B5EF4-FFF2-40B4-BE49-F238E27FC236}">
              <a16:creationId xmlns:a16="http://schemas.microsoft.com/office/drawing/2014/main" id="{B9760467-E42E-4B14-949D-EF043CA19F26}"/>
            </a:ext>
          </a:extLst>
        </xdr:cNvPr>
        <xdr:cNvCxnSpPr/>
      </xdr:nvCxnSpPr>
      <xdr:spPr>
        <a:xfrm>
          <a:off x="3190875" y="1762125"/>
          <a:ext cx="0" cy="5143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26</xdr:row>
      <xdr:rowOff>0</xdr:rowOff>
    </xdr:from>
    <xdr:to>
      <xdr:col>8</xdr:col>
      <xdr:colOff>0</xdr:colOff>
      <xdr:row>26</xdr:row>
      <xdr:rowOff>180975</xdr:rowOff>
    </xdr:to>
    <xdr:cxnSp macro="">
      <xdr:nvCxnSpPr>
        <xdr:cNvPr id="17" name="直線コネクタ 16">
          <a:extLst>
            <a:ext uri="{FF2B5EF4-FFF2-40B4-BE49-F238E27FC236}">
              <a16:creationId xmlns:a16="http://schemas.microsoft.com/office/drawing/2014/main" id="{EB57DA5A-29B0-4498-AE62-B1F9CD6B3489}"/>
            </a:ext>
          </a:extLst>
        </xdr:cNvPr>
        <xdr:cNvCxnSpPr/>
      </xdr:nvCxnSpPr>
      <xdr:spPr>
        <a:xfrm>
          <a:off x="1438275" y="4600575"/>
          <a:ext cx="0" cy="1809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28</xdr:row>
      <xdr:rowOff>0</xdr:rowOff>
    </xdr:from>
    <xdr:to>
      <xdr:col>8</xdr:col>
      <xdr:colOff>0</xdr:colOff>
      <xdr:row>30</xdr:row>
      <xdr:rowOff>171450</xdr:rowOff>
    </xdr:to>
    <xdr:cxnSp macro="">
      <xdr:nvCxnSpPr>
        <xdr:cNvPr id="18" name="直線矢印コネクタ 17">
          <a:extLst>
            <a:ext uri="{FF2B5EF4-FFF2-40B4-BE49-F238E27FC236}">
              <a16:creationId xmlns:a16="http://schemas.microsoft.com/office/drawing/2014/main" id="{B8D3D0D6-DFAE-4FAE-87F8-2C05D6C2DC5D}"/>
            </a:ext>
          </a:extLst>
        </xdr:cNvPr>
        <xdr:cNvCxnSpPr/>
      </xdr:nvCxnSpPr>
      <xdr:spPr>
        <a:xfrm>
          <a:off x="1438275" y="4981575"/>
          <a:ext cx="0" cy="3619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43</xdr:row>
      <xdr:rowOff>0</xdr:rowOff>
    </xdr:from>
    <xdr:to>
      <xdr:col>8</xdr:col>
      <xdr:colOff>0</xdr:colOff>
      <xdr:row>43</xdr:row>
      <xdr:rowOff>170391</xdr:rowOff>
    </xdr:to>
    <xdr:cxnSp macro="">
      <xdr:nvCxnSpPr>
        <xdr:cNvPr id="44" name="直線コネクタ 43">
          <a:extLst>
            <a:ext uri="{FF2B5EF4-FFF2-40B4-BE49-F238E27FC236}">
              <a16:creationId xmlns:a16="http://schemas.microsoft.com/office/drawing/2014/main" id="{8E117954-AF70-4C24-B0CC-95E23156F599}"/>
            </a:ext>
          </a:extLst>
        </xdr:cNvPr>
        <xdr:cNvCxnSpPr/>
      </xdr:nvCxnSpPr>
      <xdr:spPr>
        <a:xfrm>
          <a:off x="1439333" y="7122583"/>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49</xdr:row>
      <xdr:rowOff>0</xdr:rowOff>
    </xdr:from>
    <xdr:to>
      <xdr:col>8</xdr:col>
      <xdr:colOff>0</xdr:colOff>
      <xdr:row>49</xdr:row>
      <xdr:rowOff>170391</xdr:rowOff>
    </xdr:to>
    <xdr:cxnSp macro="">
      <xdr:nvCxnSpPr>
        <xdr:cNvPr id="45" name="直線コネクタ 44">
          <a:extLst>
            <a:ext uri="{FF2B5EF4-FFF2-40B4-BE49-F238E27FC236}">
              <a16:creationId xmlns:a16="http://schemas.microsoft.com/office/drawing/2014/main" id="{7415B24E-D923-4EFE-BADB-F25195CB996F}"/>
            </a:ext>
          </a:extLst>
        </xdr:cNvPr>
        <xdr:cNvCxnSpPr/>
      </xdr:nvCxnSpPr>
      <xdr:spPr>
        <a:xfrm>
          <a:off x="1439333" y="8202083"/>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56</xdr:row>
      <xdr:rowOff>0</xdr:rowOff>
    </xdr:from>
    <xdr:to>
      <xdr:col>8</xdr:col>
      <xdr:colOff>0</xdr:colOff>
      <xdr:row>56</xdr:row>
      <xdr:rowOff>170391</xdr:rowOff>
    </xdr:to>
    <xdr:cxnSp macro="">
      <xdr:nvCxnSpPr>
        <xdr:cNvPr id="46" name="直線コネクタ 45">
          <a:extLst>
            <a:ext uri="{FF2B5EF4-FFF2-40B4-BE49-F238E27FC236}">
              <a16:creationId xmlns:a16="http://schemas.microsoft.com/office/drawing/2014/main" id="{D19C021E-DB92-40C0-A4D4-EDFB89EEA3B3}"/>
            </a:ext>
          </a:extLst>
        </xdr:cNvPr>
        <xdr:cNvCxnSpPr/>
      </xdr:nvCxnSpPr>
      <xdr:spPr>
        <a:xfrm>
          <a:off x="1439333" y="9398000"/>
          <a:ext cx="0" cy="1703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45</xdr:row>
      <xdr:rowOff>0</xdr:rowOff>
    </xdr:from>
    <xdr:to>
      <xdr:col>8</xdr:col>
      <xdr:colOff>0</xdr:colOff>
      <xdr:row>46</xdr:row>
      <xdr:rowOff>171450</xdr:rowOff>
    </xdr:to>
    <xdr:cxnSp macro="">
      <xdr:nvCxnSpPr>
        <xdr:cNvPr id="47" name="直線矢印コネクタ 46">
          <a:extLst>
            <a:ext uri="{FF2B5EF4-FFF2-40B4-BE49-F238E27FC236}">
              <a16:creationId xmlns:a16="http://schemas.microsoft.com/office/drawing/2014/main" id="{90DB7551-410B-49C5-9847-D417FFBBFE58}"/>
            </a:ext>
          </a:extLst>
        </xdr:cNvPr>
        <xdr:cNvCxnSpPr/>
      </xdr:nvCxnSpPr>
      <xdr:spPr>
        <a:xfrm>
          <a:off x="1438275" y="7515225"/>
          <a:ext cx="0" cy="3524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52</xdr:row>
      <xdr:rowOff>0</xdr:rowOff>
    </xdr:from>
    <xdr:to>
      <xdr:col>8</xdr:col>
      <xdr:colOff>0</xdr:colOff>
      <xdr:row>54</xdr:row>
      <xdr:rowOff>0</xdr:rowOff>
    </xdr:to>
    <xdr:cxnSp macro="">
      <xdr:nvCxnSpPr>
        <xdr:cNvPr id="48" name="直線矢印コネクタ 47">
          <a:extLst>
            <a:ext uri="{FF2B5EF4-FFF2-40B4-BE49-F238E27FC236}">
              <a16:creationId xmlns:a16="http://schemas.microsoft.com/office/drawing/2014/main" id="{30ECEB91-5AC3-4DA0-A801-B5243B49BF1E}"/>
            </a:ext>
          </a:extLst>
        </xdr:cNvPr>
        <xdr:cNvCxnSpPr/>
      </xdr:nvCxnSpPr>
      <xdr:spPr>
        <a:xfrm>
          <a:off x="1438275" y="8782050"/>
          <a:ext cx="0" cy="3048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58</xdr:row>
      <xdr:rowOff>0</xdr:rowOff>
    </xdr:from>
    <xdr:to>
      <xdr:col>8</xdr:col>
      <xdr:colOff>0</xdr:colOff>
      <xdr:row>60</xdr:row>
      <xdr:rowOff>171450</xdr:rowOff>
    </xdr:to>
    <xdr:cxnSp macro="">
      <xdr:nvCxnSpPr>
        <xdr:cNvPr id="51" name="直線矢印コネクタ 50">
          <a:extLst>
            <a:ext uri="{FF2B5EF4-FFF2-40B4-BE49-F238E27FC236}">
              <a16:creationId xmlns:a16="http://schemas.microsoft.com/office/drawing/2014/main" id="{D60BB36A-0C52-409E-A9DC-38E39069D11D}"/>
            </a:ext>
          </a:extLst>
        </xdr:cNvPr>
        <xdr:cNvCxnSpPr/>
      </xdr:nvCxnSpPr>
      <xdr:spPr>
        <a:xfrm>
          <a:off x="1438275" y="9810750"/>
          <a:ext cx="0" cy="3524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0</xdr:row>
      <xdr:rowOff>66675</xdr:rowOff>
    </xdr:from>
    <xdr:to>
      <xdr:col>7</xdr:col>
      <xdr:colOff>114300</xdr:colOff>
      <xdr:row>0</xdr:row>
      <xdr:rowOff>436563</xdr:rowOff>
    </xdr:to>
    <xdr:sp macro="" textlink="">
      <xdr:nvSpPr>
        <xdr:cNvPr id="36" name="テキスト ボックス 35">
          <a:extLst>
            <a:ext uri="{FF2B5EF4-FFF2-40B4-BE49-F238E27FC236}">
              <a16:creationId xmlns:a16="http://schemas.microsoft.com/office/drawing/2014/main" id="{55675C00-BAD2-49EC-BF99-BD3167A7A162}"/>
            </a:ext>
          </a:extLst>
        </xdr:cNvPr>
        <xdr:cNvSpPr txBox="1"/>
      </xdr:nvSpPr>
      <xdr:spPr>
        <a:xfrm>
          <a:off x="266700" y="66675"/>
          <a:ext cx="1095375" cy="36988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pPr algn="ctr"/>
          <a:r>
            <a:rPr kumimoji="1" lang="ja-JP" altLang="en-US" sz="1400" b="1"/>
            <a:t>フロー</a:t>
          </a:r>
        </a:p>
      </xdr:txBody>
    </xdr:sp>
    <xdr:clientData/>
  </xdr:twoCellAnchor>
  <xdr:twoCellAnchor>
    <xdr:from>
      <xdr:col>8</xdr:col>
      <xdr:colOff>0</xdr:colOff>
      <xdr:row>13</xdr:row>
      <xdr:rowOff>9525</xdr:rowOff>
    </xdr:from>
    <xdr:to>
      <xdr:col>8</xdr:col>
      <xdr:colOff>0</xdr:colOff>
      <xdr:row>14</xdr:row>
      <xdr:rowOff>161925</xdr:rowOff>
    </xdr:to>
    <xdr:cxnSp macro="">
      <xdr:nvCxnSpPr>
        <xdr:cNvPr id="43" name="直線コネクタ 42">
          <a:extLst>
            <a:ext uri="{FF2B5EF4-FFF2-40B4-BE49-F238E27FC236}">
              <a16:creationId xmlns:a16="http://schemas.microsoft.com/office/drawing/2014/main" id="{6618C12E-4A47-4B7A-8B88-69DE8215C254}"/>
            </a:ext>
          </a:extLst>
        </xdr:cNvPr>
        <xdr:cNvCxnSpPr/>
      </xdr:nvCxnSpPr>
      <xdr:spPr>
        <a:xfrm>
          <a:off x="1438275" y="2657475"/>
          <a:ext cx="0" cy="3333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xdr:row>
      <xdr:rowOff>0</xdr:rowOff>
    </xdr:from>
    <xdr:to>
      <xdr:col>8</xdr:col>
      <xdr:colOff>1</xdr:colOff>
      <xdr:row>18</xdr:row>
      <xdr:rowOff>0</xdr:rowOff>
    </xdr:to>
    <xdr:cxnSp macro="">
      <xdr:nvCxnSpPr>
        <xdr:cNvPr id="50" name="直線矢印コネクタ 49">
          <a:extLst>
            <a:ext uri="{FF2B5EF4-FFF2-40B4-BE49-F238E27FC236}">
              <a16:creationId xmlns:a16="http://schemas.microsoft.com/office/drawing/2014/main" id="{A9FEBD88-D357-4092-9152-5D5358344692}"/>
            </a:ext>
          </a:extLst>
        </xdr:cNvPr>
        <xdr:cNvCxnSpPr/>
      </xdr:nvCxnSpPr>
      <xdr:spPr>
        <a:xfrm>
          <a:off x="1438275" y="3190875"/>
          <a:ext cx="1" cy="3619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171450</xdr:rowOff>
    </xdr:from>
    <xdr:to>
      <xdr:col>18</xdr:col>
      <xdr:colOff>0</xdr:colOff>
      <xdr:row>13</xdr:row>
      <xdr:rowOff>171451</xdr:rowOff>
    </xdr:to>
    <xdr:cxnSp macro="">
      <xdr:nvCxnSpPr>
        <xdr:cNvPr id="52" name="直線コネクタ 51">
          <a:extLst>
            <a:ext uri="{FF2B5EF4-FFF2-40B4-BE49-F238E27FC236}">
              <a16:creationId xmlns:a16="http://schemas.microsoft.com/office/drawing/2014/main" id="{84861E14-CB29-4EFF-B116-13739C943E05}"/>
            </a:ext>
          </a:extLst>
        </xdr:cNvPr>
        <xdr:cNvCxnSpPr/>
      </xdr:nvCxnSpPr>
      <xdr:spPr>
        <a:xfrm flipV="1">
          <a:off x="1438275" y="2819400"/>
          <a:ext cx="1905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17</xdr:row>
      <xdr:rowOff>9525</xdr:rowOff>
    </xdr:from>
    <xdr:to>
      <xdr:col>17</xdr:col>
      <xdr:colOff>180975</xdr:colOff>
      <xdr:row>18</xdr:row>
      <xdr:rowOff>9525</xdr:rowOff>
    </xdr:to>
    <xdr:cxnSp macro="">
      <xdr:nvCxnSpPr>
        <xdr:cNvPr id="53" name="直線矢印コネクタ 52">
          <a:extLst>
            <a:ext uri="{FF2B5EF4-FFF2-40B4-BE49-F238E27FC236}">
              <a16:creationId xmlns:a16="http://schemas.microsoft.com/office/drawing/2014/main" id="{31765DD7-11EF-473C-ADE2-0E124E9058EF}"/>
            </a:ext>
          </a:extLst>
        </xdr:cNvPr>
        <xdr:cNvCxnSpPr/>
      </xdr:nvCxnSpPr>
      <xdr:spPr>
        <a:xfrm>
          <a:off x="3324225" y="3381375"/>
          <a:ext cx="9525" cy="18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19</xdr:row>
      <xdr:rowOff>104775</xdr:rowOff>
    </xdr:from>
    <xdr:to>
      <xdr:col>27</xdr:col>
      <xdr:colOff>188383</xdr:colOff>
      <xdr:row>19</xdr:row>
      <xdr:rowOff>104776</xdr:rowOff>
    </xdr:to>
    <xdr:cxnSp macro="">
      <xdr:nvCxnSpPr>
        <xdr:cNvPr id="61" name="直線コネクタ 60">
          <a:extLst>
            <a:ext uri="{FF2B5EF4-FFF2-40B4-BE49-F238E27FC236}">
              <a16:creationId xmlns:a16="http://schemas.microsoft.com/office/drawing/2014/main" id="{05FE67B4-A059-4858-925B-FFC20C2B946F}"/>
            </a:ext>
          </a:extLst>
        </xdr:cNvPr>
        <xdr:cNvCxnSpPr/>
      </xdr:nvCxnSpPr>
      <xdr:spPr>
        <a:xfrm>
          <a:off x="4886325" y="3838575"/>
          <a:ext cx="35983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19</xdr:row>
      <xdr:rowOff>114301</xdr:rowOff>
    </xdr:from>
    <xdr:to>
      <xdr:col>28</xdr:col>
      <xdr:colOff>2</xdr:colOff>
      <xdr:row>38</xdr:row>
      <xdr:rowOff>66677</xdr:rowOff>
    </xdr:to>
    <xdr:cxnSp macro="">
      <xdr:nvCxnSpPr>
        <xdr:cNvPr id="62" name="カギ線コネクタ 3">
          <a:extLst>
            <a:ext uri="{FF2B5EF4-FFF2-40B4-BE49-F238E27FC236}">
              <a16:creationId xmlns:a16="http://schemas.microsoft.com/office/drawing/2014/main" id="{D96C728F-3157-4FC9-8915-15DD33A9DD0F}"/>
            </a:ext>
          </a:extLst>
        </xdr:cNvPr>
        <xdr:cNvCxnSpPr/>
      </xdr:nvCxnSpPr>
      <xdr:spPr>
        <a:xfrm rot="5400000">
          <a:off x="2890838" y="4881564"/>
          <a:ext cx="3390901" cy="1323976"/>
        </a:xfrm>
        <a:prstGeom prst="bentConnector3">
          <a:avLst>
            <a:gd name="adj1" fmla="val 10028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19051</xdr:colOff>
      <xdr:row>38</xdr:row>
      <xdr:rowOff>95250</xdr:rowOff>
    </xdr:from>
    <xdr:to>
      <xdr:col>28</xdr:col>
      <xdr:colOff>4</xdr:colOff>
      <xdr:row>42</xdr:row>
      <xdr:rowOff>19050</xdr:rowOff>
    </xdr:to>
    <xdr:cxnSp macro="">
      <xdr:nvCxnSpPr>
        <xdr:cNvPr id="74" name="カギ線コネクタ 41">
          <a:extLst>
            <a:ext uri="{FF2B5EF4-FFF2-40B4-BE49-F238E27FC236}">
              <a16:creationId xmlns:a16="http://schemas.microsoft.com/office/drawing/2014/main" id="{A5F17C49-719C-4240-8971-C98AD21113A1}"/>
            </a:ext>
          </a:extLst>
        </xdr:cNvPr>
        <xdr:cNvCxnSpPr/>
      </xdr:nvCxnSpPr>
      <xdr:spPr>
        <a:xfrm rot="10800000" flipV="1">
          <a:off x="3933826" y="7267575"/>
          <a:ext cx="1314453" cy="666750"/>
        </a:xfrm>
        <a:prstGeom prst="bentConnector3">
          <a:avLst>
            <a:gd name="adj1" fmla="val 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14</xdr:row>
      <xdr:rowOff>0</xdr:rowOff>
    </xdr:from>
    <xdr:to>
      <xdr:col>17</xdr:col>
      <xdr:colOff>180975</xdr:colOff>
      <xdr:row>14</xdr:row>
      <xdr:rowOff>179916</xdr:rowOff>
    </xdr:to>
    <xdr:cxnSp macro="">
      <xdr:nvCxnSpPr>
        <xdr:cNvPr id="79" name="直線コネクタ 78">
          <a:extLst>
            <a:ext uri="{FF2B5EF4-FFF2-40B4-BE49-F238E27FC236}">
              <a16:creationId xmlns:a16="http://schemas.microsoft.com/office/drawing/2014/main" id="{D3A3A7B5-30E4-432C-98D1-8993137DD947}"/>
            </a:ext>
          </a:extLst>
        </xdr:cNvPr>
        <xdr:cNvCxnSpPr/>
      </xdr:nvCxnSpPr>
      <xdr:spPr>
        <a:xfrm>
          <a:off x="3333750" y="2828925"/>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36</xdr:row>
      <xdr:rowOff>9525</xdr:rowOff>
    </xdr:from>
    <xdr:to>
      <xdr:col>12</xdr:col>
      <xdr:colOff>180975</xdr:colOff>
      <xdr:row>37</xdr:row>
      <xdr:rowOff>9525</xdr:rowOff>
    </xdr:to>
    <xdr:cxnSp macro="">
      <xdr:nvCxnSpPr>
        <xdr:cNvPr id="89" name="直線矢印コネクタ 88">
          <a:extLst>
            <a:ext uri="{FF2B5EF4-FFF2-40B4-BE49-F238E27FC236}">
              <a16:creationId xmlns:a16="http://schemas.microsoft.com/office/drawing/2014/main" id="{118A19BA-2299-4422-88E4-F487CEBE5055}"/>
            </a:ext>
          </a:extLst>
        </xdr:cNvPr>
        <xdr:cNvCxnSpPr/>
      </xdr:nvCxnSpPr>
      <xdr:spPr>
        <a:xfrm>
          <a:off x="3324225" y="3381375"/>
          <a:ext cx="9525" cy="18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33</xdr:row>
      <xdr:rowOff>0</xdr:rowOff>
    </xdr:from>
    <xdr:to>
      <xdr:col>12</xdr:col>
      <xdr:colOff>180975</xdr:colOff>
      <xdr:row>33</xdr:row>
      <xdr:rowOff>179916</xdr:rowOff>
    </xdr:to>
    <xdr:cxnSp macro="">
      <xdr:nvCxnSpPr>
        <xdr:cNvPr id="90" name="直線コネクタ 89">
          <a:extLst>
            <a:ext uri="{FF2B5EF4-FFF2-40B4-BE49-F238E27FC236}">
              <a16:creationId xmlns:a16="http://schemas.microsoft.com/office/drawing/2014/main" id="{CC42209F-82B4-428E-B09B-C9E560781CD7}"/>
            </a:ext>
          </a:extLst>
        </xdr:cNvPr>
        <xdr:cNvCxnSpPr/>
      </xdr:nvCxnSpPr>
      <xdr:spPr>
        <a:xfrm>
          <a:off x="3333750" y="2828925"/>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66</xdr:row>
      <xdr:rowOff>9525</xdr:rowOff>
    </xdr:from>
    <xdr:to>
      <xdr:col>7</xdr:col>
      <xdr:colOff>180975</xdr:colOff>
      <xdr:row>67</xdr:row>
      <xdr:rowOff>9525</xdr:rowOff>
    </xdr:to>
    <xdr:cxnSp macro="">
      <xdr:nvCxnSpPr>
        <xdr:cNvPr id="91" name="直線矢印コネクタ 90">
          <a:extLst>
            <a:ext uri="{FF2B5EF4-FFF2-40B4-BE49-F238E27FC236}">
              <a16:creationId xmlns:a16="http://schemas.microsoft.com/office/drawing/2014/main" id="{B9E7FD74-B8B6-4168-8369-B7A7DB122A41}"/>
            </a:ext>
          </a:extLst>
        </xdr:cNvPr>
        <xdr:cNvCxnSpPr/>
      </xdr:nvCxnSpPr>
      <xdr:spPr>
        <a:xfrm>
          <a:off x="2371725" y="6819900"/>
          <a:ext cx="9525" cy="180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63</xdr:row>
      <xdr:rowOff>0</xdr:rowOff>
    </xdr:from>
    <xdr:to>
      <xdr:col>7</xdr:col>
      <xdr:colOff>180975</xdr:colOff>
      <xdr:row>63</xdr:row>
      <xdr:rowOff>179916</xdr:rowOff>
    </xdr:to>
    <xdr:cxnSp macro="">
      <xdr:nvCxnSpPr>
        <xdr:cNvPr id="92" name="直線コネクタ 91">
          <a:extLst>
            <a:ext uri="{FF2B5EF4-FFF2-40B4-BE49-F238E27FC236}">
              <a16:creationId xmlns:a16="http://schemas.microsoft.com/office/drawing/2014/main" id="{CA0EB51D-E9A8-49D5-8BFA-6E1A098FFE45}"/>
            </a:ext>
          </a:extLst>
        </xdr:cNvPr>
        <xdr:cNvCxnSpPr/>
      </xdr:nvCxnSpPr>
      <xdr:spPr>
        <a:xfrm>
          <a:off x="2381250" y="6267450"/>
          <a:ext cx="0" cy="1799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56030</xdr:colOff>
      <xdr:row>0</xdr:row>
      <xdr:rowOff>89647</xdr:rowOff>
    </xdr:from>
    <xdr:to>
      <xdr:col>2</xdr:col>
      <xdr:colOff>1411942</xdr:colOff>
      <xdr:row>1</xdr:row>
      <xdr:rowOff>168088</xdr:rowOff>
    </xdr:to>
    <xdr:sp macro="" textlink="">
      <xdr:nvSpPr>
        <xdr:cNvPr id="2" name="テキスト ボックス 1">
          <a:extLst>
            <a:ext uri="{FF2B5EF4-FFF2-40B4-BE49-F238E27FC236}">
              <a16:creationId xmlns:a16="http://schemas.microsoft.com/office/drawing/2014/main" id="{29F9697E-4FAA-4A68-B8C6-E15113363C00}"/>
            </a:ext>
          </a:extLst>
        </xdr:cNvPr>
        <xdr:cNvSpPr txBox="1"/>
      </xdr:nvSpPr>
      <xdr:spPr>
        <a:xfrm>
          <a:off x="134471" y="89647"/>
          <a:ext cx="1546412" cy="32497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波及効果計算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134470</xdr:colOff>
      <xdr:row>0</xdr:row>
      <xdr:rowOff>44824</xdr:rowOff>
    </xdr:from>
    <xdr:to>
      <xdr:col>2</xdr:col>
      <xdr:colOff>1355912</xdr:colOff>
      <xdr:row>0</xdr:row>
      <xdr:rowOff>376612</xdr:rowOff>
    </xdr:to>
    <xdr:sp macro="" textlink="">
      <xdr:nvSpPr>
        <xdr:cNvPr id="2" name="テキスト ボックス 1">
          <a:extLst>
            <a:ext uri="{FF2B5EF4-FFF2-40B4-BE49-F238E27FC236}">
              <a16:creationId xmlns:a16="http://schemas.microsoft.com/office/drawing/2014/main" id="{F034C76D-8E81-4C86-945C-43EEC7894ABC}"/>
            </a:ext>
          </a:extLst>
        </xdr:cNvPr>
        <xdr:cNvSpPr txBox="1"/>
      </xdr:nvSpPr>
      <xdr:spPr>
        <a:xfrm>
          <a:off x="246529" y="44824"/>
          <a:ext cx="1456765" cy="331788"/>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投入係数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67236</xdr:colOff>
      <xdr:row>0</xdr:row>
      <xdr:rowOff>67236</xdr:rowOff>
    </xdr:from>
    <xdr:to>
      <xdr:col>2</xdr:col>
      <xdr:colOff>1781736</xdr:colOff>
      <xdr:row>0</xdr:row>
      <xdr:rowOff>399024</xdr:rowOff>
    </xdr:to>
    <xdr:sp macro="" textlink="">
      <xdr:nvSpPr>
        <xdr:cNvPr id="2" name="テキスト ボックス 1">
          <a:extLst>
            <a:ext uri="{FF2B5EF4-FFF2-40B4-BE49-F238E27FC236}">
              <a16:creationId xmlns:a16="http://schemas.microsoft.com/office/drawing/2014/main" id="{1A8F34A9-DA61-4CB8-9548-4D20151838BF}"/>
            </a:ext>
          </a:extLst>
        </xdr:cNvPr>
        <xdr:cNvSpPr txBox="1"/>
      </xdr:nvSpPr>
      <xdr:spPr>
        <a:xfrm>
          <a:off x="179295" y="67236"/>
          <a:ext cx="1949823" cy="331788"/>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逆行列計数（開放型）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123825</xdr:colOff>
      <xdr:row>0</xdr:row>
      <xdr:rowOff>47625</xdr:rowOff>
    </xdr:from>
    <xdr:to>
      <xdr:col>2</xdr:col>
      <xdr:colOff>1143000</xdr:colOff>
      <xdr:row>1</xdr:row>
      <xdr:rowOff>112713</xdr:rowOff>
    </xdr:to>
    <xdr:sp macro="" textlink="">
      <xdr:nvSpPr>
        <xdr:cNvPr id="4" name="テキスト ボックス 3">
          <a:extLst>
            <a:ext uri="{FF2B5EF4-FFF2-40B4-BE49-F238E27FC236}">
              <a16:creationId xmlns:a16="http://schemas.microsoft.com/office/drawing/2014/main" id="{0B104695-7A9B-49BE-868C-7CE4150555A4}"/>
            </a:ext>
          </a:extLst>
        </xdr:cNvPr>
        <xdr:cNvSpPr txBox="1"/>
      </xdr:nvSpPr>
      <xdr:spPr>
        <a:xfrm>
          <a:off x="400050" y="47625"/>
          <a:ext cx="1285875" cy="331788"/>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b="1"/>
            <a:t>その他係数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W184"/>
  <sheetViews>
    <sheetView showGridLines="0" tabSelected="1" workbookViewId="0">
      <selection activeCell="B5" sqref="B5"/>
    </sheetView>
  </sheetViews>
  <sheetFormatPr defaultRowHeight="12.75" x14ac:dyDescent="0.15"/>
  <cols>
    <col min="1" max="1" width="2.5" style="126" customWidth="1"/>
    <col min="2" max="2" width="2.5" style="169" customWidth="1"/>
    <col min="3" max="34" width="2.5" style="126" customWidth="1"/>
    <col min="35" max="36" width="2.5" style="169" customWidth="1"/>
    <col min="37" max="37" width="2.5" style="126" customWidth="1"/>
    <col min="38" max="38" width="2.5" style="169" customWidth="1"/>
    <col min="39" max="39" width="2.5" style="126" customWidth="1"/>
    <col min="40" max="16384" width="9" style="126"/>
  </cols>
  <sheetData>
    <row r="1" spans="1:75" ht="13.5" customHeight="1" x14ac:dyDescent="0.15"/>
    <row r="2" spans="1:75" ht="13.5" customHeight="1" x14ac:dyDescent="0.15"/>
    <row r="3" spans="1:75" ht="13.5" customHeight="1" x14ac:dyDescent="0.15"/>
    <row r="4" spans="1:75" ht="13.5" customHeight="1" x14ac:dyDescent="0.15"/>
    <row r="5" spans="1:75" ht="13.5" customHeight="1" x14ac:dyDescent="0.15">
      <c r="B5" s="311" t="s">
        <v>442</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3"/>
    </row>
    <row r="6" spans="1:75" ht="13.5" customHeight="1" x14ac:dyDescent="0.15">
      <c r="B6" s="169" t="s">
        <v>443</v>
      </c>
    </row>
    <row r="7" spans="1:75" ht="13.5" customHeight="1" x14ac:dyDescent="0.15">
      <c r="B7" s="169" t="s">
        <v>444</v>
      </c>
    </row>
    <row r="8" spans="1:75" ht="13.5" customHeight="1" x14ac:dyDescent="0.15">
      <c r="B8" s="169" t="s">
        <v>445</v>
      </c>
    </row>
    <row r="9" spans="1:75" s="169" customFormat="1" ht="13.5" customHeight="1" x14ac:dyDescent="0.15">
      <c r="A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K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row>
    <row r="10" spans="1:75" s="169" customFormat="1" ht="13.5" customHeight="1" x14ac:dyDescent="0.15">
      <c r="A10" s="126"/>
      <c r="B10" s="193" t="s">
        <v>345</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1:75" s="169" customFormat="1" ht="13.5" customHeight="1" x14ac:dyDescent="0.15">
      <c r="A11" s="126"/>
      <c r="B11" s="169" t="s">
        <v>346</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K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row>
    <row r="12" spans="1:75" s="169" customFormat="1" ht="13.5" customHeight="1" x14ac:dyDescent="0.15">
      <c r="A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K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row>
    <row r="13" spans="1:75" s="169" customFormat="1" ht="15" customHeight="1" x14ac:dyDescent="0.15">
      <c r="A13" s="126"/>
      <c r="C13" s="126"/>
      <c r="D13" s="364" t="s">
        <v>347</v>
      </c>
      <c r="E13" s="365"/>
      <c r="F13" s="365"/>
      <c r="G13" s="365"/>
      <c r="H13" s="365"/>
      <c r="I13" s="365"/>
      <c r="J13" s="365"/>
      <c r="K13" s="365"/>
      <c r="L13" s="365"/>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7"/>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row>
    <row r="14" spans="1:75" s="169" customFormat="1" ht="13.5" customHeight="1" x14ac:dyDescent="0.15">
      <c r="A14" s="126"/>
      <c r="C14" s="126"/>
      <c r="D14" s="368" t="s">
        <v>348</v>
      </c>
      <c r="E14" s="369"/>
      <c r="F14" s="369"/>
      <c r="G14" s="369"/>
      <c r="H14" s="369"/>
      <c r="I14" s="369"/>
      <c r="J14" s="369"/>
      <c r="K14" s="369"/>
      <c r="L14" s="370"/>
      <c r="M14" s="371" t="s">
        <v>349</v>
      </c>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3"/>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row>
    <row r="15" spans="1:75" s="169" customFormat="1" ht="13.5" customHeight="1" x14ac:dyDescent="0.15">
      <c r="A15" s="126"/>
      <c r="C15" s="126"/>
      <c r="D15" s="374" t="s">
        <v>350</v>
      </c>
      <c r="E15" s="375"/>
      <c r="F15" s="375"/>
      <c r="G15" s="375"/>
      <c r="H15" s="375"/>
      <c r="I15" s="375"/>
      <c r="J15" s="375"/>
      <c r="K15" s="375"/>
      <c r="L15" s="376"/>
      <c r="M15" s="377" t="s">
        <v>351</v>
      </c>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9"/>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row>
    <row r="16" spans="1:75" s="169" customFormat="1" ht="13.5" customHeight="1" x14ac:dyDescent="0.15">
      <c r="A16" s="126"/>
      <c r="C16" s="126"/>
      <c r="D16" s="380" t="s">
        <v>352</v>
      </c>
      <c r="E16" s="381"/>
      <c r="F16" s="381"/>
      <c r="G16" s="381"/>
      <c r="H16" s="381"/>
      <c r="I16" s="381"/>
      <c r="J16" s="381"/>
      <c r="K16" s="381"/>
      <c r="L16" s="382"/>
      <c r="M16" s="383" t="s">
        <v>353</v>
      </c>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5"/>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row>
    <row r="17" spans="1:75" s="169" customFormat="1" ht="15" customHeight="1" x14ac:dyDescent="0.15">
      <c r="A17" s="126"/>
      <c r="C17" s="126"/>
      <c r="D17" s="386" t="s">
        <v>354</v>
      </c>
      <c r="E17" s="387"/>
      <c r="F17" s="387"/>
      <c r="G17" s="387"/>
      <c r="H17" s="387"/>
      <c r="I17" s="387"/>
      <c r="J17" s="387"/>
      <c r="K17" s="194"/>
      <c r="L17" s="194"/>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9"/>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row>
    <row r="18" spans="1:75" s="169" customFormat="1" ht="13.5" customHeight="1" x14ac:dyDescent="0.15">
      <c r="A18" s="126"/>
      <c r="C18" s="126"/>
      <c r="D18" s="390" t="s">
        <v>452</v>
      </c>
      <c r="E18" s="391"/>
      <c r="F18" s="391"/>
      <c r="G18" s="391"/>
      <c r="H18" s="391"/>
      <c r="I18" s="391"/>
      <c r="J18" s="391"/>
      <c r="K18" s="391"/>
      <c r="L18" s="392"/>
      <c r="M18" s="371" t="s">
        <v>446</v>
      </c>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3"/>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row>
    <row r="19" spans="1:75" s="169" customFormat="1" ht="13.5" customHeight="1" x14ac:dyDescent="0.15">
      <c r="A19" s="126"/>
      <c r="C19" s="126"/>
      <c r="D19" s="393" t="s">
        <v>451</v>
      </c>
      <c r="E19" s="394"/>
      <c r="F19" s="394"/>
      <c r="G19" s="394"/>
      <c r="H19" s="394"/>
      <c r="I19" s="394"/>
      <c r="J19" s="394"/>
      <c r="K19" s="394"/>
      <c r="L19" s="395"/>
      <c r="M19" s="396" t="s">
        <v>447</v>
      </c>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8"/>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row>
    <row r="20" spans="1:75" s="169" customFormat="1" ht="15" customHeight="1" x14ac:dyDescent="0.15">
      <c r="A20" s="126"/>
      <c r="C20" s="126"/>
      <c r="D20" s="399" t="s">
        <v>355</v>
      </c>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1"/>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row>
    <row r="21" spans="1:75" s="169" customFormat="1" ht="13.5" customHeight="1" x14ac:dyDescent="0.15">
      <c r="A21" s="126"/>
      <c r="C21" s="126"/>
      <c r="D21" s="402" t="s">
        <v>356</v>
      </c>
      <c r="E21" s="403"/>
      <c r="F21" s="403"/>
      <c r="G21" s="403"/>
      <c r="H21" s="403"/>
      <c r="I21" s="403"/>
      <c r="J21" s="403"/>
      <c r="K21" s="403"/>
      <c r="L21" s="404"/>
      <c r="M21" s="405" t="s">
        <v>506</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7"/>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row>
    <row r="22" spans="1:75" s="169" customFormat="1" ht="13.5" customHeight="1" x14ac:dyDescent="0.15">
      <c r="A22" s="126"/>
      <c r="C22" s="126"/>
      <c r="D22" s="411" t="s">
        <v>357</v>
      </c>
      <c r="E22" s="412"/>
      <c r="F22" s="412"/>
      <c r="G22" s="412"/>
      <c r="H22" s="412"/>
      <c r="I22" s="412"/>
      <c r="J22" s="412"/>
      <c r="K22" s="412"/>
      <c r="L22" s="413"/>
      <c r="M22" s="414" t="s">
        <v>511</v>
      </c>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row>
    <row r="23" spans="1:75" s="169" customFormat="1" ht="13.5" customHeight="1" x14ac:dyDescent="0.15">
      <c r="A23" s="126"/>
      <c r="C23" s="126"/>
      <c r="D23" s="417" t="s">
        <v>358</v>
      </c>
      <c r="E23" s="418"/>
      <c r="F23" s="418"/>
      <c r="G23" s="418"/>
      <c r="H23" s="418"/>
      <c r="I23" s="418"/>
      <c r="J23" s="418"/>
      <c r="K23" s="418"/>
      <c r="L23" s="419"/>
      <c r="M23" s="420" t="s">
        <v>359</v>
      </c>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row>
    <row r="24" spans="1:75" s="169" customFormat="1" ht="15" customHeight="1" x14ac:dyDescent="0.15">
      <c r="A24" s="126"/>
      <c r="C24" s="126"/>
      <c r="D24" s="423" t="s">
        <v>360</v>
      </c>
      <c r="E24" s="424"/>
      <c r="F24" s="424"/>
      <c r="G24" s="424"/>
      <c r="H24" s="424"/>
      <c r="I24" s="424"/>
      <c r="J24" s="424"/>
      <c r="K24" s="424"/>
      <c r="L24" s="424"/>
      <c r="M24" s="425" t="s">
        <v>507</v>
      </c>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row>
    <row r="25" spans="1:75" s="169" customFormat="1" ht="13.5" customHeight="1" x14ac:dyDescent="0.15">
      <c r="A25" s="126"/>
      <c r="C25" s="126"/>
      <c r="D25" s="408" t="s">
        <v>361</v>
      </c>
      <c r="E25" s="409"/>
      <c r="F25" s="409"/>
      <c r="G25" s="409"/>
      <c r="H25" s="409"/>
      <c r="I25" s="409"/>
      <c r="J25" s="409"/>
      <c r="K25" s="409"/>
      <c r="L25" s="410"/>
      <c r="M25" s="377" t="s">
        <v>362</v>
      </c>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9"/>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row>
    <row r="26" spans="1:75" s="169" customFormat="1" ht="13.5" customHeight="1" x14ac:dyDescent="0.15">
      <c r="A26" s="126"/>
      <c r="C26" s="126"/>
      <c r="D26" s="408" t="s">
        <v>363</v>
      </c>
      <c r="E26" s="409"/>
      <c r="F26" s="409"/>
      <c r="G26" s="409"/>
      <c r="H26" s="409"/>
      <c r="I26" s="409"/>
      <c r="J26" s="409"/>
      <c r="K26" s="409"/>
      <c r="L26" s="410"/>
      <c r="M26" s="377" t="s">
        <v>364</v>
      </c>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9"/>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row>
    <row r="27" spans="1:75" s="169" customFormat="1" ht="13.5" customHeight="1" x14ac:dyDescent="0.15">
      <c r="A27" s="126"/>
      <c r="C27" s="126"/>
      <c r="D27" s="408" t="s">
        <v>365</v>
      </c>
      <c r="E27" s="409"/>
      <c r="F27" s="409"/>
      <c r="G27" s="409"/>
      <c r="H27" s="409"/>
      <c r="I27" s="409"/>
      <c r="J27" s="409"/>
      <c r="K27" s="409"/>
      <c r="L27" s="410"/>
      <c r="M27" s="377" t="s">
        <v>366</v>
      </c>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9"/>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row>
    <row r="28" spans="1:75" s="169" customFormat="1" ht="13.5" customHeight="1" x14ac:dyDescent="0.15">
      <c r="A28" s="126"/>
      <c r="C28" s="126"/>
      <c r="D28" s="427" t="s">
        <v>367</v>
      </c>
      <c r="E28" s="428"/>
      <c r="F28" s="428"/>
      <c r="G28" s="428"/>
      <c r="H28" s="428"/>
      <c r="I28" s="428"/>
      <c r="J28" s="428"/>
      <c r="K28" s="428"/>
      <c r="L28" s="429"/>
      <c r="M28" s="430" t="s">
        <v>368</v>
      </c>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2"/>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row>
    <row r="29" spans="1:75" s="169" customFormat="1" ht="13.5" customHeight="1" x14ac:dyDescent="0.15">
      <c r="A29" s="126"/>
      <c r="C29" s="126"/>
      <c r="D29"/>
      <c r="E29"/>
      <c r="F29"/>
      <c r="G29"/>
      <c r="H29"/>
      <c r="I29"/>
      <c r="J29"/>
      <c r="K29"/>
      <c r="L29"/>
      <c r="M29"/>
      <c r="N29"/>
      <c r="O29"/>
      <c r="P29"/>
      <c r="Q29"/>
      <c r="R29"/>
      <c r="S29"/>
      <c r="T29"/>
      <c r="U29"/>
      <c r="V29"/>
      <c r="W29"/>
      <c r="X29"/>
      <c r="Y29"/>
      <c r="Z29"/>
      <c r="AA29"/>
      <c r="AB29"/>
      <c r="AC29"/>
      <c r="AD29"/>
      <c r="AE29"/>
      <c r="AF29"/>
      <c r="AG29"/>
      <c r="AH29"/>
      <c r="AK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row>
    <row r="30" spans="1:75" s="169" customFormat="1" ht="13.5" customHeight="1" x14ac:dyDescent="0.15">
      <c r="A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K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row>
    <row r="31" spans="1:75" s="169" customFormat="1" ht="13.5" customHeight="1" x14ac:dyDescent="0.15">
      <c r="A31" s="126"/>
      <c r="B31" s="311" t="s">
        <v>369</v>
      </c>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row>
    <row r="32" spans="1:75" s="169" customFormat="1" ht="13.5" customHeight="1" x14ac:dyDescent="0.15">
      <c r="A32" s="126"/>
      <c r="B32" s="169" t="s">
        <v>370</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K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row>
    <row r="33" spans="1:75" s="169" customFormat="1" ht="13.5" customHeight="1" x14ac:dyDescent="0.15">
      <c r="A33" s="126"/>
      <c r="B33" s="169" t="s">
        <v>371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K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row>
    <row r="34" spans="1:75" s="169" customFormat="1" ht="13.5" customHeight="1" x14ac:dyDescent="0.15">
      <c r="A34" s="126"/>
      <c r="B34" s="169" t="s">
        <v>372</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K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row>
    <row r="35" spans="1:75" s="169" customFormat="1" ht="13.5" customHeight="1" x14ac:dyDescent="0.15">
      <c r="A35" s="126"/>
      <c r="B35" s="195" t="s">
        <v>448</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K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row>
    <row r="36" spans="1:75" s="169" customFormat="1" ht="13.5" customHeight="1" x14ac:dyDescent="0.15">
      <c r="A36" s="126"/>
      <c r="B36" s="169" t="s">
        <v>373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K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row>
    <row r="37" spans="1:75" s="169" customFormat="1" ht="13.5" customHeight="1" x14ac:dyDescent="0.15">
      <c r="A37" s="126"/>
      <c r="B37" s="169" t="s">
        <v>449</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K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row>
    <row r="38" spans="1:75" s="169" customFormat="1" ht="13.5" customHeight="1" x14ac:dyDescent="0.15">
      <c r="A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K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row>
    <row r="39" spans="1:75" ht="13.5" customHeight="1" x14ac:dyDescent="0.15">
      <c r="B39" s="311" t="s">
        <v>374</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3"/>
    </row>
    <row r="40" spans="1:75" ht="13.5" customHeight="1" x14ac:dyDescent="0.15">
      <c r="B40" s="169" t="s">
        <v>375</v>
      </c>
    </row>
    <row r="41" spans="1:75" ht="13.5" customHeight="1" x14ac:dyDescent="0.15"/>
    <row r="42" spans="1:75" ht="13.5" customHeight="1" x14ac:dyDescent="0.15"/>
    <row r="43" spans="1:75" ht="13.5" customHeight="1" x14ac:dyDescent="0.15"/>
    <row r="44" spans="1:75" ht="13.5" customHeight="1" x14ac:dyDescent="0.15"/>
    <row r="45" spans="1:75" ht="13.5" customHeight="1" x14ac:dyDescent="0.15"/>
    <row r="46" spans="1:75" ht="13.5" customHeight="1" x14ac:dyDescent="0.15"/>
    <row r="47" spans="1:75" ht="13.5" customHeight="1" x14ac:dyDescent="0.15"/>
    <row r="48" spans="1:75" ht="13.5" customHeight="1" x14ac:dyDescent="0.15"/>
    <row r="49" spans="2:65" ht="13.5" customHeight="1" x14ac:dyDescent="0.15"/>
    <row r="50" spans="2:65" ht="13.5" customHeight="1" x14ac:dyDescent="0.15"/>
    <row r="51" spans="2:65" ht="13.5" customHeight="1" x14ac:dyDescent="0.15"/>
    <row r="52" spans="2:65" ht="13.5" customHeight="1" x14ac:dyDescent="0.15"/>
    <row r="53" spans="2:65" ht="13.5" customHeight="1" x14ac:dyDescent="0.15"/>
    <row r="54" spans="2:65" ht="13.5" customHeight="1" x14ac:dyDescent="0.15"/>
    <row r="55" spans="2:65" ht="13.5" customHeight="1" x14ac:dyDescent="0.15"/>
    <row r="56" spans="2:65" ht="13.5" customHeight="1" x14ac:dyDescent="0.15"/>
    <row r="57" spans="2:65" ht="13.5" customHeight="1" x14ac:dyDescent="0.15"/>
    <row r="58" spans="2:65" ht="13.5" customHeight="1" x14ac:dyDescent="0.15"/>
    <row r="59" spans="2:65" ht="13.5" customHeight="1" x14ac:dyDescent="0.15">
      <c r="B59" s="311" t="s">
        <v>376</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6"/>
      <c r="AM59"/>
      <c r="AN59"/>
      <c r="AO59"/>
      <c r="AP59"/>
      <c r="AQ59"/>
      <c r="AR59"/>
      <c r="AS59"/>
      <c r="AT59"/>
      <c r="AU59"/>
      <c r="AV59"/>
      <c r="AW59"/>
      <c r="AX59"/>
      <c r="AY59"/>
      <c r="AZ59"/>
      <c r="BA59"/>
      <c r="BB59"/>
      <c r="BC59"/>
      <c r="BD59"/>
      <c r="BE59"/>
      <c r="BF59"/>
      <c r="BG59"/>
      <c r="BH59"/>
      <c r="BI59"/>
      <c r="BJ59"/>
      <c r="BK59"/>
      <c r="BL59"/>
      <c r="BM59"/>
    </row>
    <row r="60" spans="2:65" ht="13.5" customHeight="1" x14ac:dyDescent="0.15">
      <c r="B60" s="195" t="s">
        <v>377</v>
      </c>
      <c r="AL60" s="84"/>
      <c r="AM60"/>
      <c r="AN60"/>
      <c r="AO60"/>
      <c r="AP60"/>
      <c r="AQ60"/>
      <c r="AR60"/>
      <c r="AS60"/>
      <c r="AT60"/>
      <c r="AU60"/>
      <c r="AV60"/>
      <c r="AW60"/>
      <c r="AX60"/>
      <c r="AY60"/>
      <c r="AZ60"/>
      <c r="BA60"/>
      <c r="BB60"/>
      <c r="BC60"/>
      <c r="BD60"/>
      <c r="BE60"/>
      <c r="BF60"/>
      <c r="BG60"/>
      <c r="BH60"/>
      <c r="BI60"/>
      <c r="BJ60"/>
      <c r="BK60"/>
      <c r="BL60"/>
      <c r="BM60"/>
    </row>
    <row r="61" spans="2:65" ht="13.5" customHeight="1" x14ac:dyDescent="0.15">
      <c r="B61" s="169" t="s">
        <v>378</v>
      </c>
    </row>
    <row r="62" spans="2:65" ht="13.5" customHeight="1" x14ac:dyDescent="0.15"/>
    <row r="63" spans="2:65" ht="13.5" customHeight="1" x14ac:dyDescent="0.15"/>
    <row r="64" spans="2:65" ht="13.5" customHeight="1" x14ac:dyDescent="0.15"/>
    <row r="65" spans="2:2" ht="13.5" customHeight="1" x14ac:dyDescent="0.15"/>
    <row r="66" spans="2:2" ht="13.5" customHeight="1" x14ac:dyDescent="0.15"/>
    <row r="67" spans="2:2" ht="13.5" customHeight="1" x14ac:dyDescent="0.15"/>
    <row r="68" spans="2:2" ht="13.5" customHeight="1" x14ac:dyDescent="0.15"/>
    <row r="69" spans="2:2" ht="13.5" customHeight="1" x14ac:dyDescent="0.15"/>
    <row r="70" spans="2:2" ht="13.5" customHeight="1" x14ac:dyDescent="0.15"/>
    <row r="71" spans="2:2" ht="13.5" customHeight="1" x14ac:dyDescent="0.15"/>
    <row r="72" spans="2:2" ht="13.5" customHeight="1" x14ac:dyDescent="0.15"/>
    <row r="73" spans="2:2" ht="13.5" customHeight="1" x14ac:dyDescent="0.15"/>
    <row r="74" spans="2:2" ht="13.5" customHeight="1" x14ac:dyDescent="0.15"/>
    <row r="75" spans="2:2" ht="13.5" customHeight="1" x14ac:dyDescent="0.15"/>
    <row r="76" spans="2:2" ht="13.5" customHeight="1" x14ac:dyDescent="0.15"/>
    <row r="77" spans="2:2" ht="13.5" customHeight="1" x14ac:dyDescent="0.15"/>
    <row r="78" spans="2:2" ht="13.5" customHeight="1" x14ac:dyDescent="0.15">
      <c r="B78" s="196"/>
    </row>
    <row r="79" spans="2:2" ht="13.5" customHeight="1" x14ac:dyDescent="0.15"/>
    <row r="80" spans="2:2" ht="13.5" customHeight="1" x14ac:dyDescent="0.15"/>
    <row r="81" spans="1:75" ht="13.5" customHeight="1" x14ac:dyDescent="0.15">
      <c r="B81" s="311" t="s">
        <v>379</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3"/>
    </row>
    <row r="82" spans="1:75" ht="13.5" customHeight="1" x14ac:dyDescent="0.15">
      <c r="B82" s="169" t="s">
        <v>380</v>
      </c>
    </row>
    <row r="83" spans="1:75" ht="13.5" customHeight="1" x14ac:dyDescent="0.15">
      <c r="B83" s="193"/>
    </row>
    <row r="84" spans="1:75" ht="13.5" customHeight="1" x14ac:dyDescent="0.15">
      <c r="B84" s="193" t="s">
        <v>381</v>
      </c>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row>
    <row r="85" spans="1:75" ht="13.5" customHeight="1" x14ac:dyDescent="0.15">
      <c r="C85" s="126" t="s">
        <v>382</v>
      </c>
    </row>
    <row r="86" spans="1:75" ht="13.5" customHeight="1" x14ac:dyDescent="0.15">
      <c r="C86" s="126" t="s">
        <v>383</v>
      </c>
    </row>
    <row r="87" spans="1:75" s="169" customFormat="1" ht="13.5" customHeight="1" x14ac:dyDescent="0.15">
      <c r="A87" s="126"/>
      <c r="C87" s="126" t="s">
        <v>450</v>
      </c>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K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row>
    <row r="88" spans="1:75" s="169" customFormat="1" ht="13.5" customHeight="1" x14ac:dyDescent="0.15">
      <c r="A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K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row>
    <row r="89" spans="1:75" s="169" customFormat="1" ht="13.5" customHeight="1" x14ac:dyDescent="0.15">
      <c r="A89" s="126"/>
      <c r="B89" s="193" t="s">
        <v>384</v>
      </c>
      <c r="C89" s="317"/>
      <c r="D89" s="317"/>
      <c r="E89" s="314"/>
      <c r="F89" s="314"/>
      <c r="G89" s="314"/>
      <c r="H89" s="314"/>
      <c r="I89" s="314"/>
      <c r="J89" s="314"/>
      <c r="K89" s="314"/>
      <c r="L89" s="314"/>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row>
    <row r="90" spans="1:75" s="169" customFormat="1" ht="13.5" customHeight="1" x14ac:dyDescent="0.15">
      <c r="A90" s="126"/>
      <c r="C90" s="126" t="s">
        <v>385</v>
      </c>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K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row>
    <row r="91" spans="1:75" s="169" customFormat="1" ht="13.5" customHeight="1" x14ac:dyDescent="0.15">
      <c r="A91" s="126"/>
      <c r="B91" s="169" t="s">
        <v>386</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K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row>
    <row r="92" spans="1:75" s="169" customFormat="1" ht="13.5" customHeight="1" x14ac:dyDescent="0.15">
      <c r="A92" s="126"/>
      <c r="C92" s="126" t="s">
        <v>387</v>
      </c>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K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row>
    <row r="93" spans="1:75" s="169" customFormat="1" ht="13.5" customHeight="1" x14ac:dyDescent="0.15">
      <c r="A93" s="126"/>
      <c r="B93" s="169" t="s">
        <v>388</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K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row>
    <row r="94" spans="1:75" s="169" customFormat="1" ht="13.5" customHeight="1" x14ac:dyDescent="0.15">
      <c r="A94" s="126"/>
      <c r="B94" s="169" t="s">
        <v>509</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K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row>
    <row r="95" spans="1:75" s="169" customFormat="1" ht="13.5" customHeight="1" x14ac:dyDescent="0.15">
      <c r="A95" s="126"/>
      <c r="B95" s="169" t="s">
        <v>510</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K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row>
    <row r="96" spans="1:75" s="169" customFormat="1" ht="13.5" customHeight="1" x14ac:dyDescent="0.15">
      <c r="A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K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row>
    <row r="97" spans="1:75" s="169" customFormat="1" ht="13.5" customHeight="1" x14ac:dyDescent="0.15">
      <c r="A97" s="126"/>
      <c r="C97" s="126"/>
      <c r="D97" s="126" t="s">
        <v>389</v>
      </c>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K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row>
    <row r="98" spans="1:75" s="169" customFormat="1" ht="13.5" customHeight="1" x14ac:dyDescent="0.15">
      <c r="A98" s="126"/>
      <c r="B98" s="27"/>
      <c r="C98" s="26"/>
      <c r="D98" s="26"/>
      <c r="E98" s="443" t="s">
        <v>390</v>
      </c>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170"/>
      <c r="AG98" s="168"/>
      <c r="AH98" s="26"/>
      <c r="AK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row>
    <row r="99" spans="1:75" s="169" customFormat="1" ht="13.5" customHeight="1" x14ac:dyDescent="0.15">
      <c r="A99" s="126"/>
      <c r="B99" s="27"/>
      <c r="C99" s="26"/>
      <c r="D99" s="26"/>
      <c r="E99" s="443" t="s">
        <v>391</v>
      </c>
      <c r="F99" s="444"/>
      <c r="G99" s="444"/>
      <c r="H99" s="444"/>
      <c r="I99" s="444"/>
      <c r="J99" s="444"/>
      <c r="K99" s="444"/>
      <c r="L99" s="444"/>
      <c r="M99" s="444"/>
      <c r="N99" s="444"/>
      <c r="O99" s="444"/>
      <c r="P99" s="444"/>
      <c r="Q99" s="445"/>
      <c r="R99" s="443" t="s">
        <v>392</v>
      </c>
      <c r="S99" s="444"/>
      <c r="T99" s="444"/>
      <c r="U99" s="444"/>
      <c r="V99" s="444"/>
      <c r="W99" s="444"/>
      <c r="X99" s="444"/>
      <c r="Y99" s="444"/>
      <c r="Z99" s="444"/>
      <c r="AA99" s="444"/>
      <c r="AB99" s="444"/>
      <c r="AC99" s="444"/>
      <c r="AD99" s="444"/>
      <c r="AE99" s="444"/>
      <c r="AF99" s="170"/>
      <c r="AG99" s="168"/>
      <c r="AH99" s="26"/>
      <c r="AK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row>
    <row r="100" spans="1:75" s="169" customFormat="1" ht="13.5" customHeight="1" x14ac:dyDescent="0.15">
      <c r="A100" s="126"/>
      <c r="B100" s="27"/>
      <c r="C100" s="26"/>
      <c r="D100" s="26"/>
      <c r="E100" s="446" t="s">
        <v>393</v>
      </c>
      <c r="F100" s="447"/>
      <c r="G100" s="447"/>
      <c r="H100" s="447"/>
      <c r="I100" s="447"/>
      <c r="J100" s="447"/>
      <c r="K100" s="447"/>
      <c r="L100" s="447"/>
      <c r="M100" s="447"/>
      <c r="N100" s="447"/>
      <c r="O100" s="447"/>
      <c r="P100" s="447"/>
      <c r="Q100" s="447"/>
      <c r="R100" s="448" t="s">
        <v>394</v>
      </c>
      <c r="S100" s="449"/>
      <c r="T100" s="449"/>
      <c r="U100" s="449"/>
      <c r="V100" s="449"/>
      <c r="W100" s="449"/>
      <c r="X100" s="449"/>
      <c r="Y100" s="450" t="s">
        <v>395</v>
      </c>
      <c r="Z100" s="450"/>
      <c r="AA100" s="450"/>
      <c r="AB100" s="450"/>
      <c r="AC100" s="450"/>
      <c r="AD100" s="450"/>
      <c r="AE100" s="450"/>
      <c r="AF100" s="170"/>
      <c r="AG100" s="168"/>
      <c r="AH100" s="26"/>
      <c r="AK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row>
    <row r="101" spans="1:75" s="169" customFormat="1" ht="13.5" customHeight="1" x14ac:dyDescent="0.15">
      <c r="A101" s="126"/>
      <c r="B101" s="27"/>
      <c r="C101" s="26"/>
      <c r="D101" s="26"/>
      <c r="E101" s="451" t="s">
        <v>396</v>
      </c>
      <c r="F101" s="452"/>
      <c r="G101" s="452"/>
      <c r="H101" s="452"/>
      <c r="I101" s="452"/>
      <c r="J101" s="452"/>
      <c r="K101" s="452"/>
      <c r="L101" s="452"/>
      <c r="M101" s="452"/>
      <c r="N101" s="452"/>
      <c r="O101" s="452"/>
      <c r="P101" s="452"/>
      <c r="Q101" s="453"/>
      <c r="R101" s="454" t="s">
        <v>397</v>
      </c>
      <c r="S101" s="455"/>
      <c r="T101" s="455"/>
      <c r="U101" s="455"/>
      <c r="V101" s="455"/>
      <c r="W101" s="455"/>
      <c r="X101" s="455"/>
      <c r="Y101" s="456" t="s">
        <v>398</v>
      </c>
      <c r="Z101" s="456"/>
      <c r="AA101" s="456"/>
      <c r="AB101" s="456"/>
      <c r="AC101" s="456"/>
      <c r="AD101" s="456"/>
      <c r="AE101" s="456"/>
      <c r="AF101" s="170"/>
      <c r="AG101" s="168"/>
      <c r="AH101" s="26"/>
      <c r="AK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row>
    <row r="102" spans="1:75" s="169" customFormat="1" ht="13.5" customHeight="1" x14ac:dyDescent="0.15">
      <c r="A102" s="126"/>
      <c r="B102" s="27"/>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K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row>
    <row r="103" spans="1:75" s="169" customFormat="1" ht="13.5" customHeight="1" x14ac:dyDescent="0.15">
      <c r="A103" s="126"/>
      <c r="C103" s="126"/>
      <c r="D103" s="126"/>
      <c r="E103" s="67"/>
      <c r="F103" s="67"/>
      <c r="G103" s="67"/>
      <c r="H103" s="67"/>
      <c r="I103" s="67"/>
      <c r="J103" s="67"/>
      <c r="K103" s="67"/>
      <c r="L103" s="67"/>
      <c r="M103" s="67"/>
      <c r="N103" s="67"/>
      <c r="O103" s="67"/>
      <c r="P103" s="67"/>
      <c r="Q103" s="67"/>
      <c r="R103" s="67"/>
      <c r="S103" s="67"/>
      <c r="T103" s="67"/>
      <c r="U103" s="67"/>
      <c r="V103" s="67"/>
      <c r="Z103" s="67"/>
      <c r="AA103" s="67"/>
      <c r="AB103" s="67"/>
      <c r="AC103" s="67"/>
      <c r="AD103" s="67"/>
      <c r="AE103" s="126"/>
      <c r="AF103" s="126"/>
      <c r="AG103" s="126"/>
      <c r="AH103" s="126"/>
      <c r="AK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row>
    <row r="104" spans="1:75" s="169" customFormat="1" ht="13.5" customHeight="1" x14ac:dyDescent="0.15">
      <c r="A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K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row>
    <row r="105" spans="1:75" s="169" customFormat="1" ht="13.5" customHeight="1" x14ac:dyDescent="0.15">
      <c r="A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K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row>
    <row r="106" spans="1:75" s="169" customFormat="1" ht="13.5" customHeight="1" x14ac:dyDescent="0.15">
      <c r="A106" s="126"/>
      <c r="B106" s="193" t="s">
        <v>399</v>
      </c>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row>
    <row r="107" spans="1:75" s="169" customFormat="1" ht="13.5" customHeight="1" x14ac:dyDescent="0.15">
      <c r="A107" s="126"/>
      <c r="C107" s="126" t="s">
        <v>400</v>
      </c>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K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row>
    <row r="108" spans="1:75" s="169" customFormat="1" ht="13.5" customHeight="1" x14ac:dyDescent="0.15">
      <c r="A108" s="126"/>
      <c r="C108" s="126" t="s">
        <v>401</v>
      </c>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K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row>
    <row r="109" spans="1:75" s="169" customFormat="1" ht="13.5" customHeight="1" x14ac:dyDescent="0.15">
      <c r="A109" s="126"/>
      <c r="C109" s="126" t="s">
        <v>402</v>
      </c>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K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row>
    <row r="110" spans="1:75" s="169" customFormat="1" ht="13.5" customHeight="1" x14ac:dyDescent="0.15">
      <c r="A110" s="126"/>
      <c r="C110" s="126" t="s">
        <v>403</v>
      </c>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K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row>
    <row r="111" spans="1:75" s="169" customFormat="1" ht="13.5" customHeight="1" x14ac:dyDescent="0.15">
      <c r="A111" s="126"/>
      <c r="C111" s="126" t="s">
        <v>404</v>
      </c>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K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row>
    <row r="112" spans="1:75" s="169" customFormat="1" ht="13.5" customHeight="1" x14ac:dyDescent="0.15">
      <c r="A112" s="126"/>
      <c r="C112" s="126" t="s">
        <v>405</v>
      </c>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K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row>
    <row r="113" spans="1:75" s="169" customFormat="1" ht="13.5" customHeight="1" x14ac:dyDescent="0.15">
      <c r="A113" s="126"/>
      <c r="C113" s="126" t="s">
        <v>406</v>
      </c>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K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row>
    <row r="114" spans="1:75" s="169" customFormat="1" ht="13.5" customHeight="1" x14ac:dyDescent="0.15">
      <c r="A114" s="126"/>
      <c r="C114" s="126" t="s">
        <v>407</v>
      </c>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K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row>
    <row r="115" spans="1:75" s="169" customFormat="1" ht="13.5" customHeight="1" x14ac:dyDescent="0.15">
      <c r="A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K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row>
    <row r="116" spans="1:75" s="169" customFormat="1" ht="13.5" customHeight="1" x14ac:dyDescent="0.15">
      <c r="A116" s="126"/>
      <c r="AK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row>
    <row r="117" spans="1:75" ht="13.5" customHeight="1" x14ac:dyDescent="0.15">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row>
    <row r="118" spans="1:75" ht="13.5" customHeight="1" x14ac:dyDescent="0.15">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row>
    <row r="119" spans="1:75" ht="13.5" customHeight="1" x14ac:dyDescent="0.15"/>
    <row r="120" spans="1:75" ht="13.5" customHeight="1" x14ac:dyDescent="0.15">
      <c r="C120" s="126" t="s">
        <v>408</v>
      </c>
    </row>
    <row r="121" spans="1:75" ht="13.5" customHeight="1" x14ac:dyDescent="0.15"/>
    <row r="122" spans="1:75" ht="13.5" customHeight="1" x14ac:dyDescent="0.15">
      <c r="C122" s="126" t="s">
        <v>409</v>
      </c>
    </row>
    <row r="123" spans="1:75" ht="13.5" customHeight="1" x14ac:dyDescent="0.15">
      <c r="D123" s="457" t="s">
        <v>410</v>
      </c>
      <c r="E123" s="458"/>
      <c r="F123" s="458"/>
      <c r="G123" s="458"/>
      <c r="H123" s="458"/>
      <c r="I123" s="458"/>
      <c r="J123" s="459"/>
      <c r="K123" s="466" t="s">
        <v>411</v>
      </c>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row>
    <row r="124" spans="1:75" ht="13.5" customHeight="1" x14ac:dyDescent="0.15">
      <c r="D124" s="460"/>
      <c r="E124" s="461"/>
      <c r="F124" s="461"/>
      <c r="G124" s="461"/>
      <c r="H124" s="461"/>
      <c r="I124" s="461"/>
      <c r="J124" s="462"/>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row>
    <row r="125" spans="1:75" ht="13.5" customHeight="1" x14ac:dyDescent="0.15">
      <c r="D125" s="463"/>
      <c r="E125" s="464"/>
      <c r="F125" s="464"/>
      <c r="G125" s="464"/>
      <c r="H125" s="464"/>
      <c r="I125" s="464"/>
      <c r="J125" s="465"/>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row>
    <row r="126" spans="1:75" ht="13.5" customHeight="1" x14ac:dyDescent="0.15">
      <c r="D126" s="433" t="s">
        <v>412</v>
      </c>
      <c r="E126" s="434"/>
      <c r="F126" s="434"/>
      <c r="G126" s="434"/>
      <c r="H126" s="434"/>
      <c r="I126" s="434"/>
      <c r="J126" s="435"/>
      <c r="K126" s="442" t="s">
        <v>413</v>
      </c>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row>
    <row r="127" spans="1:75" ht="13.5" customHeight="1" x14ac:dyDescent="0.15">
      <c r="D127" s="436"/>
      <c r="E127" s="437"/>
      <c r="F127" s="437"/>
      <c r="G127" s="437"/>
      <c r="H127" s="437"/>
      <c r="I127" s="437"/>
      <c r="J127" s="438"/>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2"/>
      <c r="AJ127" s="442"/>
      <c r="AK127" s="442"/>
      <c r="AL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row>
    <row r="128" spans="1:75" ht="13.5" customHeight="1" x14ac:dyDescent="0.15">
      <c r="D128" s="439"/>
      <c r="E128" s="440"/>
      <c r="F128" s="440"/>
      <c r="G128" s="440"/>
      <c r="H128" s="440"/>
      <c r="I128" s="440"/>
      <c r="J128" s="441"/>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c r="AG128" s="442"/>
      <c r="AH128" s="442"/>
      <c r="AI128" s="442"/>
      <c r="AJ128" s="442"/>
      <c r="AK128" s="442"/>
      <c r="AL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row>
    <row r="129" spans="2:75" ht="13.5" customHeight="1" x14ac:dyDescent="0.15">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c r="AJ129" s="84"/>
      <c r="AK129"/>
      <c r="AL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row>
    <row r="130" spans="2:75" ht="13.5" customHeight="1" x14ac:dyDescent="0.15">
      <c r="AI130"/>
      <c r="AJ130" s="84"/>
      <c r="AK130"/>
      <c r="AL130"/>
    </row>
    <row r="131" spans="2:75" ht="13.5" customHeight="1" x14ac:dyDescent="0.15">
      <c r="B131" s="193" t="s">
        <v>414</v>
      </c>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9"/>
      <c r="AK131" s="319"/>
      <c r="AL131" s="319"/>
    </row>
    <row r="132" spans="2:75" ht="13.5" customHeight="1" x14ac:dyDescent="0.15">
      <c r="C132" s="126" t="s">
        <v>415</v>
      </c>
    </row>
    <row r="133" spans="2:75" ht="13.5" customHeight="1" x14ac:dyDescent="0.15"/>
    <row r="134" spans="2:75" ht="13.5" customHeight="1" x14ac:dyDescent="0.15">
      <c r="D134" s="126" t="s">
        <v>416</v>
      </c>
      <c r="P134" s="126" t="s">
        <v>417</v>
      </c>
    </row>
    <row r="135" spans="2:75" ht="13.5" customHeight="1" x14ac:dyDescent="0.15"/>
    <row r="136" spans="2:75" ht="13.5" customHeight="1" x14ac:dyDescent="0.15">
      <c r="C136" s="126" t="s">
        <v>512</v>
      </c>
    </row>
    <row r="137" spans="2:75" ht="13.5" customHeight="1" x14ac:dyDescent="0.15">
      <c r="C137" s="126" t="s">
        <v>418</v>
      </c>
    </row>
    <row r="138" spans="2:75" ht="13.5" customHeight="1" x14ac:dyDescent="0.15">
      <c r="B138" s="169" t="s">
        <v>419</v>
      </c>
    </row>
    <row r="139" spans="2:75" ht="13.5" customHeight="1" x14ac:dyDescent="0.15">
      <c r="C139" s="126" t="s">
        <v>420</v>
      </c>
    </row>
    <row r="140" spans="2:75" ht="13.5" customHeight="1" x14ac:dyDescent="0.15"/>
    <row r="141" spans="2:75" s="198" customFormat="1" ht="13.5" customHeight="1" x14ac:dyDescent="0.15">
      <c r="B141" s="193" t="s">
        <v>421</v>
      </c>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row>
    <row r="142" spans="2:75" ht="13.5" customHeight="1" x14ac:dyDescent="0.15"/>
    <row r="143" spans="2:75" ht="13.5" customHeight="1" x14ac:dyDescent="0.15">
      <c r="D143" s="467" t="s">
        <v>119</v>
      </c>
      <c r="E143" s="468"/>
      <c r="F143" s="468"/>
      <c r="G143" s="468"/>
      <c r="H143" s="468"/>
      <c r="I143" s="468"/>
      <c r="J143" s="469"/>
      <c r="K143" s="466" t="s">
        <v>422</v>
      </c>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466"/>
      <c r="AK143" s="466"/>
      <c r="AL143" s="84"/>
      <c r="AM143"/>
    </row>
    <row r="144" spans="2:75" ht="13.5" customHeight="1" x14ac:dyDescent="0.15">
      <c r="D144" s="470"/>
      <c r="E144" s="471"/>
      <c r="F144" s="471"/>
      <c r="G144" s="471"/>
      <c r="H144" s="471"/>
      <c r="I144" s="471"/>
      <c r="J144" s="472"/>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6"/>
      <c r="AL144" s="84"/>
      <c r="AM144"/>
    </row>
    <row r="145" spans="4:39" ht="13.5" customHeight="1" x14ac:dyDescent="0.15">
      <c r="D145" s="467" t="s">
        <v>230</v>
      </c>
      <c r="E145" s="468"/>
      <c r="F145" s="468"/>
      <c r="G145" s="468"/>
      <c r="H145" s="468"/>
      <c r="I145" s="468"/>
      <c r="J145" s="469"/>
      <c r="K145" s="466" t="s">
        <v>423</v>
      </c>
      <c r="L145" s="466"/>
      <c r="M145" s="466"/>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6"/>
      <c r="AL145" s="84"/>
      <c r="AM145"/>
    </row>
    <row r="146" spans="4:39" ht="13.5" customHeight="1" x14ac:dyDescent="0.15">
      <c r="D146" s="470"/>
      <c r="E146" s="471"/>
      <c r="F146" s="471"/>
      <c r="G146" s="471"/>
      <c r="H146" s="471"/>
      <c r="I146" s="471"/>
      <c r="J146" s="472"/>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84"/>
      <c r="AM146"/>
    </row>
    <row r="147" spans="4:39" ht="13.5" customHeight="1" x14ac:dyDescent="0.15">
      <c r="D147" s="467" t="s">
        <v>231</v>
      </c>
      <c r="E147" s="468"/>
      <c r="F147" s="468"/>
      <c r="G147" s="468"/>
      <c r="H147" s="468"/>
      <c r="I147" s="468"/>
      <c r="J147" s="469"/>
      <c r="K147" s="466" t="s">
        <v>424</v>
      </c>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6"/>
      <c r="AL147" s="84"/>
      <c r="AM147"/>
    </row>
    <row r="148" spans="4:39" ht="13.5" customHeight="1" x14ac:dyDescent="0.15">
      <c r="D148" s="473"/>
      <c r="E148" s="474"/>
      <c r="F148" s="474"/>
      <c r="G148" s="474"/>
      <c r="H148" s="474"/>
      <c r="I148" s="474"/>
      <c r="J148" s="475"/>
      <c r="K148" s="466"/>
      <c r="L148" s="466"/>
      <c r="M148" s="466"/>
      <c r="N148" s="466"/>
      <c r="O148" s="466"/>
      <c r="P148" s="466"/>
      <c r="Q148" s="466"/>
      <c r="R148" s="466"/>
      <c r="S148" s="466"/>
      <c r="T148" s="466"/>
      <c r="U148" s="466"/>
      <c r="V148" s="466"/>
      <c r="W148" s="466"/>
      <c r="X148" s="466"/>
      <c r="Y148" s="466"/>
      <c r="Z148" s="466"/>
      <c r="AA148" s="466"/>
      <c r="AB148" s="466"/>
      <c r="AC148" s="466"/>
      <c r="AD148" s="466"/>
      <c r="AE148" s="466"/>
      <c r="AF148" s="466"/>
      <c r="AG148" s="466"/>
      <c r="AH148" s="466"/>
      <c r="AI148" s="466"/>
      <c r="AJ148" s="466"/>
      <c r="AK148" s="466"/>
      <c r="AL148" s="84"/>
      <c r="AM148"/>
    </row>
    <row r="149" spans="4:39" ht="13.5" customHeight="1" x14ac:dyDescent="0.15">
      <c r="D149" s="473"/>
      <c r="E149" s="474"/>
      <c r="F149" s="474"/>
      <c r="G149" s="474"/>
      <c r="H149" s="474"/>
      <c r="I149" s="474"/>
      <c r="J149" s="475"/>
      <c r="K149" s="466"/>
      <c r="L149" s="466"/>
      <c r="M149" s="466"/>
      <c r="N149" s="466"/>
      <c r="O149" s="466"/>
      <c r="P149" s="466"/>
      <c r="Q149" s="466"/>
      <c r="R149" s="466"/>
      <c r="S149" s="466"/>
      <c r="T149" s="466"/>
      <c r="U149" s="466"/>
      <c r="V149" s="466"/>
      <c r="W149" s="466"/>
      <c r="X149" s="466"/>
      <c r="Y149" s="466"/>
      <c r="Z149" s="466"/>
      <c r="AA149" s="466"/>
      <c r="AB149" s="466"/>
      <c r="AC149" s="466"/>
      <c r="AD149" s="466"/>
      <c r="AE149" s="466"/>
      <c r="AF149" s="466"/>
      <c r="AG149" s="466"/>
      <c r="AH149" s="466"/>
      <c r="AI149" s="466"/>
      <c r="AJ149" s="466"/>
      <c r="AK149" s="466"/>
      <c r="AL149" s="84"/>
      <c r="AM149"/>
    </row>
    <row r="150" spans="4:39" ht="13.5" customHeight="1" x14ac:dyDescent="0.15">
      <c r="D150" s="470"/>
      <c r="E150" s="471"/>
      <c r="F150" s="471"/>
      <c r="G150" s="471"/>
      <c r="H150" s="471"/>
      <c r="I150" s="471"/>
      <c r="J150" s="472"/>
      <c r="K150" s="466"/>
      <c r="L150" s="466"/>
      <c r="M150" s="466"/>
      <c r="N150" s="466"/>
      <c r="O150" s="466"/>
      <c r="P150" s="466"/>
      <c r="Q150" s="466"/>
      <c r="R150" s="466"/>
      <c r="S150" s="466"/>
      <c r="T150" s="466"/>
      <c r="U150" s="466"/>
      <c r="V150" s="466"/>
      <c r="W150" s="466"/>
      <c r="X150" s="466"/>
      <c r="Y150" s="466"/>
      <c r="Z150" s="466"/>
      <c r="AA150" s="466"/>
      <c r="AB150" s="466"/>
      <c r="AC150" s="466"/>
      <c r="AD150" s="466"/>
      <c r="AE150" s="466"/>
      <c r="AF150" s="466"/>
      <c r="AG150" s="466"/>
      <c r="AH150" s="466"/>
      <c r="AI150" s="466"/>
      <c r="AJ150" s="466"/>
      <c r="AK150" s="466"/>
      <c r="AL150" s="84"/>
      <c r="AM150"/>
    </row>
    <row r="151" spans="4:39" ht="13.5" customHeight="1" x14ac:dyDescent="0.15">
      <c r="D151" s="467" t="s">
        <v>121</v>
      </c>
      <c r="E151" s="468"/>
      <c r="F151" s="468"/>
      <c r="G151" s="468"/>
      <c r="H151" s="468"/>
      <c r="I151" s="468"/>
      <c r="J151" s="469"/>
      <c r="K151" s="466" t="s">
        <v>425</v>
      </c>
      <c r="L151" s="466"/>
      <c r="M151" s="466"/>
      <c r="N151" s="466"/>
      <c r="O151" s="466"/>
      <c r="P151" s="466"/>
      <c r="Q151" s="466"/>
      <c r="R151" s="466"/>
      <c r="S151" s="466"/>
      <c r="T151" s="466"/>
      <c r="U151" s="466"/>
      <c r="V151" s="466"/>
      <c r="W151" s="466"/>
      <c r="X151" s="466"/>
      <c r="Y151" s="466"/>
      <c r="Z151" s="466"/>
      <c r="AA151" s="466"/>
      <c r="AB151" s="466"/>
      <c r="AC151" s="466"/>
      <c r="AD151" s="466"/>
      <c r="AE151" s="466"/>
      <c r="AF151" s="466"/>
      <c r="AG151" s="466"/>
      <c r="AH151" s="466"/>
      <c r="AI151" s="466"/>
      <c r="AJ151" s="466"/>
      <c r="AK151" s="466"/>
      <c r="AL151" s="84"/>
      <c r="AM151"/>
    </row>
    <row r="152" spans="4:39" ht="13.5" customHeight="1" x14ac:dyDescent="0.15">
      <c r="D152" s="470"/>
      <c r="E152" s="471"/>
      <c r="F152" s="471"/>
      <c r="G152" s="471"/>
      <c r="H152" s="471"/>
      <c r="I152" s="471"/>
      <c r="J152" s="472"/>
      <c r="K152" s="466"/>
      <c r="L152" s="466"/>
      <c r="M152" s="466"/>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6"/>
      <c r="AI152" s="466"/>
      <c r="AJ152" s="466"/>
      <c r="AK152" s="466"/>
      <c r="AL152" s="84"/>
      <c r="AM152"/>
    </row>
    <row r="153" spans="4:39" ht="13.5" customHeight="1" x14ac:dyDescent="0.15">
      <c r="D153" s="467" t="s">
        <v>426</v>
      </c>
      <c r="E153" s="468"/>
      <c r="F153" s="468"/>
      <c r="G153" s="468"/>
      <c r="H153" s="468"/>
      <c r="I153" s="468"/>
      <c r="J153" s="469"/>
      <c r="K153" s="466" t="s">
        <v>427</v>
      </c>
      <c r="L153" s="466"/>
      <c r="M153" s="466"/>
      <c r="N153" s="466"/>
      <c r="O153" s="466"/>
      <c r="P153" s="466"/>
      <c r="Q153" s="466"/>
      <c r="R153" s="466"/>
      <c r="S153" s="466"/>
      <c r="T153" s="466"/>
      <c r="U153" s="466"/>
      <c r="V153" s="466"/>
      <c r="W153" s="466"/>
      <c r="X153" s="466"/>
      <c r="Y153" s="466"/>
      <c r="Z153" s="466"/>
      <c r="AA153" s="466"/>
      <c r="AB153" s="466"/>
      <c r="AC153" s="466"/>
      <c r="AD153" s="466"/>
      <c r="AE153" s="466"/>
      <c r="AF153" s="466"/>
      <c r="AG153" s="466"/>
      <c r="AH153" s="466"/>
      <c r="AI153" s="466"/>
      <c r="AJ153" s="466"/>
      <c r="AK153" s="466"/>
      <c r="AL153" s="84"/>
      <c r="AM153"/>
    </row>
    <row r="154" spans="4:39" ht="13.5" customHeight="1" x14ac:dyDescent="0.15">
      <c r="D154" s="470"/>
      <c r="E154" s="471"/>
      <c r="F154" s="471"/>
      <c r="G154" s="471"/>
      <c r="H154" s="471"/>
      <c r="I154" s="471"/>
      <c r="J154" s="472"/>
      <c r="K154" s="466"/>
      <c r="L154" s="466"/>
      <c r="M154" s="466"/>
      <c r="N154" s="466"/>
      <c r="O154" s="466"/>
      <c r="P154" s="466"/>
      <c r="Q154" s="466"/>
      <c r="R154" s="466"/>
      <c r="S154" s="466"/>
      <c r="T154" s="466"/>
      <c r="U154" s="466"/>
      <c r="V154" s="466"/>
      <c r="W154" s="466"/>
      <c r="X154" s="466"/>
      <c r="Y154" s="466"/>
      <c r="Z154" s="466"/>
      <c r="AA154" s="466"/>
      <c r="AB154" s="466"/>
      <c r="AC154" s="466"/>
      <c r="AD154" s="466"/>
      <c r="AE154" s="466"/>
      <c r="AF154" s="466"/>
      <c r="AG154" s="466"/>
      <c r="AH154" s="466"/>
      <c r="AI154" s="466"/>
      <c r="AJ154" s="466"/>
      <c r="AK154" s="466"/>
      <c r="AL154" s="84"/>
      <c r="AM154"/>
    </row>
    <row r="155" spans="4:39" ht="13.5" customHeight="1" x14ac:dyDescent="0.15">
      <c r="D155" s="467" t="s">
        <v>428</v>
      </c>
      <c r="E155" s="468"/>
      <c r="F155" s="468"/>
      <c r="G155" s="468"/>
      <c r="H155" s="468"/>
      <c r="I155" s="468"/>
      <c r="J155" s="469"/>
      <c r="K155" s="466" t="s">
        <v>429</v>
      </c>
      <c r="L155" s="466"/>
      <c r="M155" s="466"/>
      <c r="N155" s="466"/>
      <c r="O155" s="466"/>
      <c r="P155" s="466"/>
      <c r="Q155" s="466"/>
      <c r="R155" s="466"/>
      <c r="S155" s="466"/>
      <c r="T155" s="466"/>
      <c r="U155" s="466"/>
      <c r="V155" s="466"/>
      <c r="W155" s="466"/>
      <c r="X155" s="466"/>
      <c r="Y155" s="466"/>
      <c r="Z155" s="466"/>
      <c r="AA155" s="466"/>
      <c r="AB155" s="466"/>
      <c r="AC155" s="466"/>
      <c r="AD155" s="466"/>
      <c r="AE155" s="466"/>
      <c r="AF155" s="466"/>
      <c r="AG155" s="466"/>
      <c r="AH155" s="466"/>
      <c r="AI155" s="466"/>
      <c r="AJ155" s="466"/>
      <c r="AK155" s="466"/>
      <c r="AL155" s="84"/>
      <c r="AM155"/>
    </row>
    <row r="156" spans="4:39" ht="13.5" customHeight="1" x14ac:dyDescent="0.15">
      <c r="D156" s="473"/>
      <c r="E156" s="474"/>
      <c r="F156" s="474"/>
      <c r="G156" s="474"/>
      <c r="H156" s="474"/>
      <c r="I156" s="474"/>
      <c r="J156" s="475"/>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6"/>
      <c r="AI156" s="466"/>
      <c r="AJ156" s="466"/>
      <c r="AK156" s="466"/>
      <c r="AL156" s="84"/>
      <c r="AM156"/>
    </row>
    <row r="157" spans="4:39" ht="13.5" customHeight="1" x14ac:dyDescent="0.15">
      <c r="D157" s="473"/>
      <c r="E157" s="474"/>
      <c r="F157" s="474"/>
      <c r="G157" s="474"/>
      <c r="H157" s="474"/>
      <c r="I157" s="474"/>
      <c r="J157" s="475"/>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84"/>
      <c r="AM157"/>
    </row>
    <row r="158" spans="4:39" ht="13.5" customHeight="1" x14ac:dyDescent="0.15">
      <c r="D158" s="470"/>
      <c r="E158" s="471"/>
      <c r="F158" s="471"/>
      <c r="G158" s="471"/>
      <c r="H158" s="471"/>
      <c r="I158" s="471"/>
      <c r="J158" s="472"/>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6"/>
      <c r="AL158" s="84"/>
      <c r="AM158"/>
    </row>
    <row r="159" spans="4:39" ht="13.5" customHeight="1" x14ac:dyDescent="0.15">
      <c r="D159" s="467" t="s">
        <v>430</v>
      </c>
      <c r="E159" s="468"/>
      <c r="F159" s="468"/>
      <c r="G159" s="468"/>
      <c r="H159" s="468"/>
      <c r="I159" s="468"/>
      <c r="J159" s="469"/>
      <c r="K159" s="466" t="s">
        <v>431</v>
      </c>
      <c r="L159" s="466"/>
      <c r="M159" s="466"/>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6"/>
      <c r="AI159" s="466"/>
      <c r="AJ159" s="466"/>
      <c r="AK159" s="466"/>
      <c r="AL159" s="84"/>
      <c r="AM159"/>
    </row>
    <row r="160" spans="4:39" ht="13.5" customHeight="1" x14ac:dyDescent="0.15">
      <c r="D160" s="470"/>
      <c r="E160" s="471"/>
      <c r="F160" s="471"/>
      <c r="G160" s="471"/>
      <c r="H160" s="471"/>
      <c r="I160" s="471"/>
      <c r="J160" s="472"/>
      <c r="K160" s="466"/>
      <c r="L160" s="466"/>
      <c r="M160" s="466"/>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66"/>
      <c r="AL160" s="84"/>
      <c r="AM160"/>
    </row>
    <row r="161" spans="2:39" ht="13.5" customHeight="1" x14ac:dyDescent="0.15">
      <c r="D161" s="467" t="s">
        <v>432</v>
      </c>
      <c r="E161" s="468"/>
      <c r="F161" s="468"/>
      <c r="G161" s="468"/>
      <c r="H161" s="468"/>
      <c r="I161" s="468"/>
      <c r="J161" s="469"/>
      <c r="K161" s="466" t="s">
        <v>433</v>
      </c>
      <c r="L161" s="466"/>
      <c r="M161" s="466"/>
      <c r="N161" s="466"/>
      <c r="O161" s="466"/>
      <c r="P161" s="466"/>
      <c r="Q161" s="466"/>
      <c r="R161" s="466"/>
      <c r="S161" s="466"/>
      <c r="T161" s="466"/>
      <c r="U161" s="466"/>
      <c r="V161" s="466"/>
      <c r="W161" s="466"/>
      <c r="X161" s="466"/>
      <c r="Y161" s="466"/>
      <c r="Z161" s="466"/>
      <c r="AA161" s="466"/>
      <c r="AB161" s="466"/>
      <c r="AC161" s="466"/>
      <c r="AD161" s="466"/>
      <c r="AE161" s="466"/>
      <c r="AF161" s="466"/>
      <c r="AG161" s="466"/>
      <c r="AH161" s="466"/>
      <c r="AI161" s="466"/>
      <c r="AJ161" s="466"/>
      <c r="AK161" s="466"/>
      <c r="AL161" s="84"/>
      <c r="AM161"/>
    </row>
    <row r="162" spans="2:39" ht="13.5" customHeight="1" x14ac:dyDescent="0.15">
      <c r="D162" s="473"/>
      <c r="E162" s="474"/>
      <c r="F162" s="474"/>
      <c r="G162" s="474"/>
      <c r="H162" s="474"/>
      <c r="I162" s="474"/>
      <c r="J162" s="475"/>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84"/>
      <c r="AM162"/>
    </row>
    <row r="163" spans="2:39" ht="13.5" customHeight="1" x14ac:dyDescent="0.15">
      <c r="D163" s="470"/>
      <c r="E163" s="471"/>
      <c r="F163" s="471"/>
      <c r="G163" s="471"/>
      <c r="H163" s="471"/>
      <c r="I163" s="471"/>
      <c r="J163" s="472"/>
      <c r="K163" s="466"/>
      <c r="L163" s="466"/>
      <c r="M163" s="466"/>
      <c r="N163" s="466"/>
      <c r="O163" s="466"/>
      <c r="P163" s="466"/>
      <c r="Q163" s="466"/>
      <c r="R163" s="466"/>
      <c r="S163" s="466"/>
      <c r="T163" s="466"/>
      <c r="U163" s="466"/>
      <c r="V163" s="466"/>
      <c r="W163" s="466"/>
      <c r="X163" s="466"/>
      <c r="Y163" s="466"/>
      <c r="Z163" s="466"/>
      <c r="AA163" s="466"/>
      <c r="AB163" s="466"/>
      <c r="AC163" s="466"/>
      <c r="AD163" s="466"/>
      <c r="AE163" s="466"/>
      <c r="AF163" s="466"/>
      <c r="AG163" s="466"/>
      <c r="AH163" s="466"/>
      <c r="AI163" s="466"/>
      <c r="AJ163" s="466"/>
      <c r="AK163" s="466"/>
      <c r="AL163" s="84"/>
      <c r="AM163"/>
    </row>
    <row r="164" spans="2:39" ht="13.5" customHeight="1" x14ac:dyDescent="0.15">
      <c r="D164" s="172" t="s">
        <v>434</v>
      </c>
      <c r="AJ164" s="84"/>
      <c r="AK164"/>
      <c r="AL164" s="84"/>
      <c r="AM164"/>
    </row>
    <row r="165" spans="2:39" ht="13.5" customHeight="1" x14ac:dyDescent="0.15">
      <c r="D165" s="172"/>
    </row>
    <row r="166" spans="2:39" ht="13.5" customHeight="1" x14ac:dyDescent="0.15">
      <c r="B166" s="311" t="s">
        <v>435</v>
      </c>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3"/>
    </row>
    <row r="167" spans="2:39" ht="13.5" customHeight="1" x14ac:dyDescent="0.15">
      <c r="C167" s="126" t="s">
        <v>436</v>
      </c>
    </row>
    <row r="168" spans="2:39" ht="13.5" customHeight="1" x14ac:dyDescent="0.15">
      <c r="C168" s="126" t="s">
        <v>437</v>
      </c>
    </row>
    <row r="169" spans="2:39" ht="13.5" customHeight="1" x14ac:dyDescent="0.15">
      <c r="C169" s="126" t="s">
        <v>438</v>
      </c>
    </row>
    <row r="170" spans="2:39" ht="13.5" customHeight="1" x14ac:dyDescent="0.15">
      <c r="C170" s="126" t="s">
        <v>439</v>
      </c>
    </row>
    <row r="171" spans="2:39" ht="13.5" customHeight="1" x14ac:dyDescent="0.15">
      <c r="C171" s="126" t="s">
        <v>440</v>
      </c>
    </row>
    <row r="172" spans="2:39" ht="13.5" customHeight="1" x14ac:dyDescent="0.15">
      <c r="C172" s="126" t="s">
        <v>441</v>
      </c>
    </row>
    <row r="173" spans="2:39" ht="13.5" customHeight="1" x14ac:dyDescent="0.15"/>
    <row r="174" spans="2:39" ht="13.5" customHeight="1" x14ac:dyDescent="0.15"/>
    <row r="175" spans="2:39" ht="13.5" customHeight="1" x14ac:dyDescent="0.15"/>
    <row r="176" spans="2:39"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2.95" customHeight="1" x14ac:dyDescent="0.15"/>
    <row r="184" ht="12.95" customHeight="1" x14ac:dyDescent="0.15"/>
  </sheetData>
  <sheetProtection formatCells="0" formatColumns="0" formatRows="0"/>
  <mergeCells count="61">
    <mergeCell ref="D159:J160"/>
    <mergeCell ref="K159:AK160"/>
    <mergeCell ref="D161:J163"/>
    <mergeCell ref="K161:AK163"/>
    <mergeCell ref="D151:J152"/>
    <mergeCell ref="K151:AK152"/>
    <mergeCell ref="D153:J154"/>
    <mergeCell ref="K153:AK154"/>
    <mergeCell ref="D155:J158"/>
    <mergeCell ref="K155:AK158"/>
    <mergeCell ref="D143:J144"/>
    <mergeCell ref="K143:AK144"/>
    <mergeCell ref="D145:J146"/>
    <mergeCell ref="K145:AK146"/>
    <mergeCell ref="D147:J150"/>
    <mergeCell ref="K147:AK150"/>
    <mergeCell ref="D126:J128"/>
    <mergeCell ref="K126:AK128"/>
    <mergeCell ref="E98:AE98"/>
    <mergeCell ref="E99:Q99"/>
    <mergeCell ref="R99:AE99"/>
    <mergeCell ref="E100:Q100"/>
    <mergeCell ref="R100:X100"/>
    <mergeCell ref="Y100:AE100"/>
    <mergeCell ref="E101:Q101"/>
    <mergeCell ref="R101:X101"/>
    <mergeCell ref="Y101:AE101"/>
    <mergeCell ref="D123:J125"/>
    <mergeCell ref="K123:AK125"/>
    <mergeCell ref="D26:L26"/>
    <mergeCell ref="M26:AK26"/>
    <mergeCell ref="D27:L27"/>
    <mergeCell ref="M27:AK27"/>
    <mergeCell ref="D28:L28"/>
    <mergeCell ref="M28:AK28"/>
    <mergeCell ref="D25:L25"/>
    <mergeCell ref="M25:AK25"/>
    <mergeCell ref="D22:L22"/>
    <mergeCell ref="M22:AK22"/>
    <mergeCell ref="D23:L23"/>
    <mergeCell ref="M23:AK23"/>
    <mergeCell ref="D24:L24"/>
    <mergeCell ref="M24:AK24"/>
    <mergeCell ref="D19:L19"/>
    <mergeCell ref="M19:AK19"/>
    <mergeCell ref="D20:L20"/>
    <mergeCell ref="M20:AK20"/>
    <mergeCell ref="D21:L21"/>
    <mergeCell ref="M21:AK21"/>
    <mergeCell ref="D16:L16"/>
    <mergeCell ref="M16:AK16"/>
    <mergeCell ref="D17:J17"/>
    <mergeCell ref="M17:AK17"/>
    <mergeCell ref="D18:L18"/>
    <mergeCell ref="M18:AK18"/>
    <mergeCell ref="D13:L13"/>
    <mergeCell ref="M13:AK13"/>
    <mergeCell ref="D14:L14"/>
    <mergeCell ref="M14:AK14"/>
    <mergeCell ref="D15:L15"/>
    <mergeCell ref="M15:AK15"/>
  </mergeCells>
  <phoneticPr fontId="12"/>
  <pageMargins left="0.51181102362204722" right="0.51181102362204722"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1:AL324"/>
  <sheetViews>
    <sheetView showGridLines="0" zoomScale="93" zoomScaleNormal="93" workbookViewId="0">
      <selection activeCell="B5" sqref="B5"/>
    </sheetView>
  </sheetViews>
  <sheetFormatPr defaultRowHeight="12.75" x14ac:dyDescent="0.15"/>
  <cols>
    <col min="1" max="34" width="2.625" style="126" customWidth="1"/>
    <col min="35" max="35" width="2.75" style="169" customWidth="1"/>
    <col min="36" max="36" width="4.75" style="169" customWidth="1"/>
    <col min="37" max="37" width="3" style="126" customWidth="1"/>
    <col min="38" max="38" width="5.25" style="126" customWidth="1"/>
    <col min="39" max="39" width="3.5" style="126" customWidth="1"/>
    <col min="40" max="16384" width="9" style="126"/>
  </cols>
  <sheetData>
    <row r="1" spans="2:37" ht="13.5" customHeight="1" x14ac:dyDescent="0.15"/>
    <row r="2" spans="2:37" ht="13.5" customHeight="1" x14ac:dyDescent="0.15"/>
    <row r="3" spans="2:37" ht="13.5" customHeight="1" x14ac:dyDescent="0.15"/>
    <row r="4" spans="2:37" ht="13.5" customHeight="1" x14ac:dyDescent="0.15"/>
    <row r="5" spans="2:37" ht="13.5" customHeight="1" x14ac:dyDescent="0.15">
      <c r="B5" s="311" t="s">
        <v>453</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3"/>
    </row>
    <row r="6" spans="2:37" ht="13.5" customHeight="1" x14ac:dyDescent="0.15">
      <c r="B6" s="126" t="s">
        <v>489</v>
      </c>
    </row>
    <row r="7" spans="2:37" ht="13.5" customHeight="1" x14ac:dyDescent="0.15"/>
    <row r="8" spans="2:37" ht="13.5" customHeight="1" x14ac:dyDescent="0.15">
      <c r="C8" s="197" t="s">
        <v>532</v>
      </c>
    </row>
    <row r="9" spans="2:37" ht="13.5" customHeight="1" x14ac:dyDescent="0.15"/>
    <row r="10" spans="2:37" ht="13.5" customHeight="1" x14ac:dyDescent="0.15"/>
    <row r="11" spans="2:37" ht="13.5" customHeight="1" x14ac:dyDescent="0.15">
      <c r="D11" s="197" t="s">
        <v>454</v>
      </c>
      <c r="E11" s="197"/>
      <c r="F11" s="197"/>
      <c r="G11" s="197"/>
      <c r="H11" s="197"/>
      <c r="I11" s="197"/>
      <c r="J11" s="197"/>
      <c r="K11" s="197"/>
      <c r="L11" s="197"/>
      <c r="M11" s="197"/>
      <c r="N11" s="197"/>
      <c r="O11" s="197"/>
      <c r="P11" s="197"/>
      <c r="Q11" s="197"/>
      <c r="R11" s="197"/>
      <c r="S11" s="197"/>
      <c r="T11" s="197"/>
    </row>
    <row r="12" spans="2:37" ht="13.5" customHeight="1" x14ac:dyDescent="0.15">
      <c r="D12" s="197"/>
      <c r="E12" s="197"/>
      <c r="F12" s="197"/>
      <c r="G12" s="197"/>
      <c r="H12" s="197"/>
      <c r="I12" s="197"/>
      <c r="J12" s="197"/>
      <c r="K12" s="197"/>
      <c r="L12" s="197"/>
      <c r="M12" s="197"/>
      <c r="N12" s="197"/>
      <c r="O12" s="197"/>
      <c r="P12" s="197"/>
      <c r="Q12" s="197"/>
      <c r="R12" s="197"/>
      <c r="S12" s="197"/>
      <c r="T12" s="197"/>
    </row>
    <row r="13" spans="2:37" ht="13.5" customHeight="1" x14ac:dyDescent="0.15"/>
    <row r="14" spans="2:37" ht="13.5" customHeight="1" x14ac:dyDescent="0.15"/>
    <row r="15" spans="2:37" ht="13.5" customHeight="1" x14ac:dyDescent="0.15"/>
    <row r="16" spans="2:37" ht="13.5" customHeight="1" x14ac:dyDescent="0.15"/>
    <row r="17" spans="2:38" ht="13.5" customHeight="1" x14ac:dyDescent="0.15"/>
    <row r="18" spans="2:38" ht="13.5" customHeight="1" x14ac:dyDescent="0.15"/>
    <row r="19" spans="2:38" ht="13.5" customHeight="1" x14ac:dyDescent="0.15"/>
    <row r="20" spans="2:38" ht="13.5" customHeight="1" x14ac:dyDescent="0.15"/>
    <row r="21" spans="2:38" ht="13.5" customHeight="1" x14ac:dyDescent="0.15"/>
    <row r="22" spans="2:38" ht="13.5" customHeight="1" x14ac:dyDescent="0.15"/>
    <row r="23" spans="2:38" ht="13.5" customHeight="1" x14ac:dyDescent="0.15"/>
    <row r="24" spans="2:38" ht="13.5" customHeight="1" x14ac:dyDescent="0.15">
      <c r="B24" s="198" t="s">
        <v>491</v>
      </c>
      <c r="C24" s="314"/>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169"/>
    </row>
    <row r="25" spans="2:38" ht="13.5" customHeight="1" x14ac:dyDescent="0.15">
      <c r="B25" s="126" t="s">
        <v>492</v>
      </c>
    </row>
    <row r="26" spans="2:38" ht="13.5" customHeight="1" x14ac:dyDescent="0.15"/>
    <row r="27" spans="2:38" ht="13.5" customHeight="1" x14ac:dyDescent="0.15">
      <c r="D27" s="197" t="s">
        <v>532</v>
      </c>
    </row>
    <row r="28" spans="2:38" ht="13.5" customHeight="1" x14ac:dyDescent="0.15"/>
    <row r="29" spans="2:38" ht="13.5" customHeight="1" x14ac:dyDescent="0.15">
      <c r="D29" s="197" t="s">
        <v>495</v>
      </c>
    </row>
    <row r="30" spans="2:38" ht="13.5" customHeight="1" x14ac:dyDescent="0.15">
      <c r="D30" s="197"/>
      <c r="E30" s="126" t="s">
        <v>496</v>
      </c>
    </row>
    <row r="31" spans="2:38" ht="13.5" customHeight="1" x14ac:dyDescent="0.15"/>
    <row r="32" spans="2:38" ht="13.5" customHeight="1" x14ac:dyDescent="0.15"/>
    <row r="33" spans="4:4" ht="13.5" customHeight="1" x14ac:dyDescent="0.15"/>
    <row r="34" spans="4:4" ht="13.5" customHeight="1" x14ac:dyDescent="0.15"/>
    <row r="35" spans="4:4" ht="13.5" customHeight="1" x14ac:dyDescent="0.15"/>
    <row r="36" spans="4:4" ht="13.5" customHeight="1" x14ac:dyDescent="0.15"/>
    <row r="37" spans="4:4" ht="13.5" customHeight="1" x14ac:dyDescent="0.15"/>
    <row r="38" spans="4:4" ht="13.5" customHeight="1" x14ac:dyDescent="0.15"/>
    <row r="39" spans="4:4" ht="13.5" customHeight="1" x14ac:dyDescent="0.15"/>
    <row r="40" spans="4:4" ht="13.5" customHeight="1" x14ac:dyDescent="0.15"/>
    <row r="41" spans="4:4" ht="13.5" customHeight="1" x14ac:dyDescent="0.15"/>
    <row r="42" spans="4:4" ht="13.5" customHeight="1" x14ac:dyDescent="0.15"/>
    <row r="43" spans="4:4" ht="13.5" customHeight="1" x14ac:dyDescent="0.15"/>
    <row r="44" spans="4:4" ht="13.5" customHeight="1" x14ac:dyDescent="0.15"/>
    <row r="45" spans="4:4" ht="13.5" customHeight="1" x14ac:dyDescent="0.15"/>
    <row r="46" spans="4:4" ht="13.5" customHeight="1" x14ac:dyDescent="0.15"/>
    <row r="47" spans="4:4" ht="13.5" customHeight="1" x14ac:dyDescent="0.15"/>
    <row r="48" spans="4:4" ht="13.5" customHeight="1" x14ac:dyDescent="0.15">
      <c r="D48" s="197" t="s">
        <v>497</v>
      </c>
    </row>
    <row r="49" spans="4:5" ht="13.5" customHeight="1" x14ac:dyDescent="0.15">
      <c r="D49" s="197"/>
      <c r="E49" s="126" t="s">
        <v>498</v>
      </c>
    </row>
    <row r="50" spans="4:5" ht="13.5" customHeight="1" x14ac:dyDescent="0.15"/>
    <row r="51" spans="4:5" ht="13.5" customHeight="1" x14ac:dyDescent="0.15"/>
    <row r="52" spans="4:5" ht="13.5" customHeight="1" x14ac:dyDescent="0.15"/>
    <row r="53" spans="4:5" ht="13.5" customHeight="1" x14ac:dyDescent="0.15"/>
    <row r="54" spans="4:5" ht="13.5" customHeight="1" x14ac:dyDescent="0.15"/>
    <row r="55" spans="4:5" ht="13.5" customHeight="1" x14ac:dyDescent="0.15"/>
    <row r="56" spans="4:5" ht="13.5" customHeight="1" x14ac:dyDescent="0.15"/>
    <row r="57" spans="4:5" ht="13.5" customHeight="1" x14ac:dyDescent="0.15"/>
    <row r="58" spans="4:5" ht="13.5" customHeight="1" x14ac:dyDescent="0.15"/>
    <row r="59" spans="4:5" ht="13.5" customHeight="1" x14ac:dyDescent="0.15"/>
    <row r="60" spans="4:5" ht="13.5" customHeight="1" x14ac:dyDescent="0.15"/>
    <row r="61" spans="4:5" ht="13.5" customHeight="1" x14ac:dyDescent="0.15"/>
    <row r="62" spans="4:5" ht="13.5" customHeight="1" x14ac:dyDescent="0.15"/>
    <row r="63" spans="4:5" ht="13.5" customHeight="1" x14ac:dyDescent="0.15"/>
    <row r="64" spans="4: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spans="4:5" ht="13.5" customHeight="1" x14ac:dyDescent="0.15"/>
    <row r="82" spans="4:5" ht="13.5" customHeight="1" x14ac:dyDescent="0.15"/>
    <row r="83" spans="4:5" ht="13.5" customHeight="1" x14ac:dyDescent="0.15"/>
    <row r="84" spans="4:5" ht="13.5" customHeight="1" x14ac:dyDescent="0.15"/>
    <row r="85" spans="4:5" ht="13.5" customHeight="1" x14ac:dyDescent="0.15"/>
    <row r="86" spans="4:5" ht="13.5" customHeight="1" x14ac:dyDescent="0.15"/>
    <row r="87" spans="4:5" ht="13.5" customHeight="1" x14ac:dyDescent="0.15"/>
    <row r="88" spans="4:5" ht="13.5" customHeight="1" x14ac:dyDescent="0.15"/>
    <row r="89" spans="4:5" ht="13.5" customHeight="1" x14ac:dyDescent="0.15"/>
    <row r="90" spans="4:5" ht="13.5" customHeight="1" x14ac:dyDescent="0.15"/>
    <row r="91" spans="4:5" ht="13.5" customHeight="1" x14ac:dyDescent="0.15"/>
    <row r="92" spans="4:5" ht="13.5" customHeight="1" x14ac:dyDescent="0.15"/>
    <row r="93" spans="4:5" ht="13.5" customHeight="1" x14ac:dyDescent="0.15"/>
    <row r="94" spans="4:5" ht="13.5" customHeight="1" x14ac:dyDescent="0.15"/>
    <row r="95" spans="4:5" ht="13.5" customHeight="1" x14ac:dyDescent="0.15">
      <c r="D95" s="197" t="s">
        <v>499</v>
      </c>
    </row>
    <row r="96" spans="4:5" ht="13.5" customHeight="1" x14ac:dyDescent="0.15">
      <c r="E96" s="126" t="s">
        <v>500</v>
      </c>
    </row>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spans="2:38" ht="130.5" customHeight="1" x14ac:dyDescent="0.15"/>
    <row r="162" spans="2:38" ht="13.5" customHeight="1" x14ac:dyDescent="0.15">
      <c r="B162" s="311" t="s">
        <v>503</v>
      </c>
      <c r="C162" s="312"/>
      <c r="D162" s="312"/>
      <c r="E162" s="312"/>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3"/>
    </row>
    <row r="163" spans="2:38" ht="13.5" customHeight="1" x14ac:dyDescent="0.15">
      <c r="B163" s="126" t="s">
        <v>455</v>
      </c>
    </row>
    <row r="164" spans="2:38" ht="13.5" customHeight="1" x14ac:dyDescent="0.15">
      <c r="B164" s="126" t="s">
        <v>501</v>
      </c>
    </row>
    <row r="165" spans="2:38" ht="13.5" customHeight="1" x14ac:dyDescent="0.15">
      <c r="B165" s="169" t="s">
        <v>488</v>
      </c>
      <c r="C165" s="196"/>
      <c r="D165" s="196"/>
      <c r="E165" s="196"/>
      <c r="F165" s="196"/>
      <c r="G165" s="196"/>
      <c r="H165" s="196"/>
      <c r="I165" s="196"/>
      <c r="J165" s="196"/>
      <c r="K165" s="196"/>
      <c r="L165" s="196"/>
      <c r="M165" s="196"/>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K165" s="169"/>
      <c r="AL165" s="169"/>
    </row>
    <row r="166" spans="2:38" ht="13.5" customHeight="1" x14ac:dyDescent="0.15">
      <c r="B166" s="169"/>
      <c r="C166" s="196"/>
      <c r="D166" s="196"/>
      <c r="E166" s="196"/>
      <c r="F166" s="196"/>
      <c r="G166" s="196"/>
      <c r="H166" s="196"/>
      <c r="I166" s="196"/>
      <c r="J166" s="196"/>
      <c r="K166" s="196"/>
      <c r="L166" s="196"/>
      <c r="M166" s="196"/>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K166" s="169"/>
      <c r="AL166" s="169"/>
    </row>
    <row r="167" spans="2:38" ht="13.5" customHeight="1" x14ac:dyDescent="0.15">
      <c r="C167" s="197" t="s">
        <v>502</v>
      </c>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K167" s="169"/>
      <c r="AL167" s="169"/>
    </row>
    <row r="168" spans="2:38" ht="13.5" customHeight="1" x14ac:dyDescent="0.15"/>
    <row r="169" spans="2:38" ht="13.5" customHeight="1" x14ac:dyDescent="0.15"/>
    <row r="170" spans="2:38" ht="13.5" customHeight="1" x14ac:dyDescent="0.15"/>
    <row r="171" spans="2:38" ht="13.5" customHeight="1" x14ac:dyDescent="0.15"/>
    <row r="172" spans="2:38" ht="13.5" customHeight="1" x14ac:dyDescent="0.15"/>
    <row r="173" spans="2:38" ht="13.5" customHeight="1" x14ac:dyDescent="0.15"/>
    <row r="174" spans="2:38" ht="13.5" customHeight="1" x14ac:dyDescent="0.15"/>
    <row r="175" spans="2:38" ht="13.5" customHeight="1" x14ac:dyDescent="0.15"/>
    <row r="176" spans="2:38" ht="13.5" customHeight="1" x14ac:dyDescent="0.15"/>
    <row r="177" spans="2:37" ht="13.5" customHeight="1" x14ac:dyDescent="0.15"/>
    <row r="178" spans="2:37" ht="13.5" customHeight="1" x14ac:dyDescent="0.15"/>
    <row r="179" spans="2:37" ht="13.5" customHeight="1" x14ac:dyDescent="0.15"/>
    <row r="180" spans="2:37" ht="13.5" customHeight="1" x14ac:dyDescent="0.15">
      <c r="B180" s="169"/>
      <c r="C180" s="169" t="s">
        <v>456</v>
      </c>
      <c r="D180" s="169"/>
      <c r="E180" s="169"/>
      <c r="F180" s="169"/>
      <c r="G180" s="169"/>
      <c r="H180" s="169"/>
    </row>
    <row r="181" spans="2:37" ht="13.5" customHeight="1" x14ac:dyDescent="0.15">
      <c r="B181" s="126" t="s">
        <v>457</v>
      </c>
    </row>
    <row r="182" spans="2:37" ht="13.5" customHeight="1" x14ac:dyDescent="0.15"/>
    <row r="183" spans="2:37" ht="13.5" customHeight="1" x14ac:dyDescent="0.15"/>
    <row r="184" spans="2:37" ht="13.5" customHeight="1" x14ac:dyDescent="0.15">
      <c r="B184" s="311" t="s">
        <v>504</v>
      </c>
      <c r="C184" s="312"/>
      <c r="D184" s="312"/>
      <c r="E184" s="312"/>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3"/>
    </row>
    <row r="185" spans="2:37" ht="13.5" customHeight="1" x14ac:dyDescent="0.15">
      <c r="C185" s="126" t="s">
        <v>493</v>
      </c>
    </row>
    <row r="186" spans="2:37" ht="13.5" customHeight="1" x14ac:dyDescent="0.15"/>
    <row r="187" spans="2:37" ht="13.5" customHeight="1" x14ac:dyDescent="0.15"/>
    <row r="188" spans="2:37" ht="13.5" customHeight="1" x14ac:dyDescent="0.15"/>
    <row r="189" spans="2:37" ht="13.5" customHeight="1" x14ac:dyDescent="0.15"/>
    <row r="190" spans="2:37" ht="13.5" customHeight="1" x14ac:dyDescent="0.15"/>
    <row r="191" spans="2:37" ht="13.5" customHeight="1" x14ac:dyDescent="0.15"/>
    <row r="192" spans="2:37" ht="13.5" customHeight="1" x14ac:dyDescent="0.15"/>
    <row r="193" spans="2:37" ht="13.5" customHeight="1" x14ac:dyDescent="0.15"/>
    <row r="194" spans="2:37" ht="13.5" customHeight="1" x14ac:dyDescent="0.15"/>
    <row r="195" spans="2:37" ht="13.5" customHeight="1" x14ac:dyDescent="0.15"/>
    <row r="196" spans="2:37" ht="13.5" customHeight="1" x14ac:dyDescent="0.15"/>
    <row r="197" spans="2:37" ht="13.5" customHeight="1" x14ac:dyDescent="0.15"/>
    <row r="198" spans="2:37" ht="13.5" customHeight="1" x14ac:dyDescent="0.15"/>
    <row r="199" spans="2:37" ht="13.5" customHeight="1" x14ac:dyDescent="0.15"/>
    <row r="200" spans="2:37" ht="13.5" customHeight="1" x14ac:dyDescent="0.15"/>
    <row r="201" spans="2:37" ht="13.5" customHeight="1" x14ac:dyDescent="0.15"/>
    <row r="202" spans="2:37" ht="13.5" customHeight="1" x14ac:dyDescent="0.15"/>
    <row r="203" spans="2:37" ht="31.5" customHeight="1" x14ac:dyDescent="0.15"/>
    <row r="204" spans="2:37" ht="13.5" customHeight="1" x14ac:dyDescent="0.15">
      <c r="B204" s="311" t="s">
        <v>505</v>
      </c>
      <c r="C204" s="312"/>
      <c r="D204" s="312"/>
      <c r="E204" s="312"/>
      <c r="F204" s="312"/>
      <c r="G204" s="312"/>
      <c r="H204" s="312"/>
      <c r="I204" s="312"/>
      <c r="J204" s="312"/>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12"/>
      <c r="AG204" s="312"/>
      <c r="AH204" s="312"/>
      <c r="AI204" s="312"/>
      <c r="AJ204" s="312"/>
      <c r="AK204" s="313"/>
    </row>
    <row r="205" spans="2:37" ht="13.5" customHeight="1" x14ac:dyDescent="0.15">
      <c r="C205" s="126" t="s">
        <v>494</v>
      </c>
    </row>
    <row r="206" spans="2:37" ht="13.5" customHeight="1" x14ac:dyDescent="0.15"/>
    <row r="207" spans="2:37" ht="13.5" customHeight="1" x14ac:dyDescent="0.15"/>
    <row r="208" spans="2:37" ht="13.5" customHeight="1" x14ac:dyDescent="0.15"/>
    <row r="209" spans="35:36" ht="13.5" customHeight="1" x14ac:dyDescent="0.15"/>
    <row r="210" spans="35:36" ht="13.5" customHeight="1" x14ac:dyDescent="0.15"/>
    <row r="211" spans="35:36" ht="13.5" customHeight="1" x14ac:dyDescent="0.15"/>
    <row r="212" spans="35:36" ht="13.5" customHeight="1" x14ac:dyDescent="0.15"/>
    <row r="213" spans="35:36" ht="13.5" customHeight="1" x14ac:dyDescent="0.15"/>
    <row r="214" spans="35:36" ht="13.5" customHeight="1" x14ac:dyDescent="0.15"/>
    <row r="215" spans="35:36" ht="13.5" customHeight="1" x14ac:dyDescent="0.15"/>
    <row r="216" spans="35:36" ht="13.5" customHeight="1" x14ac:dyDescent="0.15"/>
    <row r="217" spans="35:36" ht="13.5" customHeight="1" x14ac:dyDescent="0.15"/>
    <row r="218" spans="35:36" ht="13.5" customHeight="1" x14ac:dyDescent="0.15"/>
    <row r="219" spans="35:36" ht="13.5" customHeight="1" x14ac:dyDescent="0.15"/>
    <row r="220" spans="35:36" ht="13.5" customHeight="1" x14ac:dyDescent="0.15">
      <c r="AI220" s="126"/>
      <c r="AJ220" s="126"/>
    </row>
    <row r="221" spans="35:36" ht="13.5" customHeight="1" x14ac:dyDescent="0.15">
      <c r="AI221" s="126"/>
      <c r="AJ221" s="126"/>
    </row>
    <row r="222" spans="35:36" ht="13.5" customHeight="1" x14ac:dyDescent="0.15">
      <c r="AI222" s="126"/>
      <c r="AJ222" s="126"/>
    </row>
    <row r="223" spans="35:36" ht="13.5" customHeight="1" x14ac:dyDescent="0.15">
      <c r="AI223" s="126"/>
      <c r="AJ223" s="126"/>
    </row>
    <row r="224" spans="35:36" ht="13.5" customHeight="1" x14ac:dyDescent="0.15">
      <c r="AI224" s="126"/>
      <c r="AJ224" s="126"/>
    </row>
    <row r="225" spans="35:36" ht="13.5" customHeight="1" x14ac:dyDescent="0.15">
      <c r="AI225" s="126"/>
      <c r="AJ225" s="126"/>
    </row>
    <row r="226" spans="35:36" ht="13.5" customHeight="1" x14ac:dyDescent="0.15">
      <c r="AI226" s="126"/>
      <c r="AJ226" s="126"/>
    </row>
    <row r="227" spans="35:36" ht="13.5" customHeight="1" x14ac:dyDescent="0.15">
      <c r="AI227" s="126"/>
      <c r="AJ227" s="126"/>
    </row>
    <row r="228" spans="35:36" ht="13.5" customHeight="1" x14ac:dyDescent="0.15"/>
    <row r="229" spans="35:36" ht="13.5" customHeight="1" x14ac:dyDescent="0.15"/>
    <row r="230" spans="35:36" ht="13.5" customHeight="1" x14ac:dyDescent="0.15"/>
    <row r="231" spans="35:36" ht="13.5" customHeight="1" x14ac:dyDescent="0.15"/>
    <row r="232" spans="35:36" ht="13.5" customHeight="1" x14ac:dyDescent="0.15"/>
    <row r="233" spans="35:36" ht="13.5" customHeight="1" x14ac:dyDescent="0.15"/>
    <row r="234" spans="35:36" ht="13.5" customHeight="1" x14ac:dyDescent="0.15"/>
    <row r="235" spans="35:36" ht="13.5" customHeight="1" x14ac:dyDescent="0.15"/>
    <row r="236" spans="35:36" ht="13.5" customHeight="1" x14ac:dyDescent="0.15"/>
    <row r="237" spans="35:36" ht="13.5" customHeight="1" x14ac:dyDescent="0.15"/>
    <row r="238" spans="35:36" ht="13.5" customHeight="1" x14ac:dyDescent="0.15"/>
    <row r="239" spans="35:36" ht="13.5" customHeight="1" x14ac:dyDescent="0.15"/>
    <row r="240" spans="35:36"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sheetData>
  <sheetProtection formatCells="0" formatColumns="0" formatRows="0"/>
  <phoneticPr fontId="8"/>
  <pageMargins left="0.51181102362204722" right="0.31496062992125984" top="0.55118110236220474" bottom="0.35433070866141736" header="0.31496062992125984" footer="0.31496062992125984"/>
  <pageSetup paperSize="9"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1:AM45"/>
  <sheetViews>
    <sheetView showGridLines="0" workbookViewId="0">
      <selection activeCell="C5" sqref="C5:M5"/>
    </sheetView>
  </sheetViews>
  <sheetFormatPr defaultRowHeight="12.75" x14ac:dyDescent="0.15"/>
  <cols>
    <col min="1" max="1" width="2.5" style="126" customWidth="1"/>
    <col min="2" max="2" width="2.5" style="169" customWidth="1"/>
    <col min="3" max="34" width="2.5" style="126" customWidth="1"/>
    <col min="35" max="36" width="2.5" style="169" customWidth="1"/>
    <col min="37" max="37" width="2.5" style="126" customWidth="1"/>
    <col min="38" max="38" width="2.5" style="169" customWidth="1"/>
    <col min="39" max="39" width="2.5" style="126" customWidth="1"/>
    <col min="40" max="16384" width="9" style="126"/>
  </cols>
  <sheetData>
    <row r="1" spans="3:39" ht="13.5" customHeight="1" x14ac:dyDescent="0.15"/>
    <row r="2" spans="3:39" ht="13.5" customHeight="1" x14ac:dyDescent="0.15"/>
    <row r="3" spans="3:39" ht="13.5" customHeight="1" x14ac:dyDescent="0.15"/>
    <row r="4" spans="3:39" ht="13.5" customHeight="1" x14ac:dyDescent="0.15"/>
    <row r="5" spans="3:39" ht="13.5" customHeight="1" x14ac:dyDescent="0.15">
      <c r="C5" s="478" t="s">
        <v>487</v>
      </c>
      <c r="D5" s="478"/>
      <c r="E5" s="478"/>
      <c r="F5" s="478"/>
      <c r="G5" s="478"/>
      <c r="H5" s="478"/>
      <c r="I5" s="478"/>
      <c r="J5" s="478"/>
      <c r="K5" s="478"/>
      <c r="L5" s="478"/>
      <c r="M5" s="478"/>
      <c r="N5" s="479" t="s">
        <v>458</v>
      </c>
      <c r="O5" s="479"/>
      <c r="P5" s="479"/>
      <c r="Q5" s="479"/>
      <c r="R5" s="479"/>
      <c r="S5" s="479"/>
      <c r="T5" s="479"/>
      <c r="U5" s="479"/>
      <c r="V5" s="479"/>
      <c r="W5" s="479"/>
      <c r="X5" s="479"/>
      <c r="Y5" s="479"/>
      <c r="Z5" s="479"/>
      <c r="AA5" s="479"/>
      <c r="AB5" s="479"/>
      <c r="AC5" s="479"/>
      <c r="AD5" s="479"/>
      <c r="AE5" s="479"/>
      <c r="AF5" s="479"/>
      <c r="AG5" s="479"/>
      <c r="AH5" s="479"/>
      <c r="AI5" s="479"/>
      <c r="AJ5" s="479"/>
      <c r="AK5" s="479"/>
    </row>
    <row r="6" spans="3:39" ht="15" customHeight="1" x14ac:dyDescent="0.15">
      <c r="C6" s="479" t="s">
        <v>459</v>
      </c>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84"/>
      <c r="AM6"/>
    </row>
    <row r="7" spans="3:39" ht="27" customHeight="1" x14ac:dyDescent="0.15">
      <c r="C7" s="240" t="s">
        <v>14</v>
      </c>
      <c r="D7" s="476" t="s">
        <v>460</v>
      </c>
      <c r="E7" s="476"/>
      <c r="F7" s="476"/>
      <c r="G7" s="476"/>
      <c r="H7" s="476"/>
      <c r="I7" s="476"/>
      <c r="J7" s="476"/>
      <c r="K7" s="476"/>
      <c r="L7" s="476"/>
      <c r="M7" s="476"/>
      <c r="N7" s="477" t="s">
        <v>461</v>
      </c>
      <c r="O7" s="477"/>
      <c r="P7" s="477"/>
      <c r="Q7" s="477"/>
      <c r="R7" s="477"/>
      <c r="S7" s="477"/>
      <c r="T7" s="477"/>
      <c r="U7" s="477"/>
      <c r="V7" s="477"/>
      <c r="W7" s="477"/>
      <c r="X7" s="477"/>
      <c r="Y7" s="477"/>
      <c r="Z7" s="477"/>
      <c r="AA7" s="477"/>
      <c r="AB7" s="477"/>
      <c r="AC7" s="477"/>
      <c r="AD7" s="477"/>
      <c r="AE7" s="477"/>
      <c r="AF7" s="477"/>
      <c r="AG7" s="477"/>
      <c r="AH7" s="477"/>
      <c r="AI7" s="477"/>
      <c r="AJ7" s="477"/>
      <c r="AK7" s="477"/>
      <c r="AL7" s="84"/>
      <c r="AM7"/>
    </row>
    <row r="8" spans="3:39" ht="27" customHeight="1" x14ac:dyDescent="0.15">
      <c r="C8" s="240" t="s">
        <v>15</v>
      </c>
      <c r="D8" s="476" t="s">
        <v>16</v>
      </c>
      <c r="E8" s="476"/>
      <c r="F8" s="476"/>
      <c r="G8" s="476"/>
      <c r="H8" s="476"/>
      <c r="I8" s="476"/>
      <c r="J8" s="476"/>
      <c r="K8" s="476"/>
      <c r="L8" s="476"/>
      <c r="M8" s="476"/>
      <c r="N8" s="477" t="s">
        <v>462</v>
      </c>
      <c r="O8" s="477"/>
      <c r="P8" s="477"/>
      <c r="Q8" s="477"/>
      <c r="R8" s="477"/>
      <c r="S8" s="477"/>
      <c r="T8" s="477"/>
      <c r="U8" s="477"/>
      <c r="V8" s="477"/>
      <c r="W8" s="477"/>
      <c r="X8" s="477"/>
      <c r="Y8" s="477"/>
      <c r="Z8" s="477"/>
      <c r="AA8" s="477"/>
      <c r="AB8" s="477"/>
      <c r="AC8" s="477"/>
      <c r="AD8" s="477"/>
      <c r="AE8" s="477"/>
      <c r="AF8" s="477"/>
      <c r="AG8" s="477"/>
      <c r="AH8" s="477"/>
      <c r="AI8" s="477"/>
      <c r="AJ8" s="477"/>
      <c r="AK8" s="477"/>
      <c r="AL8" s="84"/>
      <c r="AM8"/>
    </row>
    <row r="9" spans="3:39" ht="27" customHeight="1" x14ac:dyDescent="0.15">
      <c r="C9" s="240" t="s">
        <v>17</v>
      </c>
      <c r="D9" s="476" t="s">
        <v>18</v>
      </c>
      <c r="E9" s="476"/>
      <c r="F9" s="476"/>
      <c r="G9" s="476"/>
      <c r="H9" s="476"/>
      <c r="I9" s="476"/>
      <c r="J9" s="476"/>
      <c r="K9" s="476"/>
      <c r="L9" s="476"/>
      <c r="M9" s="476"/>
      <c r="N9" s="477" t="s">
        <v>278</v>
      </c>
      <c r="O9" s="477"/>
      <c r="P9" s="477"/>
      <c r="Q9" s="477"/>
      <c r="R9" s="477"/>
      <c r="S9" s="477"/>
      <c r="T9" s="477"/>
      <c r="U9" s="477"/>
      <c r="V9" s="477"/>
      <c r="W9" s="477"/>
      <c r="X9" s="477"/>
      <c r="Y9" s="477"/>
      <c r="Z9" s="477"/>
      <c r="AA9" s="477"/>
      <c r="AB9" s="477"/>
      <c r="AC9" s="477"/>
      <c r="AD9" s="477"/>
      <c r="AE9" s="477"/>
      <c r="AF9" s="477"/>
      <c r="AG9" s="477"/>
      <c r="AH9" s="477"/>
      <c r="AI9" s="477"/>
      <c r="AJ9" s="477"/>
      <c r="AK9" s="477"/>
      <c r="AL9" s="84"/>
      <c r="AM9"/>
    </row>
    <row r="10" spans="3:39" ht="27" customHeight="1" x14ac:dyDescent="0.15">
      <c r="C10" s="240" t="s">
        <v>19</v>
      </c>
      <c r="D10" s="476" t="s">
        <v>20</v>
      </c>
      <c r="E10" s="476"/>
      <c r="F10" s="476"/>
      <c r="G10" s="476"/>
      <c r="H10" s="476"/>
      <c r="I10" s="476"/>
      <c r="J10" s="476"/>
      <c r="K10" s="476"/>
      <c r="L10" s="476"/>
      <c r="M10" s="476"/>
      <c r="N10" s="477" t="s">
        <v>463</v>
      </c>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84"/>
      <c r="AM10"/>
    </row>
    <row r="11" spans="3:39" ht="27" customHeight="1" x14ac:dyDescent="0.15">
      <c r="C11" s="240" t="s">
        <v>21</v>
      </c>
      <c r="D11" s="476" t="s">
        <v>22</v>
      </c>
      <c r="E11" s="476"/>
      <c r="F11" s="476"/>
      <c r="G11" s="476"/>
      <c r="H11" s="476"/>
      <c r="I11" s="476"/>
      <c r="J11" s="476"/>
      <c r="K11" s="476"/>
      <c r="L11" s="476"/>
      <c r="M11" s="476"/>
      <c r="N11" s="477" t="s">
        <v>464</v>
      </c>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84"/>
      <c r="AM11"/>
    </row>
    <row r="12" spans="3:39" ht="27" customHeight="1" x14ac:dyDescent="0.15">
      <c r="C12" s="240" t="s">
        <v>23</v>
      </c>
      <c r="D12" s="476" t="s">
        <v>24</v>
      </c>
      <c r="E12" s="476"/>
      <c r="F12" s="476"/>
      <c r="G12" s="476"/>
      <c r="H12" s="476"/>
      <c r="I12" s="476"/>
      <c r="J12" s="476"/>
      <c r="K12" s="476"/>
      <c r="L12" s="476"/>
      <c r="M12" s="476"/>
      <c r="N12" s="477" t="s">
        <v>465</v>
      </c>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84"/>
      <c r="AM12"/>
    </row>
    <row r="13" spans="3:39" ht="27" customHeight="1" x14ac:dyDescent="0.15">
      <c r="C13" s="240" t="s">
        <v>25</v>
      </c>
      <c r="D13" s="476" t="s">
        <v>26</v>
      </c>
      <c r="E13" s="476"/>
      <c r="F13" s="476"/>
      <c r="G13" s="476"/>
      <c r="H13" s="476"/>
      <c r="I13" s="476"/>
      <c r="J13" s="476"/>
      <c r="K13" s="476"/>
      <c r="L13" s="476"/>
      <c r="M13" s="476"/>
      <c r="N13" s="477" t="s">
        <v>466</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84"/>
      <c r="AM13"/>
    </row>
    <row r="14" spans="3:39" ht="27" customHeight="1" x14ac:dyDescent="0.15">
      <c r="C14" s="240" t="s">
        <v>27</v>
      </c>
      <c r="D14" s="476" t="s">
        <v>467</v>
      </c>
      <c r="E14" s="476"/>
      <c r="F14" s="476"/>
      <c r="G14" s="476"/>
      <c r="H14" s="476"/>
      <c r="I14" s="476"/>
      <c r="J14" s="476"/>
      <c r="K14" s="476"/>
      <c r="L14" s="476"/>
      <c r="M14" s="476"/>
      <c r="N14" s="477" t="s">
        <v>279</v>
      </c>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84"/>
      <c r="AM14"/>
    </row>
    <row r="15" spans="3:39" ht="27" customHeight="1" x14ac:dyDescent="0.15">
      <c r="C15" s="240" t="s">
        <v>28</v>
      </c>
      <c r="D15" s="476" t="s">
        <v>29</v>
      </c>
      <c r="E15" s="476"/>
      <c r="F15" s="476"/>
      <c r="G15" s="476"/>
      <c r="H15" s="476"/>
      <c r="I15" s="476"/>
      <c r="J15" s="476"/>
      <c r="K15" s="476"/>
      <c r="L15" s="476"/>
      <c r="M15" s="476"/>
      <c r="N15" s="477" t="s">
        <v>468</v>
      </c>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84"/>
      <c r="AM15"/>
    </row>
    <row r="16" spans="3:39" ht="27" customHeight="1" x14ac:dyDescent="0.15">
      <c r="C16" s="240" t="s">
        <v>30</v>
      </c>
      <c r="D16" s="476" t="s">
        <v>31</v>
      </c>
      <c r="E16" s="476"/>
      <c r="F16" s="476"/>
      <c r="G16" s="476"/>
      <c r="H16" s="476"/>
      <c r="I16" s="476"/>
      <c r="J16" s="476"/>
      <c r="K16" s="476"/>
      <c r="L16" s="476"/>
      <c r="M16" s="476"/>
      <c r="N16" s="477" t="s">
        <v>280</v>
      </c>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84"/>
      <c r="AM16"/>
    </row>
    <row r="17" spans="3:39" ht="27" customHeight="1" x14ac:dyDescent="0.15">
      <c r="C17" s="240" t="s">
        <v>32</v>
      </c>
      <c r="D17" s="476" t="s">
        <v>33</v>
      </c>
      <c r="E17" s="476"/>
      <c r="F17" s="476"/>
      <c r="G17" s="476"/>
      <c r="H17" s="476"/>
      <c r="I17" s="476"/>
      <c r="J17" s="476"/>
      <c r="K17" s="476"/>
      <c r="L17" s="476"/>
      <c r="M17" s="476"/>
      <c r="N17" s="477" t="s">
        <v>469</v>
      </c>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84"/>
      <c r="AM17"/>
    </row>
    <row r="18" spans="3:39" ht="27" customHeight="1" x14ac:dyDescent="0.15">
      <c r="C18" s="240" t="s">
        <v>34</v>
      </c>
      <c r="D18" s="476" t="s">
        <v>35</v>
      </c>
      <c r="E18" s="476"/>
      <c r="F18" s="476"/>
      <c r="G18" s="476"/>
      <c r="H18" s="476"/>
      <c r="I18" s="476"/>
      <c r="J18" s="476"/>
      <c r="K18" s="476"/>
      <c r="L18" s="476"/>
      <c r="M18" s="476"/>
      <c r="N18" s="477" t="s">
        <v>470</v>
      </c>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84"/>
      <c r="AM18"/>
    </row>
    <row r="19" spans="3:39" ht="27" customHeight="1" x14ac:dyDescent="0.15">
      <c r="C19" s="240" t="s">
        <v>36</v>
      </c>
      <c r="D19" s="476" t="s">
        <v>37</v>
      </c>
      <c r="E19" s="476"/>
      <c r="F19" s="476"/>
      <c r="G19" s="476"/>
      <c r="H19" s="476"/>
      <c r="I19" s="476"/>
      <c r="J19" s="476"/>
      <c r="K19" s="476"/>
      <c r="L19" s="476"/>
      <c r="M19" s="476"/>
      <c r="N19" s="477" t="s">
        <v>471</v>
      </c>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84"/>
      <c r="AM19"/>
    </row>
    <row r="20" spans="3:39" ht="27" customHeight="1" x14ac:dyDescent="0.15">
      <c r="C20" s="240" t="s">
        <v>38</v>
      </c>
      <c r="D20" s="476" t="s">
        <v>39</v>
      </c>
      <c r="E20" s="476"/>
      <c r="F20" s="476"/>
      <c r="G20" s="476"/>
      <c r="H20" s="476"/>
      <c r="I20" s="476"/>
      <c r="J20" s="476"/>
      <c r="K20" s="476"/>
      <c r="L20" s="476"/>
      <c r="M20" s="476"/>
      <c r="N20" s="477" t="s">
        <v>472</v>
      </c>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84"/>
      <c r="AM20"/>
    </row>
    <row r="21" spans="3:39" ht="27" customHeight="1" x14ac:dyDescent="0.15">
      <c r="C21" s="240" t="s">
        <v>40</v>
      </c>
      <c r="D21" s="476" t="s">
        <v>41</v>
      </c>
      <c r="E21" s="476"/>
      <c r="F21" s="476"/>
      <c r="G21" s="476"/>
      <c r="H21" s="476"/>
      <c r="I21" s="476"/>
      <c r="J21" s="476"/>
      <c r="K21" s="476"/>
      <c r="L21" s="476"/>
      <c r="M21" s="476"/>
      <c r="N21" s="477" t="s">
        <v>473</v>
      </c>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84"/>
      <c r="AM21"/>
    </row>
    <row r="22" spans="3:39" ht="27" customHeight="1" x14ac:dyDescent="0.15">
      <c r="C22" s="240" t="s">
        <v>42</v>
      </c>
      <c r="D22" s="476" t="s">
        <v>43</v>
      </c>
      <c r="E22" s="476"/>
      <c r="F22" s="476"/>
      <c r="G22" s="476"/>
      <c r="H22" s="476"/>
      <c r="I22" s="476"/>
      <c r="J22" s="476"/>
      <c r="K22" s="476"/>
      <c r="L22" s="476"/>
      <c r="M22" s="476"/>
      <c r="N22" s="477" t="s">
        <v>474</v>
      </c>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84"/>
      <c r="AM22"/>
    </row>
    <row r="23" spans="3:39" ht="39" customHeight="1" x14ac:dyDescent="0.15">
      <c r="C23" s="240" t="s">
        <v>44</v>
      </c>
      <c r="D23" s="476" t="s">
        <v>45</v>
      </c>
      <c r="E23" s="476"/>
      <c r="F23" s="476"/>
      <c r="G23" s="476"/>
      <c r="H23" s="476"/>
      <c r="I23" s="476"/>
      <c r="J23" s="476"/>
      <c r="K23" s="476"/>
      <c r="L23" s="476"/>
      <c r="M23" s="476"/>
      <c r="N23" s="477" t="s">
        <v>475</v>
      </c>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84"/>
      <c r="AM23"/>
    </row>
    <row r="24" spans="3:39" ht="27" customHeight="1" x14ac:dyDescent="0.15">
      <c r="C24" s="240" t="s">
        <v>46</v>
      </c>
      <c r="D24" s="476" t="s">
        <v>301</v>
      </c>
      <c r="E24" s="476"/>
      <c r="F24" s="476"/>
      <c r="G24" s="476"/>
      <c r="H24" s="476"/>
      <c r="I24" s="476"/>
      <c r="J24" s="476"/>
      <c r="K24" s="476"/>
      <c r="L24" s="476"/>
      <c r="M24" s="476"/>
      <c r="N24" s="477" t="s">
        <v>476</v>
      </c>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84"/>
      <c r="AM24"/>
    </row>
    <row r="25" spans="3:39" ht="27" customHeight="1" x14ac:dyDescent="0.15">
      <c r="C25" s="240" t="s">
        <v>47</v>
      </c>
      <c r="D25" s="476" t="s">
        <v>48</v>
      </c>
      <c r="E25" s="476"/>
      <c r="F25" s="476"/>
      <c r="G25" s="476"/>
      <c r="H25" s="476"/>
      <c r="I25" s="476"/>
      <c r="J25" s="476"/>
      <c r="K25" s="476"/>
      <c r="L25" s="476"/>
      <c r="M25" s="476"/>
      <c r="N25" s="477" t="s">
        <v>477</v>
      </c>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84"/>
      <c r="AM25"/>
    </row>
    <row r="26" spans="3:39" ht="50.25" customHeight="1" x14ac:dyDescent="0.15">
      <c r="C26" s="240" t="s">
        <v>49</v>
      </c>
      <c r="D26" s="476" t="s">
        <v>50</v>
      </c>
      <c r="E26" s="476"/>
      <c r="F26" s="476"/>
      <c r="G26" s="476"/>
      <c r="H26" s="476"/>
      <c r="I26" s="476"/>
      <c r="J26" s="476"/>
      <c r="K26" s="476"/>
      <c r="L26" s="476"/>
      <c r="M26" s="476"/>
      <c r="N26" s="477" t="s">
        <v>478</v>
      </c>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84"/>
      <c r="AM26"/>
    </row>
    <row r="27" spans="3:39" ht="27" customHeight="1" x14ac:dyDescent="0.15">
      <c r="C27" s="240" t="s">
        <v>51</v>
      </c>
      <c r="D27" s="476" t="s">
        <v>52</v>
      </c>
      <c r="E27" s="476"/>
      <c r="F27" s="476"/>
      <c r="G27" s="476"/>
      <c r="H27" s="476"/>
      <c r="I27" s="476"/>
      <c r="J27" s="476"/>
      <c r="K27" s="476"/>
      <c r="L27" s="476"/>
      <c r="M27" s="476"/>
      <c r="N27" s="477" t="s">
        <v>479</v>
      </c>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84"/>
      <c r="AM27"/>
    </row>
    <row r="28" spans="3:39" ht="27" customHeight="1" x14ac:dyDescent="0.15">
      <c r="C28" s="240" t="s">
        <v>53</v>
      </c>
      <c r="D28" s="476" t="s">
        <v>54</v>
      </c>
      <c r="E28" s="476"/>
      <c r="F28" s="476"/>
      <c r="G28" s="476"/>
      <c r="H28" s="476"/>
      <c r="I28" s="476"/>
      <c r="J28" s="476"/>
      <c r="K28" s="476"/>
      <c r="L28" s="476"/>
      <c r="M28" s="476"/>
      <c r="N28" s="477" t="s">
        <v>480</v>
      </c>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84"/>
      <c r="AM28"/>
    </row>
    <row r="29" spans="3:39" ht="27" customHeight="1" x14ac:dyDescent="0.15">
      <c r="C29" s="240" t="s">
        <v>55</v>
      </c>
      <c r="D29" s="476" t="s">
        <v>56</v>
      </c>
      <c r="E29" s="476"/>
      <c r="F29" s="476"/>
      <c r="G29" s="476"/>
      <c r="H29" s="476"/>
      <c r="I29" s="476"/>
      <c r="J29" s="476"/>
      <c r="K29" s="476"/>
      <c r="L29" s="476"/>
      <c r="M29" s="476"/>
      <c r="N29" s="477" t="s">
        <v>281</v>
      </c>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84"/>
      <c r="AM29"/>
    </row>
    <row r="30" spans="3:39" ht="27" customHeight="1" x14ac:dyDescent="0.15">
      <c r="C30" s="240" t="s">
        <v>57</v>
      </c>
      <c r="D30" s="476" t="s">
        <v>58</v>
      </c>
      <c r="E30" s="476"/>
      <c r="F30" s="476"/>
      <c r="G30" s="476"/>
      <c r="H30" s="476"/>
      <c r="I30" s="476"/>
      <c r="J30" s="476"/>
      <c r="K30" s="476"/>
      <c r="L30" s="476"/>
      <c r="M30" s="476"/>
      <c r="N30" s="477" t="s">
        <v>282</v>
      </c>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84"/>
      <c r="AM30"/>
    </row>
    <row r="31" spans="3:39" ht="27" customHeight="1" x14ac:dyDescent="0.15">
      <c r="C31" s="240" t="s">
        <v>59</v>
      </c>
      <c r="D31" s="476" t="s">
        <v>60</v>
      </c>
      <c r="E31" s="476"/>
      <c r="F31" s="476"/>
      <c r="G31" s="476"/>
      <c r="H31" s="476"/>
      <c r="I31" s="476"/>
      <c r="J31" s="476"/>
      <c r="K31" s="476"/>
      <c r="L31" s="476"/>
      <c r="M31" s="476"/>
      <c r="N31" s="477" t="s">
        <v>481</v>
      </c>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84"/>
      <c r="AM31"/>
    </row>
    <row r="32" spans="3:39" ht="27" customHeight="1" x14ac:dyDescent="0.15">
      <c r="C32" s="240" t="s">
        <v>61</v>
      </c>
      <c r="D32" s="476" t="s">
        <v>62</v>
      </c>
      <c r="E32" s="476"/>
      <c r="F32" s="476"/>
      <c r="G32" s="476"/>
      <c r="H32" s="476"/>
      <c r="I32" s="476"/>
      <c r="J32" s="476"/>
      <c r="K32" s="476"/>
      <c r="L32" s="476"/>
      <c r="M32" s="476"/>
      <c r="N32" s="477" t="s">
        <v>283</v>
      </c>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84"/>
      <c r="AM32"/>
    </row>
    <row r="33" spans="3:39" ht="27" customHeight="1" x14ac:dyDescent="0.15">
      <c r="C33" s="240" t="s">
        <v>63</v>
      </c>
      <c r="D33" s="476" t="s">
        <v>64</v>
      </c>
      <c r="E33" s="476"/>
      <c r="F33" s="476"/>
      <c r="G33" s="476"/>
      <c r="H33" s="476"/>
      <c r="I33" s="476"/>
      <c r="J33" s="476"/>
      <c r="K33" s="476"/>
      <c r="L33" s="476"/>
      <c r="M33" s="476"/>
      <c r="N33" s="477" t="s">
        <v>284</v>
      </c>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84"/>
      <c r="AM33"/>
    </row>
    <row r="34" spans="3:39" ht="43.5" customHeight="1" x14ac:dyDescent="0.15">
      <c r="C34" s="240" t="s">
        <v>65</v>
      </c>
      <c r="D34" s="476" t="s">
        <v>66</v>
      </c>
      <c r="E34" s="476"/>
      <c r="F34" s="476"/>
      <c r="G34" s="476"/>
      <c r="H34" s="476"/>
      <c r="I34" s="476"/>
      <c r="J34" s="476"/>
      <c r="K34" s="476"/>
      <c r="L34" s="476"/>
      <c r="M34" s="476"/>
      <c r="N34" s="477" t="s">
        <v>482</v>
      </c>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84"/>
      <c r="AM34"/>
    </row>
    <row r="35" spans="3:39" ht="45.75" customHeight="1" x14ac:dyDescent="0.15">
      <c r="C35" s="240" t="s">
        <v>67</v>
      </c>
      <c r="D35" s="476" t="s">
        <v>68</v>
      </c>
      <c r="E35" s="476"/>
      <c r="F35" s="476"/>
      <c r="G35" s="476"/>
      <c r="H35" s="476"/>
      <c r="I35" s="476"/>
      <c r="J35" s="476"/>
      <c r="K35" s="476"/>
      <c r="L35" s="476"/>
      <c r="M35" s="476"/>
      <c r="N35" s="477" t="s">
        <v>483</v>
      </c>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84"/>
      <c r="AM35"/>
    </row>
    <row r="36" spans="3:39" ht="27" customHeight="1" x14ac:dyDescent="0.15">
      <c r="C36" s="240" t="s">
        <v>69</v>
      </c>
      <c r="D36" s="476" t="s">
        <v>70</v>
      </c>
      <c r="E36" s="476"/>
      <c r="F36" s="476"/>
      <c r="G36" s="476"/>
      <c r="H36" s="476"/>
      <c r="I36" s="476"/>
      <c r="J36" s="476"/>
      <c r="K36" s="476"/>
      <c r="L36" s="476"/>
      <c r="M36" s="476"/>
      <c r="N36" s="477" t="s">
        <v>285</v>
      </c>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84"/>
      <c r="AM36"/>
    </row>
    <row r="37" spans="3:39" ht="27" customHeight="1" x14ac:dyDescent="0.15">
      <c r="C37" s="240" t="s">
        <v>71</v>
      </c>
      <c r="D37" s="476" t="s">
        <v>72</v>
      </c>
      <c r="E37" s="476"/>
      <c r="F37" s="476"/>
      <c r="G37" s="476"/>
      <c r="H37" s="476"/>
      <c r="I37" s="476"/>
      <c r="J37" s="476"/>
      <c r="K37" s="476"/>
      <c r="L37" s="476"/>
      <c r="M37" s="476"/>
      <c r="N37" s="477" t="s">
        <v>484</v>
      </c>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84"/>
      <c r="AM37"/>
    </row>
    <row r="38" spans="3:39" ht="27" customHeight="1" x14ac:dyDescent="0.15">
      <c r="C38" s="240" t="s">
        <v>73</v>
      </c>
      <c r="D38" s="476" t="s">
        <v>74</v>
      </c>
      <c r="E38" s="476"/>
      <c r="F38" s="476"/>
      <c r="G38" s="476"/>
      <c r="H38" s="476"/>
      <c r="I38" s="476"/>
      <c r="J38" s="476"/>
      <c r="K38" s="476"/>
      <c r="L38" s="476"/>
      <c r="M38" s="476"/>
      <c r="N38" s="477" t="s">
        <v>485</v>
      </c>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84"/>
      <c r="AM38"/>
    </row>
    <row r="39" spans="3:39" ht="27" customHeight="1" x14ac:dyDescent="0.15">
      <c r="C39" s="240" t="s">
        <v>75</v>
      </c>
      <c r="D39" s="476" t="s">
        <v>303</v>
      </c>
      <c r="E39" s="476"/>
      <c r="F39" s="476"/>
      <c r="G39" s="476"/>
      <c r="H39" s="476"/>
      <c r="I39" s="476"/>
      <c r="J39" s="476"/>
      <c r="K39" s="476"/>
      <c r="L39" s="476"/>
      <c r="M39" s="476"/>
      <c r="N39" s="477" t="s">
        <v>286</v>
      </c>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84"/>
      <c r="AM39"/>
    </row>
    <row r="40" spans="3:39" ht="27" customHeight="1" x14ac:dyDescent="0.15">
      <c r="C40" s="240" t="s">
        <v>76</v>
      </c>
      <c r="D40" s="476" t="s">
        <v>77</v>
      </c>
      <c r="E40" s="476"/>
      <c r="F40" s="476"/>
      <c r="G40" s="476"/>
      <c r="H40" s="476"/>
      <c r="I40" s="476"/>
      <c r="J40" s="476"/>
      <c r="K40" s="476"/>
      <c r="L40" s="476"/>
      <c r="M40" s="476"/>
      <c r="N40" s="477" t="s">
        <v>486</v>
      </c>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84"/>
      <c r="AM40"/>
    </row>
    <row r="41" spans="3:39" ht="37.5" customHeight="1" x14ac:dyDescent="0.15">
      <c r="C41" s="240" t="s">
        <v>78</v>
      </c>
      <c r="D41" s="476" t="s">
        <v>533</v>
      </c>
      <c r="E41" s="476"/>
      <c r="F41" s="476"/>
      <c r="G41" s="476"/>
      <c r="H41" s="476"/>
      <c r="I41" s="476"/>
      <c r="J41" s="476"/>
      <c r="K41" s="476"/>
      <c r="L41" s="476"/>
      <c r="M41" s="476"/>
      <c r="N41" s="477" t="s">
        <v>534</v>
      </c>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84"/>
      <c r="AM41"/>
    </row>
    <row r="42" spans="3:39" ht="27" customHeight="1" x14ac:dyDescent="0.15">
      <c r="C42" s="240" t="s">
        <v>80</v>
      </c>
      <c r="D42" s="480" t="s">
        <v>81</v>
      </c>
      <c r="E42" s="481"/>
      <c r="F42" s="481"/>
      <c r="G42" s="481"/>
      <c r="H42" s="481"/>
      <c r="I42" s="481"/>
      <c r="J42" s="481"/>
      <c r="K42" s="481"/>
      <c r="L42" s="481"/>
      <c r="M42" s="482"/>
      <c r="N42" s="483"/>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5"/>
      <c r="AL42" s="84"/>
      <c r="AM42"/>
    </row>
    <row r="43" spans="3:39" ht="27" customHeight="1" x14ac:dyDescent="0.15">
      <c r="C43" s="240" t="s">
        <v>82</v>
      </c>
      <c r="D43" s="480" t="s">
        <v>83</v>
      </c>
      <c r="E43" s="481"/>
      <c r="F43" s="481"/>
      <c r="G43" s="481"/>
      <c r="H43" s="481"/>
      <c r="I43" s="481"/>
      <c r="J43" s="481"/>
      <c r="K43" s="481"/>
      <c r="L43" s="481"/>
      <c r="M43" s="482"/>
      <c r="N43" s="483"/>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5"/>
      <c r="AL43" s="84"/>
      <c r="AM43"/>
    </row>
    <row r="44" spans="3:39" ht="13.5" customHeight="1" x14ac:dyDescent="0.15">
      <c r="AJ44" s="84"/>
      <c r="AK44"/>
      <c r="AL44" s="84"/>
      <c r="AM44"/>
    </row>
    <row r="45" spans="3:39" ht="13.5" customHeight="1" x14ac:dyDescent="0.15"/>
  </sheetData>
  <sheetProtection formatCells="0" formatColumns="0" formatRows="0"/>
  <mergeCells count="77">
    <mergeCell ref="D43:M43"/>
    <mergeCell ref="N43:AK43"/>
    <mergeCell ref="D42:M42"/>
    <mergeCell ref="N42:AK42"/>
    <mergeCell ref="D39:M39"/>
    <mergeCell ref="N39:AK39"/>
    <mergeCell ref="D40:M40"/>
    <mergeCell ref="N40:AK40"/>
    <mergeCell ref="D41:M41"/>
    <mergeCell ref="N41:AK41"/>
    <mergeCell ref="D36:M36"/>
    <mergeCell ref="N36:AK36"/>
    <mergeCell ref="D37:M37"/>
    <mergeCell ref="N37:AK37"/>
    <mergeCell ref="D38:M38"/>
    <mergeCell ref="N38:AK38"/>
    <mergeCell ref="D33:M33"/>
    <mergeCell ref="N33:AK33"/>
    <mergeCell ref="D34:M34"/>
    <mergeCell ref="N34:AK34"/>
    <mergeCell ref="D35:M35"/>
    <mergeCell ref="N35:AK35"/>
    <mergeCell ref="D30:M30"/>
    <mergeCell ref="N30:AK30"/>
    <mergeCell ref="D31:M31"/>
    <mergeCell ref="N31:AK31"/>
    <mergeCell ref="D32:M32"/>
    <mergeCell ref="N32:AK32"/>
    <mergeCell ref="D27:M27"/>
    <mergeCell ref="N27:AK27"/>
    <mergeCell ref="D28:M28"/>
    <mergeCell ref="N28:AK28"/>
    <mergeCell ref="D29:M29"/>
    <mergeCell ref="N29:AK29"/>
    <mergeCell ref="D24:M24"/>
    <mergeCell ref="N24:AK24"/>
    <mergeCell ref="D25:M25"/>
    <mergeCell ref="N25:AK25"/>
    <mergeCell ref="D26:M26"/>
    <mergeCell ref="N26:AK26"/>
    <mergeCell ref="D21:M21"/>
    <mergeCell ref="N21:AK21"/>
    <mergeCell ref="D22:M22"/>
    <mergeCell ref="N22:AK22"/>
    <mergeCell ref="D23:M23"/>
    <mergeCell ref="N23:AK23"/>
    <mergeCell ref="D18:M18"/>
    <mergeCell ref="N18:AK18"/>
    <mergeCell ref="D19:M19"/>
    <mergeCell ref="N19:AK19"/>
    <mergeCell ref="D20:M20"/>
    <mergeCell ref="N20:AK20"/>
    <mergeCell ref="D15:M15"/>
    <mergeCell ref="N15:AK15"/>
    <mergeCell ref="D16:M16"/>
    <mergeCell ref="N16:AK16"/>
    <mergeCell ref="D17:M17"/>
    <mergeCell ref="N17:AK17"/>
    <mergeCell ref="D12:M12"/>
    <mergeCell ref="N12:AK12"/>
    <mergeCell ref="D13:M13"/>
    <mergeCell ref="N13:AK13"/>
    <mergeCell ref="D14:M14"/>
    <mergeCell ref="N14:AK14"/>
    <mergeCell ref="D9:M9"/>
    <mergeCell ref="N9:AK9"/>
    <mergeCell ref="D10:M10"/>
    <mergeCell ref="N10:AK10"/>
    <mergeCell ref="D11:M11"/>
    <mergeCell ref="N11:AK11"/>
    <mergeCell ref="D8:M8"/>
    <mergeCell ref="N8:AK8"/>
    <mergeCell ref="C5:M5"/>
    <mergeCell ref="N5:AK6"/>
    <mergeCell ref="C6:M6"/>
    <mergeCell ref="D7:M7"/>
    <mergeCell ref="N7:AK7"/>
  </mergeCells>
  <phoneticPr fontId="12"/>
  <pageMargins left="0.51181102362204722" right="0.51181102362204722"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sheetPr>
  <dimension ref="A1:U56"/>
  <sheetViews>
    <sheetView showGridLines="0" zoomScaleNormal="100" workbookViewId="0">
      <selection activeCell="C4" sqref="C4"/>
    </sheetView>
  </sheetViews>
  <sheetFormatPr defaultRowHeight="12" x14ac:dyDescent="0.15"/>
  <cols>
    <col min="1" max="1" width="1.875" style="22" customWidth="1"/>
    <col min="2" max="2" width="2.75" style="1" customWidth="1"/>
    <col min="3" max="3" width="21.875" style="1" customWidth="1"/>
    <col min="4" max="5" width="12.125" style="1" customWidth="1"/>
    <col min="6" max="7" width="12" style="1" customWidth="1"/>
    <col min="8" max="8" width="12.875" style="1" customWidth="1"/>
    <col min="9" max="9" width="13" style="1" customWidth="1"/>
    <col min="10" max="10" width="2.875" style="1" customWidth="1"/>
    <col min="11" max="11" width="8.875" style="1" customWidth="1"/>
    <col min="12" max="12" width="9" style="1"/>
    <col min="13" max="13" width="6.875" style="1" customWidth="1"/>
    <col min="14" max="14" width="10.375" style="1" customWidth="1"/>
    <col min="15" max="16384" width="9" style="1"/>
  </cols>
  <sheetData>
    <row r="1" spans="2:21" s="22" customFormat="1" x14ac:dyDescent="0.15"/>
    <row r="2" spans="2:21" s="22" customFormat="1" x14ac:dyDescent="0.15"/>
    <row r="3" spans="2:21" s="22" customFormat="1" ht="15" customHeight="1" thickBot="1" x14ac:dyDescent="0.2"/>
    <row r="4" spans="2:21" ht="21" customHeight="1" thickTop="1" thickBot="1" x14ac:dyDescent="0.2">
      <c r="C4" s="226" t="s">
        <v>1</v>
      </c>
      <c r="D4" s="2"/>
      <c r="K4" s="493" t="s">
        <v>96</v>
      </c>
      <c r="L4" s="494"/>
    </row>
    <row r="5" spans="2:21" ht="15" customHeight="1" thickTop="1" thickBot="1" x14ac:dyDescent="0.2">
      <c r="D5" s="492" t="s">
        <v>94</v>
      </c>
      <c r="E5" s="492"/>
      <c r="F5" s="3"/>
      <c r="G5" s="3"/>
      <c r="H5" s="3"/>
      <c r="I5" s="4" t="str">
        <f>"（単位："&amp;$K$29&amp;"）"</f>
        <v>（単位：万円）</v>
      </c>
      <c r="J5" s="3"/>
      <c r="K5" s="1" t="s">
        <v>97</v>
      </c>
    </row>
    <row r="6" spans="2:21" ht="14.25" customHeight="1" thickBot="1" x14ac:dyDescent="0.2">
      <c r="B6" s="486" t="s">
        <v>0</v>
      </c>
      <c r="C6" s="487"/>
      <c r="D6" s="495" t="s">
        <v>2</v>
      </c>
      <c r="E6" s="496"/>
      <c r="F6" s="497" t="s">
        <v>7</v>
      </c>
      <c r="G6" s="499" t="s">
        <v>8</v>
      </c>
      <c r="H6" s="501" t="s">
        <v>288</v>
      </c>
      <c r="I6" s="499" t="s">
        <v>9</v>
      </c>
      <c r="J6" s="3"/>
      <c r="K6" s="228">
        <v>0.57330410443135738</v>
      </c>
      <c r="L6" s="1" t="s">
        <v>98</v>
      </c>
    </row>
    <row r="7" spans="2:21" ht="13.5" customHeight="1" x14ac:dyDescent="0.15">
      <c r="B7" s="488"/>
      <c r="C7" s="489"/>
      <c r="D7" s="212" t="s">
        <v>3</v>
      </c>
      <c r="E7" s="212" t="s">
        <v>4</v>
      </c>
      <c r="F7" s="498"/>
      <c r="G7" s="500"/>
      <c r="H7" s="502"/>
      <c r="I7" s="500"/>
      <c r="J7" s="3"/>
    </row>
    <row r="8" spans="2:21" ht="13.5" customHeight="1" thickBot="1" x14ac:dyDescent="0.2">
      <c r="B8" s="490"/>
      <c r="C8" s="491"/>
      <c r="D8" s="213" t="s">
        <v>5</v>
      </c>
      <c r="E8" s="213" t="s">
        <v>6</v>
      </c>
      <c r="F8" s="214" t="s">
        <v>12</v>
      </c>
      <c r="G8" s="215" t="s">
        <v>13</v>
      </c>
      <c r="H8" s="216" t="s">
        <v>10</v>
      </c>
      <c r="I8" s="217" t="s">
        <v>11</v>
      </c>
      <c r="J8" s="3"/>
      <c r="K8" s="339" t="s">
        <v>99</v>
      </c>
      <c r="L8" s="339" t="s">
        <v>100</v>
      </c>
      <c r="M8" s="339" t="s">
        <v>101</v>
      </c>
      <c r="N8" s="339" t="s">
        <v>102</v>
      </c>
    </row>
    <row r="9" spans="2:21" ht="13.5" customHeight="1" thickTop="1" x14ac:dyDescent="0.15">
      <c r="B9" s="218" t="s">
        <v>14</v>
      </c>
      <c r="C9" s="219" t="s">
        <v>300</v>
      </c>
      <c r="D9" s="206"/>
      <c r="E9" s="207"/>
      <c r="F9" s="200">
        <f>$D9*その他係数!$D4</f>
        <v>0</v>
      </c>
      <c r="G9" s="106">
        <f>$D9*その他係数!$E4</f>
        <v>0</v>
      </c>
      <c r="H9" s="107">
        <f>D9-(F9+G9)</f>
        <v>0</v>
      </c>
      <c r="I9" s="106">
        <f>E9+H9</f>
        <v>0</v>
      </c>
      <c r="J9" s="3"/>
      <c r="K9" s="340">
        <v>0.56209775377500026</v>
      </c>
      <c r="L9" s="512" t="s">
        <v>287</v>
      </c>
      <c r="M9" s="341" t="s">
        <v>103</v>
      </c>
      <c r="N9" s="507" t="s">
        <v>531</v>
      </c>
    </row>
    <row r="10" spans="2:21" ht="13.5" customHeight="1" x14ac:dyDescent="0.15">
      <c r="B10" s="220" t="s">
        <v>15</v>
      </c>
      <c r="C10" s="221" t="s">
        <v>16</v>
      </c>
      <c r="D10" s="208"/>
      <c r="E10" s="209"/>
      <c r="F10" s="201">
        <f>$D10*その他係数!$D5</f>
        <v>0</v>
      </c>
      <c r="G10" s="109">
        <f>$D10*その他係数!$E5</f>
        <v>0</v>
      </c>
      <c r="H10" s="110">
        <f t="shared" ref="H10:H45" si="0">D10-(F10+G10)</f>
        <v>0</v>
      </c>
      <c r="I10" s="108">
        <f>E10+H10</f>
        <v>0</v>
      </c>
      <c r="J10" s="3"/>
      <c r="K10" s="342">
        <v>0.53076625124463206</v>
      </c>
      <c r="L10" s="513"/>
      <c r="M10" s="343" t="s">
        <v>105</v>
      </c>
      <c r="N10" s="508"/>
    </row>
    <row r="11" spans="2:21" ht="13.5" customHeight="1" x14ac:dyDescent="0.15">
      <c r="B11" s="220" t="s">
        <v>17</v>
      </c>
      <c r="C11" s="221" t="s">
        <v>18</v>
      </c>
      <c r="D11" s="208"/>
      <c r="E11" s="209"/>
      <c r="F11" s="202">
        <f>$D11*その他係数!$D6</f>
        <v>0</v>
      </c>
      <c r="G11" s="109">
        <f>$D11*その他係数!$E6</f>
        <v>0</v>
      </c>
      <c r="H11" s="110">
        <f>D11-(F11+G11)</f>
        <v>0</v>
      </c>
      <c r="I11" s="108">
        <f>E11+H11</f>
        <v>0</v>
      </c>
      <c r="J11" s="3"/>
      <c r="K11" s="344">
        <v>0.53686874940201434</v>
      </c>
      <c r="L11" s="513"/>
      <c r="M11" s="345" t="s">
        <v>104</v>
      </c>
      <c r="N11" s="509"/>
      <c r="P11"/>
      <c r="Q11"/>
      <c r="R11"/>
      <c r="S11"/>
      <c r="T11"/>
      <c r="U11"/>
    </row>
    <row r="12" spans="2:21" ht="13.5" customHeight="1" x14ac:dyDescent="0.15">
      <c r="B12" s="220" t="s">
        <v>19</v>
      </c>
      <c r="C12" s="221" t="s">
        <v>20</v>
      </c>
      <c r="D12" s="208"/>
      <c r="E12" s="209"/>
      <c r="F12" s="202">
        <f>$D12*その他係数!$D7</f>
        <v>0</v>
      </c>
      <c r="G12" s="109">
        <f>$D12*その他係数!$E7</f>
        <v>0</v>
      </c>
      <c r="H12" s="110">
        <f t="shared" si="0"/>
        <v>0</v>
      </c>
      <c r="I12" s="108">
        <f t="shared" ref="I12:I44" si="1">E12+H12</f>
        <v>0</v>
      </c>
      <c r="J12" s="3"/>
      <c r="K12" s="346">
        <v>0.58792276184903447</v>
      </c>
      <c r="L12" s="513"/>
      <c r="M12" s="512" t="s">
        <v>103</v>
      </c>
      <c r="N12" s="347">
        <v>2015</v>
      </c>
      <c r="P12"/>
      <c r="Q12"/>
      <c r="R12"/>
      <c r="S12"/>
      <c r="T12"/>
      <c r="U12"/>
    </row>
    <row r="13" spans="2:21" ht="13.5" customHeight="1" x14ac:dyDescent="0.15">
      <c r="B13" s="220" t="s">
        <v>21</v>
      </c>
      <c r="C13" s="221" t="s">
        <v>22</v>
      </c>
      <c r="D13" s="208"/>
      <c r="E13" s="209"/>
      <c r="F13" s="202">
        <f>$D13*その他係数!$D8</f>
        <v>0</v>
      </c>
      <c r="G13" s="109">
        <f>$D13*その他係数!$E8</f>
        <v>0</v>
      </c>
      <c r="H13" s="110">
        <f t="shared" si="0"/>
        <v>0</v>
      </c>
      <c r="I13" s="108">
        <f t="shared" si="1"/>
        <v>0</v>
      </c>
      <c r="J13" s="3"/>
      <c r="K13" s="348">
        <v>0.58516517615774777</v>
      </c>
      <c r="L13" s="513"/>
      <c r="M13" s="513"/>
      <c r="N13" s="347">
        <v>2016</v>
      </c>
      <c r="P13"/>
      <c r="Q13"/>
      <c r="R13"/>
      <c r="S13"/>
      <c r="T13"/>
      <c r="U13"/>
    </row>
    <row r="14" spans="2:21" ht="13.5" customHeight="1" x14ac:dyDescent="0.15">
      <c r="B14" s="220" t="s">
        <v>23</v>
      </c>
      <c r="C14" s="221" t="s">
        <v>24</v>
      </c>
      <c r="D14" s="208"/>
      <c r="E14" s="209"/>
      <c r="F14" s="201">
        <f>$D14*その他係数!$D9</f>
        <v>0</v>
      </c>
      <c r="G14" s="111">
        <f>$D14*その他係数!$E9</f>
        <v>0</v>
      </c>
      <c r="H14" s="112">
        <f t="shared" si="0"/>
        <v>0</v>
      </c>
      <c r="I14" s="108">
        <f t="shared" si="1"/>
        <v>0</v>
      </c>
      <c r="J14" s="3"/>
      <c r="K14" s="348">
        <v>0.61582142020154673</v>
      </c>
      <c r="L14" s="513"/>
      <c r="M14" s="513"/>
      <c r="N14" s="349">
        <v>2017</v>
      </c>
      <c r="P14"/>
      <c r="Q14"/>
      <c r="R14"/>
      <c r="S14"/>
      <c r="T14"/>
      <c r="U14"/>
    </row>
    <row r="15" spans="2:21" ht="13.5" customHeight="1" x14ac:dyDescent="0.15">
      <c r="B15" s="220" t="s">
        <v>25</v>
      </c>
      <c r="C15" s="221" t="s">
        <v>26</v>
      </c>
      <c r="D15" s="208"/>
      <c r="E15" s="209"/>
      <c r="F15" s="201">
        <f>$D15*その他係数!$D10</f>
        <v>0</v>
      </c>
      <c r="G15" s="111">
        <f>$D15*その他係数!$E10</f>
        <v>0</v>
      </c>
      <c r="H15" s="112">
        <f t="shared" si="0"/>
        <v>0</v>
      </c>
      <c r="I15" s="108">
        <f t="shared" si="1"/>
        <v>0</v>
      </c>
      <c r="J15" s="3"/>
      <c r="K15" s="348">
        <v>0.60257035440688367</v>
      </c>
      <c r="L15" s="513"/>
      <c r="M15" s="513"/>
      <c r="N15" s="349">
        <v>2018</v>
      </c>
      <c r="P15"/>
      <c r="Q15"/>
      <c r="R15"/>
      <c r="S15"/>
      <c r="T15"/>
      <c r="U15"/>
    </row>
    <row r="16" spans="2:21" ht="13.5" customHeight="1" x14ac:dyDescent="0.15">
      <c r="B16" s="220" t="s">
        <v>27</v>
      </c>
      <c r="C16" s="221" t="s">
        <v>305</v>
      </c>
      <c r="D16" s="208"/>
      <c r="E16" s="209"/>
      <c r="F16" s="201">
        <f>$D16*その他係数!$D11</f>
        <v>0</v>
      </c>
      <c r="G16" s="111">
        <f>$D16*その他係数!$E11</f>
        <v>0</v>
      </c>
      <c r="H16" s="112">
        <f t="shared" si="0"/>
        <v>0</v>
      </c>
      <c r="I16" s="108">
        <f t="shared" si="1"/>
        <v>0</v>
      </c>
      <c r="J16" s="3"/>
      <c r="K16" s="348">
        <v>0.5926721294233509</v>
      </c>
      <c r="L16" s="513"/>
      <c r="M16" s="513"/>
      <c r="N16" s="349">
        <v>2019</v>
      </c>
      <c r="P16"/>
      <c r="Q16"/>
      <c r="R16"/>
      <c r="S16"/>
      <c r="T16"/>
      <c r="U16"/>
    </row>
    <row r="17" spans="2:21" ht="13.5" customHeight="1" x14ac:dyDescent="0.15">
      <c r="B17" s="220" t="s">
        <v>28</v>
      </c>
      <c r="C17" s="221" t="s">
        <v>29</v>
      </c>
      <c r="D17" s="208"/>
      <c r="E17" s="209"/>
      <c r="F17" s="201">
        <f>$D17*その他係数!$D12</f>
        <v>0</v>
      </c>
      <c r="G17" s="111">
        <f>$D17*その他係数!$E12</f>
        <v>0</v>
      </c>
      <c r="H17" s="112">
        <f t="shared" si="0"/>
        <v>0</v>
      </c>
      <c r="I17" s="108">
        <f t="shared" si="1"/>
        <v>0</v>
      </c>
      <c r="J17" s="3"/>
      <c r="K17" s="348">
        <v>0.47029144196725742</v>
      </c>
      <c r="L17" s="513"/>
      <c r="M17" s="513"/>
      <c r="N17" s="357">
        <v>2020</v>
      </c>
      <c r="P17"/>
      <c r="Q17"/>
      <c r="R17"/>
      <c r="S17"/>
      <c r="T17"/>
      <c r="U17"/>
    </row>
    <row r="18" spans="2:21" ht="13.5" customHeight="1" x14ac:dyDescent="0.15">
      <c r="B18" s="220" t="s">
        <v>30</v>
      </c>
      <c r="C18" s="221" t="s">
        <v>31</v>
      </c>
      <c r="D18" s="208"/>
      <c r="E18" s="209"/>
      <c r="F18" s="201">
        <f>$D18*その他係数!$D13</f>
        <v>0</v>
      </c>
      <c r="G18" s="111">
        <f>$D18*その他係数!$E13</f>
        <v>0</v>
      </c>
      <c r="H18" s="112">
        <f t="shared" si="0"/>
        <v>0</v>
      </c>
      <c r="I18" s="108">
        <f t="shared" si="1"/>
        <v>0</v>
      </c>
      <c r="J18" s="3"/>
      <c r="K18" s="350">
        <v>0.52913342287596232</v>
      </c>
      <c r="L18" s="514"/>
      <c r="M18" s="514"/>
      <c r="N18" s="345">
        <v>2021</v>
      </c>
      <c r="O18" s="338"/>
      <c r="P18"/>
      <c r="Q18"/>
      <c r="R18"/>
      <c r="S18"/>
      <c r="T18"/>
      <c r="U18"/>
    </row>
    <row r="19" spans="2:21" ht="13.5" customHeight="1" x14ac:dyDescent="0.15">
      <c r="B19" s="220" t="s">
        <v>32</v>
      </c>
      <c r="C19" s="221" t="s">
        <v>33</v>
      </c>
      <c r="D19" s="208"/>
      <c r="E19" s="209"/>
      <c r="F19" s="201">
        <f>$D19*その他係数!$D14</f>
        <v>0</v>
      </c>
      <c r="G19" s="111">
        <f>$D19*その他係数!$E14</f>
        <v>0</v>
      </c>
      <c r="H19" s="112">
        <f t="shared" si="0"/>
        <v>0</v>
      </c>
      <c r="I19" s="108">
        <f t="shared" si="1"/>
        <v>0</v>
      </c>
      <c r="J19" s="3"/>
      <c r="K19" s="351">
        <v>0.52455299338756389</v>
      </c>
      <c r="L19" s="510" t="s">
        <v>341</v>
      </c>
      <c r="M19" s="341" t="s">
        <v>106</v>
      </c>
      <c r="N19" s="510">
        <v>2019</v>
      </c>
      <c r="O19" s="3"/>
      <c r="P19"/>
      <c r="Q19"/>
      <c r="R19"/>
      <c r="S19"/>
      <c r="T19"/>
      <c r="U19"/>
    </row>
    <row r="20" spans="2:21" ht="13.5" customHeight="1" x14ac:dyDescent="0.15">
      <c r="B20" s="220" t="s">
        <v>34</v>
      </c>
      <c r="C20" s="221" t="s">
        <v>35</v>
      </c>
      <c r="D20" s="208"/>
      <c r="E20" s="209"/>
      <c r="F20" s="201">
        <f>$D20*その他係数!$D15</f>
        <v>0</v>
      </c>
      <c r="G20" s="111">
        <f>$D20*その他係数!$E15</f>
        <v>0</v>
      </c>
      <c r="H20" s="112">
        <f t="shared" si="0"/>
        <v>0</v>
      </c>
      <c r="I20" s="108">
        <f t="shared" si="1"/>
        <v>0</v>
      </c>
      <c r="J20" s="3"/>
      <c r="K20" s="352">
        <v>0.54910818755808533</v>
      </c>
      <c r="L20" s="511"/>
      <c r="M20" s="345" t="s">
        <v>104</v>
      </c>
      <c r="N20" s="511"/>
      <c r="P20"/>
      <c r="Q20"/>
      <c r="R20"/>
      <c r="S20"/>
      <c r="T20"/>
      <c r="U20"/>
    </row>
    <row r="21" spans="2:21" ht="13.5" customHeight="1" x14ac:dyDescent="0.15">
      <c r="B21" s="220" t="s">
        <v>36</v>
      </c>
      <c r="C21" s="221" t="s">
        <v>37</v>
      </c>
      <c r="D21" s="208"/>
      <c r="E21" s="209"/>
      <c r="F21" s="201">
        <f>$D21*その他係数!$D16</f>
        <v>0</v>
      </c>
      <c r="G21" s="111">
        <f>$D21*その他係数!$E16</f>
        <v>0</v>
      </c>
      <c r="H21" s="112">
        <f t="shared" si="0"/>
        <v>0</v>
      </c>
      <c r="I21" s="108">
        <f t="shared" si="1"/>
        <v>0</v>
      </c>
      <c r="J21" s="3"/>
      <c r="K21" s="355"/>
      <c r="L21" s="356" t="s">
        <v>107</v>
      </c>
      <c r="M21" s="353"/>
      <c r="N21" s="353"/>
      <c r="P21"/>
      <c r="Q21"/>
      <c r="R21"/>
      <c r="S21"/>
      <c r="T21"/>
      <c r="U21"/>
    </row>
    <row r="22" spans="2:21" ht="13.5" customHeight="1" x14ac:dyDescent="0.15">
      <c r="B22" s="220" t="s">
        <v>38</v>
      </c>
      <c r="C22" s="221" t="s">
        <v>39</v>
      </c>
      <c r="D22" s="208"/>
      <c r="E22" s="209"/>
      <c r="F22" s="201">
        <f>$D22*その他係数!$D17</f>
        <v>0</v>
      </c>
      <c r="G22" s="111">
        <f>$D22*その他係数!$E17</f>
        <v>0</v>
      </c>
      <c r="H22" s="112">
        <f t="shared" si="0"/>
        <v>0</v>
      </c>
      <c r="I22" s="108">
        <f t="shared" si="1"/>
        <v>0</v>
      </c>
      <c r="J22" s="3"/>
      <c r="K22" s="354" t="s">
        <v>296</v>
      </c>
      <c r="L22" s="353"/>
      <c r="M22" s="353"/>
      <c r="N22" s="353"/>
      <c r="P22"/>
      <c r="Q22"/>
      <c r="R22"/>
      <c r="S22"/>
      <c r="T22"/>
      <c r="U22"/>
    </row>
    <row r="23" spans="2:21" ht="13.5" customHeight="1" x14ac:dyDescent="0.15">
      <c r="B23" s="220" t="s">
        <v>40</v>
      </c>
      <c r="C23" s="221" t="s">
        <v>41</v>
      </c>
      <c r="D23" s="208"/>
      <c r="E23" s="209"/>
      <c r="F23" s="201">
        <f>$D23*その他係数!$D18</f>
        <v>0</v>
      </c>
      <c r="G23" s="111">
        <f>$D23*その他係数!$E18</f>
        <v>0</v>
      </c>
      <c r="H23" s="112">
        <f t="shared" si="0"/>
        <v>0</v>
      </c>
      <c r="I23" s="108">
        <f t="shared" si="1"/>
        <v>0</v>
      </c>
      <c r="J23" s="3"/>
      <c r="K23" s="354" t="s">
        <v>295</v>
      </c>
      <c r="L23" s="353"/>
      <c r="M23" s="353"/>
      <c r="N23" s="353"/>
      <c r="P23"/>
      <c r="Q23"/>
      <c r="R23"/>
      <c r="S23"/>
      <c r="T23"/>
      <c r="U23"/>
    </row>
    <row r="24" spans="2:21" ht="13.5" customHeight="1" x14ac:dyDescent="0.15">
      <c r="B24" s="220" t="s">
        <v>42</v>
      </c>
      <c r="C24" s="221" t="s">
        <v>43</v>
      </c>
      <c r="D24" s="208"/>
      <c r="E24" s="209"/>
      <c r="F24" s="201">
        <f>$D24*その他係数!$D19</f>
        <v>0</v>
      </c>
      <c r="G24" s="111">
        <f>$D24*その他係数!$E19</f>
        <v>0</v>
      </c>
      <c r="H24" s="112">
        <f t="shared" si="0"/>
        <v>0</v>
      </c>
      <c r="I24" s="108">
        <f t="shared" si="1"/>
        <v>0</v>
      </c>
      <c r="J24" s="3"/>
      <c r="K24" s="354" t="s">
        <v>108</v>
      </c>
      <c r="L24" s="353"/>
      <c r="M24" s="353"/>
      <c r="N24" s="353"/>
      <c r="P24"/>
      <c r="Q24"/>
      <c r="R24"/>
      <c r="S24"/>
      <c r="T24"/>
      <c r="U24"/>
    </row>
    <row r="25" spans="2:21" ht="13.5" customHeight="1" thickBot="1" x14ac:dyDescent="0.2">
      <c r="B25" s="220" t="s">
        <v>44</v>
      </c>
      <c r="C25" s="221" t="s">
        <v>45</v>
      </c>
      <c r="D25" s="208"/>
      <c r="E25" s="209"/>
      <c r="F25" s="201">
        <f>$D25*その他係数!$D20</f>
        <v>0</v>
      </c>
      <c r="G25" s="111">
        <f>$D25*その他係数!$E20</f>
        <v>0</v>
      </c>
      <c r="H25" s="112">
        <f t="shared" si="0"/>
        <v>0</v>
      </c>
      <c r="I25" s="108">
        <f t="shared" si="1"/>
        <v>0</v>
      </c>
      <c r="J25" s="3"/>
      <c r="P25"/>
      <c r="Q25"/>
      <c r="R25"/>
      <c r="S25"/>
      <c r="T25"/>
      <c r="U25"/>
    </row>
    <row r="26" spans="2:21" ht="13.5" customHeight="1" thickTop="1" x14ac:dyDescent="0.15">
      <c r="B26" s="220" t="s">
        <v>46</v>
      </c>
      <c r="C26" s="221" t="s">
        <v>306</v>
      </c>
      <c r="D26" s="208"/>
      <c r="E26" s="209"/>
      <c r="F26" s="201">
        <f>$D26*その他係数!$D21</f>
        <v>0</v>
      </c>
      <c r="G26" s="111">
        <f>$D26*その他係数!$E21</f>
        <v>0</v>
      </c>
      <c r="H26" s="112">
        <f t="shared" si="0"/>
        <v>0</v>
      </c>
      <c r="I26" s="108">
        <f t="shared" si="1"/>
        <v>0</v>
      </c>
      <c r="J26" s="3"/>
      <c r="K26" s="503" t="s">
        <v>109</v>
      </c>
      <c r="L26" s="504"/>
      <c r="P26"/>
      <c r="Q26"/>
      <c r="R26"/>
      <c r="S26"/>
      <c r="T26"/>
      <c r="U26"/>
    </row>
    <row r="27" spans="2:21" ht="13.5" customHeight="1" thickBot="1" x14ac:dyDescent="0.2">
      <c r="B27" s="220" t="s">
        <v>47</v>
      </c>
      <c r="C27" s="221" t="s">
        <v>48</v>
      </c>
      <c r="D27" s="208"/>
      <c r="E27" s="209"/>
      <c r="F27" s="201">
        <f>$D27*その他係数!$D22</f>
        <v>0</v>
      </c>
      <c r="G27" s="111">
        <f>$D27*その他係数!$E22</f>
        <v>0</v>
      </c>
      <c r="H27" s="112">
        <f t="shared" si="0"/>
        <v>0</v>
      </c>
      <c r="I27" s="108">
        <f t="shared" si="1"/>
        <v>0</v>
      </c>
      <c r="J27" s="3"/>
      <c r="K27" s="505"/>
      <c r="L27" s="506"/>
      <c r="P27"/>
      <c r="Q27"/>
      <c r="R27"/>
      <c r="S27"/>
      <c r="T27"/>
      <c r="U27"/>
    </row>
    <row r="28" spans="2:21" ht="13.5" customHeight="1" thickTop="1" thickBot="1" x14ac:dyDescent="0.2">
      <c r="B28" s="220" t="s">
        <v>49</v>
      </c>
      <c r="C28" s="221" t="s">
        <v>50</v>
      </c>
      <c r="D28" s="208"/>
      <c r="E28" s="209"/>
      <c r="F28" s="201">
        <f>$D28*その他係数!$D23</f>
        <v>0</v>
      </c>
      <c r="G28" s="111">
        <f>$D28*その他係数!$E23</f>
        <v>0</v>
      </c>
      <c r="H28" s="112">
        <f t="shared" si="0"/>
        <v>0</v>
      </c>
      <c r="I28" s="108">
        <f t="shared" si="1"/>
        <v>0</v>
      </c>
      <c r="J28" s="3"/>
      <c r="K28" s="1" t="s">
        <v>97</v>
      </c>
      <c r="P28"/>
      <c r="Q28"/>
      <c r="R28"/>
      <c r="S28"/>
      <c r="T28"/>
      <c r="U28"/>
    </row>
    <row r="29" spans="2:21" ht="13.5" customHeight="1" thickBot="1" x14ac:dyDescent="0.2">
      <c r="B29" s="220" t="s">
        <v>51</v>
      </c>
      <c r="C29" s="221" t="s">
        <v>52</v>
      </c>
      <c r="D29" s="208"/>
      <c r="E29" s="209"/>
      <c r="F29" s="201">
        <f>$D29*その他係数!$D24</f>
        <v>0</v>
      </c>
      <c r="G29" s="111">
        <f>$D29*その他係数!$E24</f>
        <v>0</v>
      </c>
      <c r="H29" s="112">
        <f t="shared" si="0"/>
        <v>0</v>
      </c>
      <c r="I29" s="108">
        <f t="shared" si="1"/>
        <v>0</v>
      </c>
      <c r="J29" s="3"/>
      <c r="K29" s="227" t="s">
        <v>114</v>
      </c>
      <c r="L29" s="1" t="s">
        <v>98</v>
      </c>
      <c r="P29"/>
      <c r="Q29"/>
      <c r="R29"/>
      <c r="S29"/>
      <c r="T29"/>
      <c r="U29"/>
    </row>
    <row r="30" spans="2:21" ht="13.5" customHeight="1" x14ac:dyDescent="0.15">
      <c r="B30" s="220" t="s">
        <v>53</v>
      </c>
      <c r="C30" s="221" t="s">
        <v>54</v>
      </c>
      <c r="D30" s="208"/>
      <c r="E30" s="209"/>
      <c r="F30" s="201">
        <f>$D30*その他係数!$D25</f>
        <v>0</v>
      </c>
      <c r="G30" s="111">
        <f>$D30*その他係数!$E25</f>
        <v>0</v>
      </c>
      <c r="H30" s="112">
        <f t="shared" si="0"/>
        <v>0</v>
      </c>
      <c r="I30" s="108">
        <f t="shared" si="1"/>
        <v>0</v>
      </c>
      <c r="J30" s="3"/>
      <c r="P30"/>
      <c r="Q30"/>
      <c r="R30"/>
      <c r="S30"/>
      <c r="T30"/>
      <c r="U30"/>
    </row>
    <row r="31" spans="2:21" ht="13.5" customHeight="1" x14ac:dyDescent="0.15">
      <c r="B31" s="220" t="s">
        <v>55</v>
      </c>
      <c r="C31" s="221" t="s">
        <v>56</v>
      </c>
      <c r="D31" s="208"/>
      <c r="E31" s="209"/>
      <c r="F31" s="201">
        <f>$D31*その他係数!$D26</f>
        <v>0</v>
      </c>
      <c r="G31" s="111">
        <f>$D31*その他係数!$E26</f>
        <v>0</v>
      </c>
      <c r="H31" s="112">
        <f t="shared" si="0"/>
        <v>0</v>
      </c>
      <c r="I31" s="108">
        <f t="shared" si="1"/>
        <v>0</v>
      </c>
      <c r="J31" s="3"/>
      <c r="K31" s="16" t="s">
        <v>110</v>
      </c>
      <c r="L31" s="13">
        <v>100</v>
      </c>
      <c r="P31"/>
      <c r="Q31"/>
      <c r="R31"/>
      <c r="S31"/>
      <c r="T31"/>
      <c r="U31"/>
    </row>
    <row r="32" spans="2:21" ht="13.5" customHeight="1" x14ac:dyDescent="0.15">
      <c r="B32" s="220" t="s">
        <v>57</v>
      </c>
      <c r="C32" s="221" t="s">
        <v>58</v>
      </c>
      <c r="D32" s="208"/>
      <c r="E32" s="209"/>
      <c r="F32" s="201">
        <f>$D32*その他係数!$D27</f>
        <v>0</v>
      </c>
      <c r="G32" s="111">
        <f>$D32*その他係数!$E27</f>
        <v>0</v>
      </c>
      <c r="H32" s="112">
        <f t="shared" si="0"/>
        <v>0</v>
      </c>
      <c r="I32" s="108">
        <f t="shared" si="1"/>
        <v>0</v>
      </c>
      <c r="J32" s="3"/>
      <c r="K32" s="17" t="s">
        <v>111</v>
      </c>
      <c r="L32" s="14">
        <v>10</v>
      </c>
      <c r="N32" s="20" t="s">
        <v>117</v>
      </c>
      <c r="P32"/>
      <c r="Q32"/>
      <c r="R32"/>
      <c r="S32"/>
      <c r="T32"/>
      <c r="U32"/>
    </row>
    <row r="33" spans="2:21" ht="13.5" customHeight="1" x14ac:dyDescent="0.15">
      <c r="B33" s="220" t="s">
        <v>59</v>
      </c>
      <c r="C33" s="221" t="s">
        <v>60</v>
      </c>
      <c r="D33" s="208"/>
      <c r="E33" s="209"/>
      <c r="F33" s="203" t="s">
        <v>95</v>
      </c>
      <c r="G33" s="111">
        <f>$D33*その他係数!$E28</f>
        <v>0</v>
      </c>
      <c r="H33" s="112">
        <f>$D33+F46</f>
        <v>0</v>
      </c>
      <c r="I33" s="108">
        <f>E33+H33</f>
        <v>0</v>
      </c>
      <c r="J33" s="3"/>
      <c r="K33" s="17" t="s">
        <v>112</v>
      </c>
      <c r="L33" s="14">
        <v>1</v>
      </c>
      <c r="N33" s="20">
        <f>VLOOKUP(K29,K31:L37,2,0)</f>
        <v>0.01</v>
      </c>
      <c r="P33"/>
      <c r="Q33"/>
      <c r="R33"/>
      <c r="S33"/>
      <c r="T33"/>
      <c r="U33"/>
    </row>
    <row r="34" spans="2:21" ht="13.5" customHeight="1" x14ac:dyDescent="0.15">
      <c r="B34" s="220" t="s">
        <v>61</v>
      </c>
      <c r="C34" s="221" t="s">
        <v>62</v>
      </c>
      <c r="D34" s="208"/>
      <c r="E34" s="209"/>
      <c r="F34" s="201">
        <f>$D34*その他係数!$D29</f>
        <v>0</v>
      </c>
      <c r="G34" s="111">
        <f>$D34*その他係数!$E29</f>
        <v>0</v>
      </c>
      <c r="H34" s="112">
        <f t="shared" si="0"/>
        <v>0</v>
      </c>
      <c r="I34" s="108">
        <f t="shared" si="1"/>
        <v>0</v>
      </c>
      <c r="J34" s="3"/>
      <c r="K34" s="17" t="s">
        <v>113</v>
      </c>
      <c r="L34" s="14">
        <v>0.1</v>
      </c>
      <c r="P34"/>
      <c r="Q34"/>
      <c r="R34"/>
      <c r="S34"/>
      <c r="T34"/>
      <c r="U34"/>
    </row>
    <row r="35" spans="2:21" ht="13.5" customHeight="1" x14ac:dyDescent="0.15">
      <c r="B35" s="220" t="s">
        <v>63</v>
      </c>
      <c r="C35" s="221" t="s">
        <v>64</v>
      </c>
      <c r="D35" s="208"/>
      <c r="E35" s="209"/>
      <c r="F35" s="201">
        <f>$D35*その他係数!$D30</f>
        <v>0</v>
      </c>
      <c r="G35" s="111">
        <f>$D35*その他係数!$E30</f>
        <v>0</v>
      </c>
      <c r="H35" s="112">
        <f t="shared" si="0"/>
        <v>0</v>
      </c>
      <c r="I35" s="108">
        <f t="shared" si="1"/>
        <v>0</v>
      </c>
      <c r="J35" s="3"/>
      <c r="K35" s="17" t="s">
        <v>114</v>
      </c>
      <c r="L35" s="14">
        <v>0.01</v>
      </c>
      <c r="P35"/>
      <c r="Q35"/>
      <c r="R35"/>
      <c r="S35"/>
      <c r="T35"/>
      <c r="U35"/>
    </row>
    <row r="36" spans="2:21" ht="13.5" customHeight="1" x14ac:dyDescent="0.15">
      <c r="B36" s="220" t="s">
        <v>65</v>
      </c>
      <c r="C36" s="221" t="s">
        <v>66</v>
      </c>
      <c r="D36" s="208"/>
      <c r="E36" s="209"/>
      <c r="F36" s="201">
        <f>$D36*その他係数!$D31</f>
        <v>0</v>
      </c>
      <c r="G36" s="113" t="s">
        <v>95</v>
      </c>
      <c r="H36" s="112">
        <f>$D36+G46</f>
        <v>0</v>
      </c>
      <c r="I36" s="108">
        <f t="shared" si="1"/>
        <v>0</v>
      </c>
      <c r="J36" s="3"/>
      <c r="K36" s="17" t="s">
        <v>115</v>
      </c>
      <c r="L36" s="14">
        <v>1E-3</v>
      </c>
      <c r="P36"/>
      <c r="Q36"/>
      <c r="R36"/>
      <c r="S36"/>
      <c r="T36"/>
      <c r="U36"/>
    </row>
    <row r="37" spans="2:21" ht="13.5" customHeight="1" x14ac:dyDescent="0.15">
      <c r="B37" s="220" t="s">
        <v>67</v>
      </c>
      <c r="C37" s="221" t="s">
        <v>68</v>
      </c>
      <c r="D37" s="208"/>
      <c r="E37" s="209"/>
      <c r="F37" s="201">
        <f>$D37*その他係数!$D32</f>
        <v>0</v>
      </c>
      <c r="G37" s="111">
        <f>$D37*その他係数!$E32</f>
        <v>0</v>
      </c>
      <c r="H37" s="112">
        <f t="shared" si="0"/>
        <v>0</v>
      </c>
      <c r="I37" s="108">
        <f t="shared" si="1"/>
        <v>0</v>
      </c>
      <c r="J37" s="3"/>
      <c r="K37" s="18" t="s">
        <v>116</v>
      </c>
      <c r="L37" s="15">
        <v>9.9999999999999995E-7</v>
      </c>
      <c r="P37"/>
      <c r="Q37"/>
      <c r="R37"/>
      <c r="S37"/>
      <c r="T37"/>
      <c r="U37"/>
    </row>
    <row r="38" spans="2:21" ht="13.5" customHeight="1" x14ac:dyDescent="0.15">
      <c r="B38" s="220" t="s">
        <v>69</v>
      </c>
      <c r="C38" s="221" t="s">
        <v>70</v>
      </c>
      <c r="D38" s="208"/>
      <c r="E38" s="209"/>
      <c r="F38" s="201">
        <f>$D38*その他係数!$D33</f>
        <v>0</v>
      </c>
      <c r="G38" s="111">
        <f>$D38*その他係数!$E33</f>
        <v>0</v>
      </c>
      <c r="H38" s="112">
        <f t="shared" si="0"/>
        <v>0</v>
      </c>
      <c r="I38" s="108">
        <f t="shared" si="1"/>
        <v>0</v>
      </c>
      <c r="J38" s="3"/>
      <c r="P38"/>
      <c r="Q38"/>
      <c r="R38"/>
      <c r="S38"/>
      <c r="T38"/>
      <c r="U38"/>
    </row>
    <row r="39" spans="2:21" ht="13.5" customHeight="1" x14ac:dyDescent="0.15">
      <c r="B39" s="220" t="s">
        <v>71</v>
      </c>
      <c r="C39" s="221" t="s">
        <v>72</v>
      </c>
      <c r="D39" s="208"/>
      <c r="E39" s="209"/>
      <c r="F39" s="201">
        <f>$D39*その他係数!$D34</f>
        <v>0</v>
      </c>
      <c r="G39" s="111">
        <f>$D39*その他係数!$E34</f>
        <v>0</v>
      </c>
      <c r="H39" s="112">
        <f t="shared" si="0"/>
        <v>0</v>
      </c>
      <c r="I39" s="108">
        <f t="shared" si="1"/>
        <v>0</v>
      </c>
      <c r="J39" s="3"/>
      <c r="P39"/>
      <c r="Q39"/>
      <c r="R39"/>
      <c r="S39"/>
      <c r="T39"/>
      <c r="U39"/>
    </row>
    <row r="40" spans="2:21" ht="13.5" customHeight="1" x14ac:dyDescent="0.15">
      <c r="B40" s="220" t="s">
        <v>73</v>
      </c>
      <c r="C40" s="221" t="s">
        <v>74</v>
      </c>
      <c r="D40" s="208"/>
      <c r="E40" s="209"/>
      <c r="F40" s="201">
        <f>$D40*その他係数!$D35</f>
        <v>0</v>
      </c>
      <c r="G40" s="111">
        <f>$D40*その他係数!$E35</f>
        <v>0</v>
      </c>
      <c r="H40" s="112">
        <f t="shared" si="0"/>
        <v>0</v>
      </c>
      <c r="I40" s="108">
        <f t="shared" si="1"/>
        <v>0</v>
      </c>
      <c r="J40" s="3"/>
      <c r="P40"/>
      <c r="Q40"/>
      <c r="R40"/>
      <c r="S40"/>
      <c r="T40"/>
      <c r="U40"/>
    </row>
    <row r="41" spans="2:21" ht="13.5" customHeight="1" x14ac:dyDescent="0.15">
      <c r="B41" s="220" t="s">
        <v>75</v>
      </c>
      <c r="C41" s="221" t="s">
        <v>302</v>
      </c>
      <c r="D41" s="208"/>
      <c r="E41" s="209"/>
      <c r="F41" s="201">
        <f>$D41*その他係数!$D36</f>
        <v>0</v>
      </c>
      <c r="G41" s="111">
        <f>$D41*その他係数!$E36</f>
        <v>0</v>
      </c>
      <c r="H41" s="112">
        <f t="shared" si="0"/>
        <v>0</v>
      </c>
      <c r="I41" s="108">
        <f t="shared" si="1"/>
        <v>0</v>
      </c>
      <c r="J41" s="3"/>
      <c r="P41"/>
      <c r="Q41"/>
      <c r="R41"/>
      <c r="S41"/>
      <c r="T41"/>
      <c r="U41"/>
    </row>
    <row r="42" spans="2:21" ht="13.5" customHeight="1" x14ac:dyDescent="0.15">
      <c r="B42" s="220" t="s">
        <v>76</v>
      </c>
      <c r="C42" s="221" t="s">
        <v>77</v>
      </c>
      <c r="D42" s="208"/>
      <c r="E42" s="209"/>
      <c r="F42" s="201">
        <f>$D42*その他係数!$D37</f>
        <v>0</v>
      </c>
      <c r="G42" s="111">
        <f>$D42*その他係数!$E37</f>
        <v>0</v>
      </c>
      <c r="H42" s="112">
        <f t="shared" si="0"/>
        <v>0</v>
      </c>
      <c r="I42" s="108">
        <f t="shared" si="1"/>
        <v>0</v>
      </c>
      <c r="J42" s="3"/>
      <c r="P42"/>
      <c r="Q42"/>
      <c r="R42"/>
      <c r="S42"/>
      <c r="T42"/>
      <c r="U42"/>
    </row>
    <row r="43" spans="2:21" ht="13.5" customHeight="1" x14ac:dyDescent="0.15">
      <c r="B43" s="220" t="s">
        <v>78</v>
      </c>
      <c r="C43" s="221" t="s">
        <v>79</v>
      </c>
      <c r="D43" s="208"/>
      <c r="E43" s="209"/>
      <c r="F43" s="201">
        <f>$D43*その他係数!$D38</f>
        <v>0</v>
      </c>
      <c r="G43" s="111">
        <f>$D43*その他係数!$E38</f>
        <v>0</v>
      </c>
      <c r="H43" s="112">
        <f t="shared" si="0"/>
        <v>0</v>
      </c>
      <c r="I43" s="108">
        <f t="shared" si="1"/>
        <v>0</v>
      </c>
      <c r="J43" s="3"/>
      <c r="P43"/>
      <c r="Q43"/>
      <c r="R43"/>
      <c r="S43"/>
      <c r="T43"/>
      <c r="U43"/>
    </row>
    <row r="44" spans="2:21" ht="13.5" customHeight="1" x14ac:dyDescent="0.15">
      <c r="B44" s="220" t="s">
        <v>80</v>
      </c>
      <c r="C44" s="221" t="s">
        <v>81</v>
      </c>
      <c r="D44" s="208"/>
      <c r="E44" s="209"/>
      <c r="F44" s="201">
        <f>$D44*その他係数!$D39</f>
        <v>0</v>
      </c>
      <c r="G44" s="111">
        <f>$D44*その他係数!$E39</f>
        <v>0</v>
      </c>
      <c r="H44" s="112">
        <f t="shared" si="0"/>
        <v>0</v>
      </c>
      <c r="I44" s="108">
        <f t="shared" si="1"/>
        <v>0</v>
      </c>
      <c r="J44" s="3"/>
    </row>
    <row r="45" spans="2:21" ht="13.5" customHeight="1" thickBot="1" x14ac:dyDescent="0.2">
      <c r="B45" s="222" t="s">
        <v>82</v>
      </c>
      <c r="C45" s="223" t="s">
        <v>83</v>
      </c>
      <c r="D45" s="210"/>
      <c r="E45" s="211"/>
      <c r="F45" s="204">
        <f>$D45*その他係数!$D40</f>
        <v>0</v>
      </c>
      <c r="G45" s="115">
        <f>$D45*その他係数!$E40</f>
        <v>0</v>
      </c>
      <c r="H45" s="116">
        <f t="shared" si="0"/>
        <v>0</v>
      </c>
      <c r="I45" s="114">
        <f>E45+H45</f>
        <v>0</v>
      </c>
      <c r="J45" s="3"/>
    </row>
    <row r="46" spans="2:21" ht="13.5" customHeight="1" thickTop="1" x14ac:dyDescent="0.15">
      <c r="B46" s="224"/>
      <c r="C46" s="225" t="s">
        <v>84</v>
      </c>
      <c r="D46" s="205">
        <f t="shared" ref="D46:I46" si="2">SUM(D9:D45)</f>
        <v>0</v>
      </c>
      <c r="E46" s="205">
        <f t="shared" si="2"/>
        <v>0</v>
      </c>
      <c r="F46" s="117">
        <f t="shared" si="2"/>
        <v>0</v>
      </c>
      <c r="G46" s="118">
        <f t="shared" si="2"/>
        <v>0</v>
      </c>
      <c r="H46" s="119">
        <f t="shared" si="2"/>
        <v>0</v>
      </c>
      <c r="I46" s="117">
        <f t="shared" si="2"/>
        <v>0</v>
      </c>
      <c r="J46" s="3"/>
    </row>
    <row r="47" spans="2:21" x14ac:dyDescent="0.15">
      <c r="B47" s="199"/>
      <c r="C47" s="199"/>
      <c r="E47" s="3"/>
      <c r="F47" s="3"/>
      <c r="G47" s="3"/>
      <c r="H47" s="3"/>
      <c r="I47" s="3"/>
      <c r="J47" s="3"/>
    </row>
    <row r="48" spans="2:21" x14ac:dyDescent="0.15">
      <c r="E48" s="3"/>
      <c r="F48" s="3"/>
      <c r="G48" s="3"/>
      <c r="H48" s="3"/>
      <c r="I48" s="3"/>
      <c r="J48" s="3"/>
    </row>
    <row r="49" spans="5:10" x14ac:dyDescent="0.15">
      <c r="E49" s="3"/>
      <c r="F49" s="3"/>
      <c r="G49" s="3"/>
      <c r="H49" s="3"/>
      <c r="I49" s="3"/>
      <c r="J49" s="3"/>
    </row>
    <row r="50" spans="5:10" x14ac:dyDescent="0.15">
      <c r="E50" s="3"/>
      <c r="F50" s="3"/>
      <c r="G50" s="3"/>
      <c r="H50" s="3"/>
      <c r="I50" s="3"/>
      <c r="J50" s="3"/>
    </row>
    <row r="51" spans="5:10" x14ac:dyDescent="0.15">
      <c r="E51" s="3"/>
      <c r="F51" s="3"/>
      <c r="G51" s="3"/>
      <c r="H51" s="3"/>
      <c r="I51" s="3"/>
      <c r="J51" s="3"/>
    </row>
    <row r="52" spans="5:10" x14ac:dyDescent="0.15">
      <c r="E52" s="3"/>
      <c r="F52" s="3"/>
      <c r="G52" s="3"/>
      <c r="H52" s="3"/>
      <c r="I52" s="3"/>
      <c r="J52" s="3"/>
    </row>
    <row r="53" spans="5:10" x14ac:dyDescent="0.15">
      <c r="E53" s="3"/>
      <c r="F53" s="3"/>
      <c r="G53" s="3"/>
      <c r="H53" s="3"/>
      <c r="I53" s="3"/>
      <c r="J53" s="3"/>
    </row>
    <row r="54" spans="5:10" x14ac:dyDescent="0.15">
      <c r="E54" s="3"/>
      <c r="F54" s="3"/>
      <c r="G54" s="3"/>
      <c r="H54" s="3"/>
      <c r="I54" s="3"/>
      <c r="J54" s="3"/>
    </row>
    <row r="55" spans="5:10" x14ac:dyDescent="0.15">
      <c r="E55" s="3"/>
      <c r="F55" s="3"/>
      <c r="G55" s="3"/>
      <c r="H55" s="3"/>
      <c r="I55" s="3"/>
      <c r="J55" s="3"/>
    </row>
    <row r="56" spans="5:10" x14ac:dyDescent="0.15">
      <c r="E56" s="3"/>
      <c r="F56" s="3"/>
      <c r="G56" s="3"/>
      <c r="H56" s="3"/>
      <c r="I56" s="3"/>
      <c r="J56" s="3"/>
    </row>
  </sheetData>
  <sheetProtection formatCells="0" formatColumns="0" formatRows="0"/>
  <mergeCells count="14">
    <mergeCell ref="K26:L27"/>
    <mergeCell ref="N9:N11"/>
    <mergeCell ref="L19:L20"/>
    <mergeCell ref="N19:N20"/>
    <mergeCell ref="L9:L18"/>
    <mergeCell ref="M12:M18"/>
    <mergeCell ref="B6:C8"/>
    <mergeCell ref="D5:E5"/>
    <mergeCell ref="K4:L4"/>
    <mergeCell ref="D6:E6"/>
    <mergeCell ref="F6:F7"/>
    <mergeCell ref="G6:G7"/>
    <mergeCell ref="H6:H7"/>
    <mergeCell ref="I6:I7"/>
  </mergeCells>
  <phoneticPr fontId="1"/>
  <conditionalFormatting sqref="D9:E45">
    <cfRule type="cellIs" dxfId="1" priority="1" stopIfTrue="1" operator="greaterThan">
      <formula>0</formula>
    </cfRule>
  </conditionalFormatting>
  <dataValidations count="2">
    <dataValidation type="list" allowBlank="1" showInputMessage="1" showErrorMessage="1" sqref="K29" xr:uid="{00000000-0002-0000-0300-000000000000}">
      <formula1>$K$31:$K$37</formula1>
    </dataValidation>
    <dataValidation type="list" allowBlank="1" showInputMessage="1" showErrorMessage="1" sqref="K6" xr:uid="{00000000-0002-0000-0300-000001000000}">
      <formula1>$K$9:$K$21</formula1>
    </dataValidation>
  </dataValidations>
  <pageMargins left="0.31496062992125984" right="0.31496062992125984" top="0.35433070866141736" bottom="0.35433070866141736" header="0.31496062992125984" footer="0.11811023622047245"/>
  <pageSetup paperSize="9" orientation="landscape" r:id="rId1"/>
  <ignoredErrors>
    <ignoredError sqref="B9:B4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3:G44"/>
  <sheetViews>
    <sheetView showGridLines="0" zoomScaleNormal="100" workbookViewId="0">
      <selection activeCell="B4" sqref="B4:C4"/>
    </sheetView>
  </sheetViews>
  <sheetFormatPr defaultRowHeight="13.5" x14ac:dyDescent="0.15"/>
  <cols>
    <col min="1" max="1" width="3.25" customWidth="1"/>
    <col min="2" max="2" width="5.375" customWidth="1"/>
    <col min="3" max="3" width="6.375" customWidth="1"/>
    <col min="4" max="4" width="25.125" customWidth="1"/>
    <col min="5" max="5" width="14.375" customWidth="1"/>
    <col min="6" max="6" width="9.125" customWidth="1"/>
    <col min="7" max="7" width="11.875" customWidth="1"/>
  </cols>
  <sheetData>
    <row r="3" spans="2:7" ht="14.25" thickBot="1" x14ac:dyDescent="0.2"/>
    <row r="4" spans="2:7" ht="21.75" customHeight="1" thickTop="1" thickBot="1" x14ac:dyDescent="0.2">
      <c r="B4" s="493" t="s">
        <v>213</v>
      </c>
      <c r="C4" s="494"/>
    </row>
    <row r="5" spans="2:7" ht="14.25" thickTop="1" x14ac:dyDescent="0.15"/>
    <row r="6" spans="2:7" ht="35.25" customHeight="1" thickBot="1" x14ac:dyDescent="0.2">
      <c r="C6" s="515" t="s">
        <v>85</v>
      </c>
      <c r="D6" s="516"/>
      <c r="E6" s="229" t="s">
        <v>91</v>
      </c>
      <c r="G6" s="236" t="s">
        <v>93</v>
      </c>
    </row>
    <row r="7" spans="2:7" ht="14.25" thickTop="1" x14ac:dyDescent="0.15">
      <c r="C7" s="230" t="s">
        <v>14</v>
      </c>
      <c r="D7" s="231" t="s">
        <v>300</v>
      </c>
      <c r="E7" s="136">
        <v>0.46895768579593522</v>
      </c>
      <c r="G7" s="237"/>
    </row>
    <row r="8" spans="2:7" x14ac:dyDescent="0.15">
      <c r="C8" s="232" t="s">
        <v>15</v>
      </c>
      <c r="D8" s="233" t="s">
        <v>16</v>
      </c>
      <c r="E8" s="137">
        <v>0.24620590276339227</v>
      </c>
      <c r="G8" s="238"/>
    </row>
    <row r="9" spans="2:7" ht="14.25" customHeight="1" x14ac:dyDescent="0.15">
      <c r="C9" s="232" t="s">
        <v>17</v>
      </c>
      <c r="D9" s="233" t="s">
        <v>18</v>
      </c>
      <c r="E9" s="137">
        <v>0.24007071192909202</v>
      </c>
      <c r="G9" s="238"/>
    </row>
    <row r="10" spans="2:7" x14ac:dyDescent="0.15">
      <c r="C10" s="232" t="s">
        <v>19</v>
      </c>
      <c r="D10" s="233" t="s">
        <v>20</v>
      </c>
      <c r="E10" s="137">
        <v>1.7429030443420701E-2</v>
      </c>
      <c r="G10" s="238"/>
    </row>
    <row r="11" spans="2:7" x14ac:dyDescent="0.15">
      <c r="C11" s="232" t="s">
        <v>21</v>
      </c>
      <c r="D11" s="233" t="s">
        <v>22</v>
      </c>
      <c r="E11" s="137">
        <v>0.26593597081982223</v>
      </c>
      <c r="G11" s="238"/>
    </row>
    <row r="12" spans="2:7" x14ac:dyDescent="0.15">
      <c r="C12" s="232" t="s">
        <v>23</v>
      </c>
      <c r="D12" s="233" t="s">
        <v>24</v>
      </c>
      <c r="E12" s="137">
        <v>2.7764594554152033E-2</v>
      </c>
      <c r="G12" s="238"/>
    </row>
    <row r="13" spans="2:7" x14ac:dyDescent="0.15">
      <c r="C13" s="232" t="s">
        <v>25</v>
      </c>
      <c r="D13" s="233" t="s">
        <v>26</v>
      </c>
      <c r="E13" s="137">
        <v>1.881089580421258E-2</v>
      </c>
      <c r="G13" s="238"/>
    </row>
    <row r="14" spans="2:7" x14ac:dyDescent="0.15">
      <c r="C14" s="232" t="s">
        <v>27</v>
      </c>
      <c r="D14" s="233" t="s">
        <v>305</v>
      </c>
      <c r="E14" s="137">
        <v>0.16193008423249244</v>
      </c>
      <c r="G14" s="238"/>
    </row>
    <row r="15" spans="2:7" x14ac:dyDescent="0.15">
      <c r="C15" s="232" t="s">
        <v>28</v>
      </c>
      <c r="D15" s="233" t="s">
        <v>29</v>
      </c>
      <c r="E15" s="137">
        <v>0.28677742068945367</v>
      </c>
      <c r="G15" s="238"/>
    </row>
    <row r="16" spans="2:7" x14ac:dyDescent="0.15">
      <c r="C16" s="232" t="s">
        <v>30</v>
      </c>
      <c r="D16" s="233" t="s">
        <v>31</v>
      </c>
      <c r="E16" s="137">
        <v>6.5661186851535325E-2</v>
      </c>
      <c r="G16" s="238"/>
    </row>
    <row r="17" spans="3:7" x14ac:dyDescent="0.15">
      <c r="C17" s="232" t="s">
        <v>32</v>
      </c>
      <c r="D17" s="233" t="s">
        <v>33</v>
      </c>
      <c r="E17" s="137">
        <v>0.12359047335006157</v>
      </c>
      <c r="G17" s="238"/>
    </row>
    <row r="18" spans="3:7" x14ac:dyDescent="0.15">
      <c r="C18" s="232" t="s">
        <v>34</v>
      </c>
      <c r="D18" s="233" t="s">
        <v>35</v>
      </c>
      <c r="E18" s="137">
        <v>0.20513129971923005</v>
      </c>
      <c r="G18" s="238"/>
    </row>
    <row r="19" spans="3:7" x14ac:dyDescent="0.15">
      <c r="C19" s="232" t="s">
        <v>36</v>
      </c>
      <c r="D19" s="233" t="s">
        <v>37</v>
      </c>
      <c r="E19" s="137">
        <v>0.16166201549383519</v>
      </c>
      <c r="G19" s="238"/>
    </row>
    <row r="20" spans="3:7" x14ac:dyDescent="0.15">
      <c r="C20" s="232" t="s">
        <v>38</v>
      </c>
      <c r="D20" s="233" t="s">
        <v>39</v>
      </c>
      <c r="E20" s="137">
        <v>0.28413911585586482</v>
      </c>
      <c r="G20" s="238"/>
    </row>
    <row r="21" spans="3:7" x14ac:dyDescent="0.15">
      <c r="C21" s="232" t="s">
        <v>40</v>
      </c>
      <c r="D21" s="233" t="s">
        <v>41</v>
      </c>
      <c r="E21" s="137">
        <v>0.14615369585484417</v>
      </c>
      <c r="G21" s="238"/>
    </row>
    <row r="22" spans="3:7" x14ac:dyDescent="0.15">
      <c r="C22" s="232" t="s">
        <v>42</v>
      </c>
      <c r="D22" s="233" t="s">
        <v>43</v>
      </c>
      <c r="E22" s="137">
        <v>6.5032534644693385E-2</v>
      </c>
      <c r="G22" s="238"/>
    </row>
    <row r="23" spans="3:7" x14ac:dyDescent="0.15">
      <c r="C23" s="232" t="s">
        <v>44</v>
      </c>
      <c r="D23" s="233" t="s">
        <v>45</v>
      </c>
      <c r="E23" s="137">
        <v>6.2607618725769698E-2</v>
      </c>
      <c r="G23" s="238"/>
    </row>
    <row r="24" spans="3:7" x14ac:dyDescent="0.15">
      <c r="C24" s="232" t="s">
        <v>46</v>
      </c>
      <c r="D24" s="233" t="s">
        <v>306</v>
      </c>
      <c r="E24" s="137">
        <v>3.4462691128368417E-2</v>
      </c>
      <c r="G24" s="238"/>
    </row>
    <row r="25" spans="3:7" x14ac:dyDescent="0.15">
      <c r="C25" s="232" t="s">
        <v>47</v>
      </c>
      <c r="D25" s="233" t="s">
        <v>48</v>
      </c>
      <c r="E25" s="137">
        <v>4.4559280176768246E-2</v>
      </c>
      <c r="G25" s="238"/>
    </row>
    <row r="26" spans="3:7" x14ac:dyDescent="0.15">
      <c r="C26" s="232" t="s">
        <v>49</v>
      </c>
      <c r="D26" s="233" t="s">
        <v>50</v>
      </c>
      <c r="E26" s="137">
        <v>0.36525355897984846</v>
      </c>
      <c r="G26" s="238"/>
    </row>
    <row r="27" spans="3:7" x14ac:dyDescent="0.15">
      <c r="C27" s="232" t="s">
        <v>51</v>
      </c>
      <c r="D27" s="233" t="s">
        <v>52</v>
      </c>
      <c r="E27" s="137">
        <v>1</v>
      </c>
      <c r="G27" s="238"/>
    </row>
    <row r="28" spans="3:7" x14ac:dyDescent="0.15">
      <c r="C28" s="232" t="s">
        <v>53</v>
      </c>
      <c r="D28" s="233" t="s">
        <v>54</v>
      </c>
      <c r="E28" s="137">
        <v>0.53864095340998741</v>
      </c>
      <c r="G28" s="238"/>
    </row>
    <row r="29" spans="3:7" x14ac:dyDescent="0.15">
      <c r="C29" s="232" t="s">
        <v>55</v>
      </c>
      <c r="D29" s="233" t="s">
        <v>56</v>
      </c>
      <c r="E29" s="137">
        <v>0.98651576632163884</v>
      </c>
      <c r="G29" s="238"/>
    </row>
    <row r="30" spans="3:7" x14ac:dyDescent="0.15">
      <c r="C30" s="232" t="s">
        <v>57</v>
      </c>
      <c r="D30" s="233" t="s">
        <v>58</v>
      </c>
      <c r="E30" s="137">
        <v>0.78824813263594384</v>
      </c>
      <c r="G30" s="238"/>
    </row>
    <row r="31" spans="3:7" x14ac:dyDescent="0.15">
      <c r="C31" s="232" t="s">
        <v>59</v>
      </c>
      <c r="D31" s="233" t="s">
        <v>60</v>
      </c>
      <c r="E31" s="137">
        <v>0.63577707924059146</v>
      </c>
      <c r="G31" s="238"/>
    </row>
    <row r="32" spans="3:7" x14ac:dyDescent="0.15">
      <c r="C32" s="232" t="s">
        <v>61</v>
      </c>
      <c r="D32" s="233" t="s">
        <v>62</v>
      </c>
      <c r="E32" s="137">
        <v>0.92312285067666855</v>
      </c>
      <c r="G32" s="238"/>
    </row>
    <row r="33" spans="3:7" x14ac:dyDescent="0.15">
      <c r="C33" s="232" t="s">
        <v>63</v>
      </c>
      <c r="D33" s="233" t="s">
        <v>64</v>
      </c>
      <c r="E33" s="137">
        <v>0.99270906865249164</v>
      </c>
      <c r="G33" s="238"/>
    </row>
    <row r="34" spans="3:7" x14ac:dyDescent="0.15">
      <c r="C34" s="232" t="s">
        <v>65</v>
      </c>
      <c r="D34" s="233" t="s">
        <v>66</v>
      </c>
      <c r="E34" s="137">
        <v>0.66297878610404082</v>
      </c>
      <c r="G34" s="238"/>
    </row>
    <row r="35" spans="3:7" x14ac:dyDescent="0.15">
      <c r="C35" s="232" t="s">
        <v>67</v>
      </c>
      <c r="D35" s="233" t="s">
        <v>68</v>
      </c>
      <c r="E35" s="137">
        <v>0.55045059433824539</v>
      </c>
      <c r="G35" s="238"/>
    </row>
    <row r="36" spans="3:7" x14ac:dyDescent="0.15">
      <c r="C36" s="232" t="s">
        <v>69</v>
      </c>
      <c r="D36" s="233" t="s">
        <v>70</v>
      </c>
      <c r="E36" s="137">
        <v>1</v>
      </c>
      <c r="G36" s="238"/>
    </row>
    <row r="37" spans="3:7" x14ac:dyDescent="0.15">
      <c r="C37" s="232" t="s">
        <v>71</v>
      </c>
      <c r="D37" s="233" t="s">
        <v>72</v>
      </c>
      <c r="E37" s="137">
        <v>0.82481031681729389</v>
      </c>
      <c r="G37" s="238"/>
    </row>
    <row r="38" spans="3:7" x14ac:dyDescent="0.15">
      <c r="C38" s="232" t="s">
        <v>73</v>
      </c>
      <c r="D38" s="233" t="s">
        <v>74</v>
      </c>
      <c r="E38" s="137">
        <v>0.99054094376750856</v>
      </c>
      <c r="G38" s="238"/>
    </row>
    <row r="39" spans="3:7" x14ac:dyDescent="0.15">
      <c r="C39" s="232" t="s">
        <v>75</v>
      </c>
      <c r="D39" s="233" t="s">
        <v>302</v>
      </c>
      <c r="E39" s="137">
        <v>0.95383316136956553</v>
      </c>
      <c r="G39" s="238"/>
    </row>
    <row r="40" spans="3:7" x14ac:dyDescent="0.15">
      <c r="C40" s="232" t="s">
        <v>76</v>
      </c>
      <c r="D40" s="233" t="s">
        <v>77</v>
      </c>
      <c r="E40" s="137">
        <v>0.6767724799564192</v>
      </c>
      <c r="G40" s="238"/>
    </row>
    <row r="41" spans="3:7" x14ac:dyDescent="0.15">
      <c r="C41" s="232" t="s">
        <v>78</v>
      </c>
      <c r="D41" s="233" t="s">
        <v>79</v>
      </c>
      <c r="E41" s="137">
        <v>0.81253349997004798</v>
      </c>
      <c r="G41" s="238"/>
    </row>
    <row r="42" spans="3:7" x14ac:dyDescent="0.15">
      <c r="C42" s="232" t="s">
        <v>80</v>
      </c>
      <c r="D42" s="233" t="s">
        <v>81</v>
      </c>
      <c r="E42" s="137">
        <v>1</v>
      </c>
      <c r="G42" s="238"/>
    </row>
    <row r="43" spans="3:7" ht="14.25" thickBot="1" x14ac:dyDescent="0.2">
      <c r="C43" s="234" t="s">
        <v>82</v>
      </c>
      <c r="D43" s="235" t="s">
        <v>83</v>
      </c>
      <c r="E43" s="138">
        <v>0.99724597513304214</v>
      </c>
      <c r="G43" s="239"/>
    </row>
    <row r="44" spans="3:7" ht="14.25" thickTop="1" x14ac:dyDescent="0.15"/>
  </sheetData>
  <mergeCells count="2">
    <mergeCell ref="B4:C4"/>
    <mergeCell ref="C6:D6"/>
  </mergeCells>
  <phoneticPr fontId="1"/>
  <conditionalFormatting sqref="G7:G43">
    <cfRule type="cellIs" dxfId="0" priority="1" stopIfTrue="1" operator="greaterThan">
      <formula>0</formula>
    </cfRule>
  </conditionalFormatting>
  <pageMargins left="0.70866141732283472" right="0.31496062992125984" top="0.74803149606299213" bottom="0.74803149606299213" header="0.31496062992125984" footer="0.31496062992125984"/>
  <pageSetup paperSize="9" orientation="portrait" r:id="rId1"/>
  <ignoredErrors>
    <ignoredError sqref="C7:C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3:K89"/>
  <sheetViews>
    <sheetView showGridLines="0" zoomScaleNormal="100" workbookViewId="0">
      <selection activeCell="B4" sqref="B4"/>
    </sheetView>
  </sheetViews>
  <sheetFormatPr defaultRowHeight="13.5" x14ac:dyDescent="0.15"/>
  <cols>
    <col min="1" max="1" width="2.625" customWidth="1"/>
    <col min="2" max="3" width="10.625" customWidth="1"/>
    <col min="4" max="7" width="16.5" customWidth="1"/>
    <col min="8" max="8" width="1.25" customWidth="1"/>
    <col min="9" max="12" width="8.375" customWidth="1"/>
  </cols>
  <sheetData>
    <row r="3" spans="2:11" x14ac:dyDescent="0.15">
      <c r="G3" s="92">
        <f ca="1">TODAY()</f>
        <v>44798</v>
      </c>
      <c r="H3" s="91"/>
      <c r="J3" s="525"/>
      <c r="K3" s="525"/>
    </row>
    <row r="4" spans="2:11" ht="16.5" customHeight="1" thickBot="1" x14ac:dyDescent="0.2"/>
    <row r="5" spans="2:11" ht="15" customHeight="1" thickTop="1" x14ac:dyDescent="0.15">
      <c r="B5" s="242" t="s">
        <v>217</v>
      </c>
      <c r="C5" s="243"/>
      <c r="D5" s="243"/>
      <c r="E5" s="243"/>
      <c r="F5" s="243"/>
      <c r="G5" s="244"/>
      <c r="J5" s="321" t="s">
        <v>508</v>
      </c>
    </row>
    <row r="6" spans="2:11" ht="14.25" customHeight="1" x14ac:dyDescent="0.15">
      <c r="B6" s="530" t="s">
        <v>490</v>
      </c>
      <c r="C6" s="531"/>
      <c r="D6" s="531"/>
      <c r="E6" s="531"/>
      <c r="F6" s="531"/>
      <c r="G6" s="532"/>
      <c r="J6" s="322"/>
    </row>
    <row r="7" spans="2:11" ht="14.25" customHeight="1" x14ac:dyDescent="0.15">
      <c r="B7" s="530"/>
      <c r="C7" s="531"/>
      <c r="D7" s="531"/>
      <c r="E7" s="531"/>
      <c r="F7" s="531"/>
      <c r="G7" s="532"/>
      <c r="J7" s="322"/>
    </row>
    <row r="8" spans="2:11" ht="14.25" customHeight="1" x14ac:dyDescent="0.15">
      <c r="B8" s="530"/>
      <c r="C8" s="531"/>
      <c r="D8" s="531"/>
      <c r="E8" s="531"/>
      <c r="F8" s="531"/>
      <c r="G8" s="532"/>
      <c r="J8" s="322"/>
    </row>
    <row r="9" spans="2:11" ht="14.25" customHeight="1" thickBot="1" x14ac:dyDescent="0.2">
      <c r="B9" s="533"/>
      <c r="C9" s="534"/>
      <c r="D9" s="534"/>
      <c r="E9" s="534"/>
      <c r="F9" s="534"/>
      <c r="G9" s="535"/>
      <c r="J9" s="322"/>
    </row>
    <row r="10" spans="2:11" ht="18" customHeight="1" thickTop="1" x14ac:dyDescent="0.15">
      <c r="F10" s="62"/>
      <c r="J10" s="322"/>
    </row>
    <row r="11" spans="2:11" ht="16.5" customHeight="1" thickBot="1" x14ac:dyDescent="0.2">
      <c r="B11" t="s">
        <v>218</v>
      </c>
      <c r="D11" s="72"/>
      <c r="E11" s="96" t="str">
        <f>"（単位："&amp;入力!$K$29&amp;",率）"</f>
        <v>（単位：万円,率）</v>
      </c>
      <c r="F11" s="62"/>
      <c r="J11" s="322"/>
    </row>
    <row r="12" spans="2:11" ht="16.5" customHeight="1" x14ac:dyDescent="0.15">
      <c r="B12" s="521" t="s">
        <v>219</v>
      </c>
      <c r="C12" s="522"/>
      <c r="D12" s="526">
        <f>波及効果計算!D46</f>
        <v>0</v>
      </c>
      <c r="E12" s="527"/>
      <c r="J12" s="322"/>
    </row>
    <row r="13" spans="2:11" ht="16.5" customHeight="1" thickBot="1" x14ac:dyDescent="0.2">
      <c r="B13" s="523" t="s">
        <v>220</v>
      </c>
      <c r="C13" s="524"/>
      <c r="D13" s="528">
        <f>入力!K6</f>
        <v>0.57330410443135738</v>
      </c>
      <c r="E13" s="529"/>
      <c r="J13" s="322"/>
    </row>
    <row r="14" spans="2:11" ht="18" customHeight="1" x14ac:dyDescent="0.15"/>
    <row r="15" spans="2:11" ht="16.5" customHeight="1" thickBot="1" x14ac:dyDescent="0.2">
      <c r="B15" t="s">
        <v>221</v>
      </c>
      <c r="G15" s="96" t="str">
        <f>"（単位："&amp;入力!$K$29&amp;",人）"</f>
        <v>（単位：万円,人）</v>
      </c>
    </row>
    <row r="16" spans="2:11" ht="16.5" customHeight="1" x14ac:dyDescent="0.15">
      <c r="B16" s="521"/>
      <c r="C16" s="522"/>
      <c r="D16" s="241" t="s">
        <v>223</v>
      </c>
      <c r="E16" s="241" t="s">
        <v>228</v>
      </c>
      <c r="F16" s="241" t="s">
        <v>229</v>
      </c>
      <c r="G16" s="362" t="s">
        <v>224</v>
      </c>
      <c r="H16" s="89"/>
      <c r="I16" s="90"/>
    </row>
    <row r="17" spans="2:10" ht="16.5" customHeight="1" x14ac:dyDescent="0.15">
      <c r="B17" s="517" t="s">
        <v>222</v>
      </c>
      <c r="C17" s="518"/>
      <c r="D17" s="88">
        <f>波及効果計算!F46</f>
        <v>0</v>
      </c>
      <c r="E17" s="88">
        <f>波及効果計算!N46</f>
        <v>0</v>
      </c>
      <c r="F17" s="88">
        <f>波及効果計算!Z46</f>
        <v>0</v>
      </c>
      <c r="G17" s="363">
        <f>SUM(D17:F17)</f>
        <v>0</v>
      </c>
      <c r="H17" s="95"/>
      <c r="I17" s="84"/>
    </row>
    <row r="18" spans="2:10" ht="16.5" customHeight="1" x14ac:dyDescent="0.15">
      <c r="B18" s="517" t="s">
        <v>535</v>
      </c>
      <c r="C18" s="518"/>
      <c r="D18" s="88">
        <f>波及効果計算!G46</f>
        <v>0</v>
      </c>
      <c r="E18" s="88">
        <f>波及効果計算!O46</f>
        <v>0</v>
      </c>
      <c r="F18" s="88">
        <f>波及効果計算!AA46</f>
        <v>0</v>
      </c>
      <c r="G18" s="363">
        <f>SUM(D18:F18)</f>
        <v>0</v>
      </c>
      <c r="H18" s="95"/>
      <c r="I18" s="84"/>
    </row>
    <row r="19" spans="2:10" ht="16.5" customHeight="1" x14ac:dyDescent="0.15">
      <c r="B19" s="517" t="s">
        <v>536</v>
      </c>
      <c r="C19" s="518"/>
      <c r="D19" s="88">
        <f>波及効果計算!H46</f>
        <v>0</v>
      </c>
      <c r="E19" s="88">
        <f>波及効果計算!P46</f>
        <v>0</v>
      </c>
      <c r="F19" s="88">
        <f>波及効果計算!AB46</f>
        <v>0</v>
      </c>
      <c r="G19" s="359">
        <f>SUM(D19:F19)</f>
        <v>0</v>
      </c>
      <c r="H19" s="336"/>
      <c r="I19" s="84"/>
    </row>
    <row r="20" spans="2:10" ht="16.5" customHeight="1" x14ac:dyDescent="0.15">
      <c r="B20" s="517" t="s">
        <v>276</v>
      </c>
      <c r="C20" s="518"/>
      <c r="D20" s="88">
        <f>波及効果計算!AD46</f>
        <v>0</v>
      </c>
      <c r="E20" s="88">
        <f>波及効果計算!AF46</f>
        <v>0</v>
      </c>
      <c r="F20" s="93">
        <f>波及効果計算!AH46</f>
        <v>0</v>
      </c>
      <c r="G20" s="360">
        <f>波及効果計算!AJ46</f>
        <v>0</v>
      </c>
      <c r="H20" s="336"/>
      <c r="I20" s="84"/>
    </row>
    <row r="21" spans="2:10" ht="16.5" customHeight="1" thickBot="1" x14ac:dyDescent="0.2">
      <c r="B21" s="519" t="s">
        <v>277</v>
      </c>
      <c r="C21" s="520"/>
      <c r="D21" s="335">
        <f>波及効果計算!AE46</f>
        <v>0</v>
      </c>
      <c r="E21" s="335">
        <f>波及効果計算!AG46</f>
        <v>0</v>
      </c>
      <c r="F21" s="94">
        <f>波及効果計算!AI46</f>
        <v>0</v>
      </c>
      <c r="G21" s="361">
        <f>波及効果計算!AK46</f>
        <v>0</v>
      </c>
      <c r="H21" s="336"/>
      <c r="I21" s="84"/>
    </row>
    <row r="22" spans="2:10" ht="15" customHeight="1" x14ac:dyDescent="0.15">
      <c r="B22" t="s">
        <v>216</v>
      </c>
    </row>
    <row r="23" spans="2:10" ht="15" customHeight="1" x14ac:dyDescent="0.15"/>
    <row r="24" spans="2:10" ht="15" customHeight="1" x14ac:dyDescent="0.15"/>
    <row r="25" spans="2:10" ht="15" customHeight="1" x14ac:dyDescent="0.15">
      <c r="G25" s="68" t="str">
        <f>"（単位："&amp;入力!$K$29&amp;"）"</f>
        <v>（単位：万円）</v>
      </c>
      <c r="J25" s="62"/>
    </row>
    <row r="26" spans="2:10" ht="15" customHeight="1" x14ac:dyDescent="0.15"/>
    <row r="27" spans="2:10" ht="15" customHeight="1" x14ac:dyDescent="0.15"/>
    <row r="28" spans="2:10" ht="15" customHeight="1" x14ac:dyDescent="0.15"/>
    <row r="29" spans="2:10" ht="15" customHeight="1" x14ac:dyDescent="0.15"/>
    <row r="30" spans="2:10" ht="15" customHeight="1" x14ac:dyDescent="0.15"/>
    <row r="31" spans="2:10" ht="15" customHeight="1" x14ac:dyDescent="0.15"/>
    <row r="32" spans="2:10" ht="15" customHeight="1" x14ac:dyDescent="0.15"/>
    <row r="33" spans="7:7" ht="15" customHeight="1" x14ac:dyDescent="0.15"/>
    <row r="34" spans="7:7" ht="15" customHeight="1" x14ac:dyDescent="0.15"/>
    <row r="35" spans="7:7" ht="15" customHeight="1" x14ac:dyDescent="0.15"/>
    <row r="36" spans="7:7" ht="15" customHeight="1" x14ac:dyDescent="0.15"/>
    <row r="37" spans="7:7" ht="15" customHeight="1" x14ac:dyDescent="0.15"/>
    <row r="38" spans="7:7" ht="15" customHeight="1" x14ac:dyDescent="0.15"/>
    <row r="39" spans="7:7" ht="15" customHeight="1" x14ac:dyDescent="0.15"/>
    <row r="40" spans="7:7" ht="15" customHeight="1" x14ac:dyDescent="0.15">
      <c r="G40" s="68" t="s">
        <v>248</v>
      </c>
    </row>
    <row r="41" spans="7:7" ht="15" customHeight="1" x14ac:dyDescent="0.15"/>
    <row r="42" spans="7:7" ht="15" customHeight="1" x14ac:dyDescent="0.15"/>
    <row r="43" spans="7:7" ht="15" customHeight="1" x14ac:dyDescent="0.15"/>
    <row r="44" spans="7:7" ht="15" customHeight="1" x14ac:dyDescent="0.15"/>
    <row r="45" spans="7:7" ht="15" customHeight="1" x14ac:dyDescent="0.15"/>
    <row r="46" spans="7:7" ht="15" customHeight="1" x14ac:dyDescent="0.15"/>
    <row r="47" spans="7:7" ht="15" customHeight="1" x14ac:dyDescent="0.15"/>
    <row r="48" spans="7:7" ht="15" customHeight="1" x14ac:dyDescent="0.15"/>
    <row r="49" spans="7:7" ht="15" customHeight="1" x14ac:dyDescent="0.15"/>
    <row r="50" spans="7:7" ht="15" customHeight="1" x14ac:dyDescent="0.15"/>
    <row r="51" spans="7:7" ht="15" customHeight="1" x14ac:dyDescent="0.15"/>
    <row r="52" spans="7:7" ht="15" customHeight="1" x14ac:dyDescent="0.15"/>
    <row r="53" spans="7:7" ht="15" customHeight="1" x14ac:dyDescent="0.15"/>
    <row r="54" spans="7:7" ht="15" customHeight="1" x14ac:dyDescent="0.15"/>
    <row r="55" spans="7:7" ht="15" customHeight="1" x14ac:dyDescent="0.15"/>
    <row r="56" spans="7:7" ht="15" customHeight="1" x14ac:dyDescent="0.15"/>
    <row r="57" spans="7:7" ht="15" customHeight="1" x14ac:dyDescent="0.15"/>
    <row r="58" spans="7:7" ht="15" customHeight="1" x14ac:dyDescent="0.15">
      <c r="G58" s="68" t="str">
        <f>"（単位："&amp;入力!$K$29&amp;"）"</f>
        <v>（単位：万円）</v>
      </c>
    </row>
    <row r="59" spans="7:7" ht="15" customHeight="1" x14ac:dyDescent="0.15"/>
    <row r="89" spans="7:7" x14ac:dyDescent="0.15">
      <c r="G89" s="68" t="s">
        <v>248</v>
      </c>
    </row>
  </sheetData>
  <sheetProtection formatCells="0" formatColumns="0" formatRows="0"/>
  <mergeCells count="12">
    <mergeCell ref="J3:K3"/>
    <mergeCell ref="D12:E12"/>
    <mergeCell ref="D13:E13"/>
    <mergeCell ref="B6:G9"/>
    <mergeCell ref="B17:C17"/>
    <mergeCell ref="B18:C18"/>
    <mergeCell ref="B19:C19"/>
    <mergeCell ref="B21:C21"/>
    <mergeCell ref="B20:C20"/>
    <mergeCell ref="B12:C12"/>
    <mergeCell ref="B13:C13"/>
    <mergeCell ref="B16:C16"/>
  </mergeCells>
  <phoneticPr fontId="8"/>
  <pageMargins left="0.70866141732283472" right="0.5118110236220472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B1:P52"/>
  <sheetViews>
    <sheetView showGridLines="0" zoomScaleNormal="100" workbookViewId="0">
      <selection activeCell="E8" sqref="E8"/>
    </sheetView>
  </sheetViews>
  <sheetFormatPr defaultRowHeight="12" x14ac:dyDescent="0.15"/>
  <cols>
    <col min="1" max="1" width="1.25" style="26" customWidth="1"/>
    <col min="2" max="2" width="2.375" style="26" customWidth="1"/>
    <col min="3" max="3" width="16.5" style="26" customWidth="1"/>
    <col min="4" max="4" width="10" style="26" customWidth="1"/>
    <col min="5" max="5" width="9" style="26" customWidth="1"/>
    <col min="6" max="7" width="9" style="26"/>
    <col min="8" max="8" width="10.375" style="26" customWidth="1"/>
    <col min="9" max="9" width="9.5" style="26" customWidth="1"/>
    <col min="10" max="10" width="8.75" style="26" customWidth="1"/>
    <col min="11" max="11" width="8.375" style="26" customWidth="1"/>
    <col min="12" max="16384" width="9" style="26"/>
  </cols>
  <sheetData>
    <row r="1" spans="2:16" ht="21.75" customHeight="1" x14ac:dyDescent="0.15">
      <c r="B1"/>
      <c r="C1"/>
      <c r="D1" s="102"/>
    </row>
    <row r="2" spans="2:16" ht="13.5" customHeight="1" x14ac:dyDescent="0.15">
      <c r="B2" s="167"/>
      <c r="C2" s="167"/>
      <c r="D2" s="102"/>
      <c r="M2" s="26" t="s">
        <v>293</v>
      </c>
    </row>
    <row r="3" spans="2:16" ht="16.5" customHeight="1" x14ac:dyDescent="0.15">
      <c r="M3" s="182" t="s">
        <v>292</v>
      </c>
      <c r="N3" s="188">
        <v>82854.100115950394</v>
      </c>
      <c r="O3" s="177"/>
      <c r="P3" s="178"/>
    </row>
    <row r="4" spans="2:16" ht="16.5" customHeight="1" x14ac:dyDescent="0.15">
      <c r="C4" s="128" t="s">
        <v>249</v>
      </c>
      <c r="D4" s="536">
        <f>D51</f>
        <v>0</v>
      </c>
      <c r="E4" s="536"/>
      <c r="F4" s="129" t="str">
        <f>入力!$K$29</f>
        <v>万円</v>
      </c>
      <c r="G4" s="130"/>
      <c r="H4" s="130"/>
      <c r="I4" s="130"/>
      <c r="J4" s="130"/>
      <c r="K4" s="97"/>
      <c r="M4" s="180" t="s">
        <v>298</v>
      </c>
      <c r="N4" s="189">
        <v>83206.860152843088</v>
      </c>
      <c r="O4" s="177"/>
      <c r="P4" s="178"/>
    </row>
    <row r="5" spans="2:16" ht="16.5" customHeight="1" x14ac:dyDescent="0.15">
      <c r="C5" s="128" t="s">
        <v>250</v>
      </c>
      <c r="D5" s="537">
        <f>H51</f>
        <v>0</v>
      </c>
      <c r="E5" s="537"/>
      <c r="F5" s="129" t="str">
        <f>入力!$K$29</f>
        <v>万円</v>
      </c>
      <c r="G5" s="128" t="s">
        <v>266</v>
      </c>
      <c r="H5" s="128"/>
      <c r="I5" s="131" t="e">
        <f>IF(D51="","",D5/D51)</f>
        <v>#DIV/0!</v>
      </c>
      <c r="J5" s="128" t="s">
        <v>265</v>
      </c>
      <c r="K5" s="97"/>
      <c r="M5" s="180" t="s">
        <v>299</v>
      </c>
      <c r="N5" s="189">
        <v>85409.514930146353</v>
      </c>
      <c r="O5" s="177"/>
      <c r="P5" s="178"/>
    </row>
    <row r="6" spans="2:16" ht="16.5" customHeight="1" thickBot="1" x14ac:dyDescent="0.2">
      <c r="C6" s="132" t="s">
        <v>251</v>
      </c>
      <c r="D6" s="537">
        <f>I51</f>
        <v>0</v>
      </c>
      <c r="E6" s="537"/>
      <c r="F6" s="133" t="str">
        <f>入力!$K$29</f>
        <v>万円</v>
      </c>
      <c r="G6" s="245" t="s">
        <v>266</v>
      </c>
      <c r="H6" s="132"/>
      <c r="I6" s="131" t="e">
        <f>IF(D51="","",D6/D51)</f>
        <v>#DIV/0!</v>
      </c>
      <c r="J6" s="132" t="s">
        <v>265</v>
      </c>
      <c r="K6" s="97"/>
      <c r="M6" s="180" t="s">
        <v>307</v>
      </c>
      <c r="N6" s="189">
        <v>86228.146332202159</v>
      </c>
      <c r="O6" s="177"/>
      <c r="P6" s="178"/>
    </row>
    <row r="7" spans="2:16" ht="16.5" customHeight="1" thickBot="1" x14ac:dyDescent="0.2">
      <c r="C7" s="538" t="s">
        <v>252</v>
      </c>
      <c r="D7" s="538"/>
      <c r="E7" s="337">
        <f>+D6/I7*入力!N33</f>
        <v>0</v>
      </c>
      <c r="F7" s="132" t="s">
        <v>291</v>
      </c>
      <c r="G7" s="246" t="s">
        <v>517</v>
      </c>
      <c r="H7" s="132" t="s">
        <v>290</v>
      </c>
      <c r="I7" s="179">
        <f>VLOOKUP(G7,M3:N7,2,0)</f>
        <v>84543.38839204656</v>
      </c>
      <c r="J7" s="132" t="s">
        <v>269</v>
      </c>
      <c r="K7" s="97"/>
      <c r="M7" s="181" t="s">
        <v>517</v>
      </c>
      <c r="N7" s="190">
        <v>84543.38839204656</v>
      </c>
      <c r="O7" s="177"/>
      <c r="P7" s="178"/>
    </row>
    <row r="8" spans="2:16" ht="16.5" customHeight="1" x14ac:dyDescent="0.15">
      <c r="C8" s="128" t="s">
        <v>253</v>
      </c>
      <c r="D8" s="134">
        <f>J51</f>
        <v>0</v>
      </c>
      <c r="E8" s="128" t="s">
        <v>264</v>
      </c>
      <c r="F8" s="128" t="s">
        <v>267</v>
      </c>
      <c r="G8" s="128"/>
      <c r="H8" s="135">
        <f>K51</f>
        <v>0</v>
      </c>
      <c r="I8" s="128" t="s">
        <v>264</v>
      </c>
      <c r="J8" s="127" t="s">
        <v>268</v>
      </c>
      <c r="K8" s="105"/>
      <c r="M8" s="174" t="s">
        <v>294</v>
      </c>
      <c r="N8" s="184"/>
      <c r="O8" s="177"/>
      <c r="P8" s="178"/>
    </row>
    <row r="9" spans="2:16" ht="27" customHeight="1" x14ac:dyDescent="0.15">
      <c r="M9" s="323"/>
      <c r="N9" s="185"/>
      <c r="O9" s="177"/>
      <c r="P9" s="178"/>
    </row>
    <row r="10" spans="2:16" ht="16.5" customHeight="1" x14ac:dyDescent="0.15">
      <c r="B10" s="539" t="s">
        <v>0</v>
      </c>
      <c r="C10" s="540"/>
      <c r="D10" s="247" t="s">
        <v>254</v>
      </c>
      <c r="E10" s="546" t="s">
        <v>297</v>
      </c>
      <c r="F10" s="547"/>
      <c r="G10" s="547"/>
      <c r="H10" s="547"/>
      <c r="I10" s="547"/>
      <c r="J10" s="547"/>
      <c r="K10" s="548"/>
      <c r="M10" s="321" t="s">
        <v>513</v>
      </c>
    </row>
    <row r="11" spans="2:16" ht="16.5" customHeight="1" x14ac:dyDescent="0.15">
      <c r="B11" s="541"/>
      <c r="C11" s="542"/>
      <c r="D11" s="543" t="s">
        <v>255</v>
      </c>
      <c r="E11" s="549" t="s">
        <v>250</v>
      </c>
      <c r="F11" s="549"/>
      <c r="G11" s="549"/>
      <c r="H11" s="549"/>
      <c r="I11" s="543" t="s">
        <v>260</v>
      </c>
      <c r="J11" s="543" t="s">
        <v>261</v>
      </c>
      <c r="K11" s="543" t="s">
        <v>262</v>
      </c>
      <c r="M11" s="192"/>
    </row>
    <row r="12" spans="2:16" ht="16.5" customHeight="1" x14ac:dyDescent="0.15">
      <c r="B12" s="541"/>
      <c r="C12" s="542"/>
      <c r="D12" s="544"/>
      <c r="E12" s="248" t="s">
        <v>256</v>
      </c>
      <c r="F12" s="249" t="s">
        <v>257</v>
      </c>
      <c r="G12" s="250" t="s">
        <v>258</v>
      </c>
      <c r="H12" s="251" t="s">
        <v>259</v>
      </c>
      <c r="I12" s="545"/>
      <c r="J12" s="545"/>
      <c r="K12" s="545"/>
      <c r="M12" s="192"/>
    </row>
    <row r="13" spans="2:16" ht="11.25" customHeight="1" x14ac:dyDescent="0.15">
      <c r="B13" s="252"/>
      <c r="C13" s="257"/>
      <c r="D13" s="98" t="str">
        <f>入力!$K$29</f>
        <v>万円</v>
      </c>
      <c r="E13" s="120" t="str">
        <f>入力!$K$29</f>
        <v>万円</v>
      </c>
      <c r="F13" s="121" t="str">
        <f>入力!$K$29</f>
        <v>万円</v>
      </c>
      <c r="G13" s="122" t="str">
        <f>入力!$K$29</f>
        <v>万円</v>
      </c>
      <c r="H13" s="100" t="str">
        <f>入力!$K$29</f>
        <v>万円</v>
      </c>
      <c r="I13" s="99" t="str">
        <f>入力!$K$29</f>
        <v>万円</v>
      </c>
      <c r="J13" s="101" t="s">
        <v>263</v>
      </c>
      <c r="K13" s="101" t="s">
        <v>263</v>
      </c>
      <c r="M13" s="192"/>
    </row>
    <row r="14" spans="2:16" ht="13.5" customHeight="1" x14ac:dyDescent="0.15">
      <c r="B14" s="253" t="s">
        <v>14</v>
      </c>
      <c r="C14" s="258" t="s">
        <v>300</v>
      </c>
      <c r="D14" s="146">
        <f>波及効果計算!D9</f>
        <v>0</v>
      </c>
      <c r="E14" s="147">
        <f>波及効果計算!F9</f>
        <v>0</v>
      </c>
      <c r="F14" s="148">
        <f>波及効果計算!N9</f>
        <v>0</v>
      </c>
      <c r="G14" s="149">
        <f>波及効果計算!Z9</f>
        <v>0</v>
      </c>
      <c r="H14" s="150">
        <f>SUM(E14:G14)</f>
        <v>0</v>
      </c>
      <c r="I14" s="146">
        <f>波及効果計算!G9+波及効果計算!O9+波及効果計算!AA9</f>
        <v>0</v>
      </c>
      <c r="J14" s="151">
        <f>波及効果計算!AJ9</f>
        <v>0</v>
      </c>
      <c r="K14" s="152">
        <f>波及効果計算!AK9</f>
        <v>0</v>
      </c>
    </row>
    <row r="15" spans="2:16" ht="13.5" customHeight="1" x14ac:dyDescent="0.15">
      <c r="B15" s="253" t="s">
        <v>15</v>
      </c>
      <c r="C15" s="258" t="s">
        <v>16</v>
      </c>
      <c r="D15" s="146">
        <f>波及効果計算!D10</f>
        <v>0</v>
      </c>
      <c r="E15" s="147">
        <f>波及効果計算!F10</f>
        <v>0</v>
      </c>
      <c r="F15" s="148">
        <f>波及効果計算!N10</f>
        <v>0</v>
      </c>
      <c r="G15" s="149">
        <f>波及効果計算!Z10</f>
        <v>0</v>
      </c>
      <c r="H15" s="150">
        <f t="shared" ref="H15:H50" si="0">SUM(E15:G15)</f>
        <v>0</v>
      </c>
      <c r="I15" s="146">
        <f>波及効果計算!G10+波及効果計算!O10+波及効果計算!AA10</f>
        <v>0</v>
      </c>
      <c r="J15" s="151">
        <f>波及効果計算!AJ10</f>
        <v>0</v>
      </c>
      <c r="K15" s="152">
        <f>波及効果計算!AK10</f>
        <v>0</v>
      </c>
    </row>
    <row r="16" spans="2:16" ht="13.5" customHeight="1" x14ac:dyDescent="0.15">
      <c r="B16" s="253" t="s">
        <v>17</v>
      </c>
      <c r="C16" s="258" t="s">
        <v>18</v>
      </c>
      <c r="D16" s="146">
        <f>波及効果計算!D11</f>
        <v>0</v>
      </c>
      <c r="E16" s="147">
        <f>波及効果計算!F11</f>
        <v>0</v>
      </c>
      <c r="F16" s="148">
        <f>波及効果計算!N11</f>
        <v>0</v>
      </c>
      <c r="G16" s="149">
        <f>波及効果計算!Z11</f>
        <v>0</v>
      </c>
      <c r="H16" s="150">
        <f t="shared" si="0"/>
        <v>0</v>
      </c>
      <c r="I16" s="146">
        <f>波及効果計算!G11+波及効果計算!O11+波及効果計算!AA11</f>
        <v>0</v>
      </c>
      <c r="J16" s="151">
        <f>波及効果計算!AJ11</f>
        <v>0</v>
      </c>
      <c r="K16" s="152">
        <f>波及効果計算!AK11</f>
        <v>0</v>
      </c>
    </row>
    <row r="17" spans="2:11" ht="13.5" customHeight="1" x14ac:dyDescent="0.15">
      <c r="B17" s="253" t="s">
        <v>19</v>
      </c>
      <c r="C17" s="258" t="s">
        <v>20</v>
      </c>
      <c r="D17" s="146">
        <f>波及効果計算!D12</f>
        <v>0</v>
      </c>
      <c r="E17" s="147">
        <f>波及効果計算!F12</f>
        <v>0</v>
      </c>
      <c r="F17" s="148">
        <f>波及効果計算!N12</f>
        <v>0</v>
      </c>
      <c r="G17" s="149">
        <f>波及効果計算!Z12</f>
        <v>0</v>
      </c>
      <c r="H17" s="150">
        <f t="shared" si="0"/>
        <v>0</v>
      </c>
      <c r="I17" s="146">
        <f>波及効果計算!G12+波及効果計算!O12+波及効果計算!AA12</f>
        <v>0</v>
      </c>
      <c r="J17" s="151">
        <f>波及効果計算!AJ12</f>
        <v>0</v>
      </c>
      <c r="K17" s="152">
        <f>波及効果計算!AK12</f>
        <v>0</v>
      </c>
    </row>
    <row r="18" spans="2:11" ht="13.5" customHeight="1" x14ac:dyDescent="0.15">
      <c r="B18" s="254" t="s">
        <v>21</v>
      </c>
      <c r="C18" s="259" t="s">
        <v>22</v>
      </c>
      <c r="D18" s="153">
        <f>波及効果計算!D13</f>
        <v>0</v>
      </c>
      <c r="E18" s="154">
        <f>波及効果計算!F13</f>
        <v>0</v>
      </c>
      <c r="F18" s="155">
        <f>波及効果計算!N13</f>
        <v>0</v>
      </c>
      <c r="G18" s="156">
        <f>波及効果計算!Z13</f>
        <v>0</v>
      </c>
      <c r="H18" s="157">
        <f t="shared" si="0"/>
        <v>0</v>
      </c>
      <c r="I18" s="153">
        <f>波及効果計算!G13+波及効果計算!O13+波及効果計算!AA13</f>
        <v>0</v>
      </c>
      <c r="J18" s="158">
        <f>波及効果計算!AJ13</f>
        <v>0</v>
      </c>
      <c r="K18" s="159">
        <f>波及効果計算!AK13</f>
        <v>0</v>
      </c>
    </row>
    <row r="19" spans="2:11" ht="13.5" customHeight="1" x14ac:dyDescent="0.15">
      <c r="B19" s="255" t="s">
        <v>23</v>
      </c>
      <c r="C19" s="260" t="s">
        <v>24</v>
      </c>
      <c r="D19" s="160">
        <f>波及効果計算!D14</f>
        <v>0</v>
      </c>
      <c r="E19" s="161">
        <f>波及効果計算!F14</f>
        <v>0</v>
      </c>
      <c r="F19" s="162">
        <f>波及効果計算!N14</f>
        <v>0</v>
      </c>
      <c r="G19" s="163">
        <f>波及効果計算!Z14</f>
        <v>0</v>
      </c>
      <c r="H19" s="164">
        <f t="shared" si="0"/>
        <v>0</v>
      </c>
      <c r="I19" s="160">
        <f>波及効果計算!G14+波及効果計算!O14+波及効果計算!AA14</f>
        <v>0</v>
      </c>
      <c r="J19" s="165">
        <f>波及効果計算!AJ14</f>
        <v>0</v>
      </c>
      <c r="K19" s="166">
        <f>波及効果計算!AK14</f>
        <v>0</v>
      </c>
    </row>
    <row r="20" spans="2:11" ht="13.5" customHeight="1" x14ac:dyDescent="0.15">
      <c r="B20" s="253" t="s">
        <v>25</v>
      </c>
      <c r="C20" s="258" t="s">
        <v>26</v>
      </c>
      <c r="D20" s="146">
        <f>波及効果計算!D15</f>
        <v>0</v>
      </c>
      <c r="E20" s="147">
        <f>波及効果計算!F15</f>
        <v>0</v>
      </c>
      <c r="F20" s="148">
        <f>波及効果計算!N15</f>
        <v>0</v>
      </c>
      <c r="G20" s="149">
        <f>波及効果計算!Z15</f>
        <v>0</v>
      </c>
      <c r="H20" s="150">
        <f t="shared" si="0"/>
        <v>0</v>
      </c>
      <c r="I20" s="146">
        <f>波及効果計算!G15+波及効果計算!O15+波及効果計算!AA15</f>
        <v>0</v>
      </c>
      <c r="J20" s="151">
        <f>波及効果計算!AJ15</f>
        <v>0</v>
      </c>
      <c r="K20" s="152">
        <f>波及効果計算!AK15</f>
        <v>0</v>
      </c>
    </row>
    <row r="21" spans="2:11" ht="13.5" customHeight="1" x14ac:dyDescent="0.15">
      <c r="B21" s="253" t="s">
        <v>27</v>
      </c>
      <c r="C21" s="258" t="s">
        <v>305</v>
      </c>
      <c r="D21" s="146">
        <f>波及効果計算!D16</f>
        <v>0</v>
      </c>
      <c r="E21" s="147">
        <f>波及効果計算!F16</f>
        <v>0</v>
      </c>
      <c r="F21" s="148">
        <f>波及効果計算!N16</f>
        <v>0</v>
      </c>
      <c r="G21" s="149">
        <f>波及効果計算!Z16</f>
        <v>0</v>
      </c>
      <c r="H21" s="150">
        <f t="shared" si="0"/>
        <v>0</v>
      </c>
      <c r="I21" s="146">
        <f>波及効果計算!G16+波及効果計算!O16+波及効果計算!AA16</f>
        <v>0</v>
      </c>
      <c r="J21" s="151">
        <f>波及効果計算!AJ16</f>
        <v>0</v>
      </c>
      <c r="K21" s="152">
        <f>波及効果計算!AK16</f>
        <v>0</v>
      </c>
    </row>
    <row r="22" spans="2:11" ht="13.5" customHeight="1" x14ac:dyDescent="0.15">
      <c r="B22" s="253" t="s">
        <v>28</v>
      </c>
      <c r="C22" s="258" t="s">
        <v>29</v>
      </c>
      <c r="D22" s="146">
        <f>波及効果計算!D17</f>
        <v>0</v>
      </c>
      <c r="E22" s="147">
        <f>波及効果計算!F17</f>
        <v>0</v>
      </c>
      <c r="F22" s="148">
        <f>波及効果計算!N17</f>
        <v>0</v>
      </c>
      <c r="G22" s="149">
        <f>波及効果計算!Z17</f>
        <v>0</v>
      </c>
      <c r="H22" s="150">
        <f t="shared" si="0"/>
        <v>0</v>
      </c>
      <c r="I22" s="146">
        <f>波及効果計算!G17+波及効果計算!O17+波及効果計算!AA17</f>
        <v>0</v>
      </c>
      <c r="J22" s="151">
        <f>波及効果計算!AJ17</f>
        <v>0</v>
      </c>
      <c r="K22" s="152">
        <f>波及効果計算!AK17</f>
        <v>0</v>
      </c>
    </row>
    <row r="23" spans="2:11" ht="13.5" customHeight="1" x14ac:dyDescent="0.15">
      <c r="B23" s="254" t="s">
        <v>30</v>
      </c>
      <c r="C23" s="259" t="s">
        <v>31</v>
      </c>
      <c r="D23" s="153">
        <f>波及効果計算!D18</f>
        <v>0</v>
      </c>
      <c r="E23" s="154">
        <f>波及効果計算!F18</f>
        <v>0</v>
      </c>
      <c r="F23" s="155">
        <f>波及効果計算!N18</f>
        <v>0</v>
      </c>
      <c r="G23" s="156">
        <f>波及効果計算!Z18</f>
        <v>0</v>
      </c>
      <c r="H23" s="157">
        <f t="shared" si="0"/>
        <v>0</v>
      </c>
      <c r="I23" s="153">
        <f>波及効果計算!G18+波及効果計算!O18+波及効果計算!AA18</f>
        <v>0</v>
      </c>
      <c r="J23" s="158">
        <f>波及効果計算!AJ18</f>
        <v>0</v>
      </c>
      <c r="K23" s="159">
        <f>波及効果計算!AK18</f>
        <v>0</v>
      </c>
    </row>
    <row r="24" spans="2:11" ht="13.5" customHeight="1" x14ac:dyDescent="0.15">
      <c r="B24" s="255" t="s">
        <v>32</v>
      </c>
      <c r="C24" s="260" t="s">
        <v>33</v>
      </c>
      <c r="D24" s="160">
        <f>波及効果計算!D19</f>
        <v>0</v>
      </c>
      <c r="E24" s="161">
        <f>波及効果計算!F19</f>
        <v>0</v>
      </c>
      <c r="F24" s="162">
        <f>波及効果計算!N19</f>
        <v>0</v>
      </c>
      <c r="G24" s="163">
        <f>波及効果計算!Z19</f>
        <v>0</v>
      </c>
      <c r="H24" s="164">
        <f t="shared" si="0"/>
        <v>0</v>
      </c>
      <c r="I24" s="160">
        <f>波及効果計算!G19+波及効果計算!O19+波及効果計算!AA19</f>
        <v>0</v>
      </c>
      <c r="J24" s="165">
        <f>波及効果計算!AJ19</f>
        <v>0</v>
      </c>
      <c r="K24" s="166">
        <f>波及効果計算!AK19</f>
        <v>0</v>
      </c>
    </row>
    <row r="25" spans="2:11" ht="13.5" customHeight="1" x14ac:dyDescent="0.15">
      <c r="B25" s="253" t="s">
        <v>34</v>
      </c>
      <c r="C25" s="258" t="s">
        <v>35</v>
      </c>
      <c r="D25" s="146">
        <f>波及効果計算!D20</f>
        <v>0</v>
      </c>
      <c r="E25" s="147">
        <f>波及効果計算!F20</f>
        <v>0</v>
      </c>
      <c r="F25" s="148">
        <f>波及効果計算!N20</f>
        <v>0</v>
      </c>
      <c r="G25" s="149">
        <f>波及効果計算!Z20</f>
        <v>0</v>
      </c>
      <c r="H25" s="150">
        <f t="shared" si="0"/>
        <v>0</v>
      </c>
      <c r="I25" s="146">
        <f>波及効果計算!G20+波及効果計算!O20+波及効果計算!AA20</f>
        <v>0</v>
      </c>
      <c r="J25" s="151">
        <f>波及効果計算!AJ20</f>
        <v>0</v>
      </c>
      <c r="K25" s="152">
        <f>波及効果計算!AK20</f>
        <v>0</v>
      </c>
    </row>
    <row r="26" spans="2:11" ht="13.5" customHeight="1" x14ac:dyDescent="0.15">
      <c r="B26" s="253" t="s">
        <v>36</v>
      </c>
      <c r="C26" s="258" t="s">
        <v>37</v>
      </c>
      <c r="D26" s="146">
        <f>波及効果計算!D21</f>
        <v>0</v>
      </c>
      <c r="E26" s="147">
        <f>波及効果計算!F21</f>
        <v>0</v>
      </c>
      <c r="F26" s="148">
        <f>波及効果計算!N21</f>
        <v>0</v>
      </c>
      <c r="G26" s="149">
        <f>波及効果計算!Z21</f>
        <v>0</v>
      </c>
      <c r="H26" s="150">
        <f t="shared" si="0"/>
        <v>0</v>
      </c>
      <c r="I26" s="146">
        <f>波及効果計算!G21+波及効果計算!O21+波及効果計算!AA21</f>
        <v>0</v>
      </c>
      <c r="J26" s="151">
        <f>波及効果計算!AJ21</f>
        <v>0</v>
      </c>
      <c r="K26" s="152">
        <f>波及効果計算!AK21</f>
        <v>0</v>
      </c>
    </row>
    <row r="27" spans="2:11" ht="13.5" customHeight="1" x14ac:dyDescent="0.15">
      <c r="B27" s="253" t="s">
        <v>38</v>
      </c>
      <c r="C27" s="258" t="s">
        <v>39</v>
      </c>
      <c r="D27" s="146">
        <f>波及効果計算!D22</f>
        <v>0</v>
      </c>
      <c r="E27" s="147">
        <f>波及効果計算!F22</f>
        <v>0</v>
      </c>
      <c r="F27" s="148">
        <f>波及効果計算!N22</f>
        <v>0</v>
      </c>
      <c r="G27" s="149">
        <f>波及効果計算!Z22</f>
        <v>0</v>
      </c>
      <c r="H27" s="150">
        <f t="shared" si="0"/>
        <v>0</v>
      </c>
      <c r="I27" s="146">
        <f>波及効果計算!G22+波及効果計算!O22+波及効果計算!AA22</f>
        <v>0</v>
      </c>
      <c r="J27" s="151">
        <f>波及効果計算!AJ22</f>
        <v>0</v>
      </c>
      <c r="K27" s="152">
        <f>波及効果計算!AK22</f>
        <v>0</v>
      </c>
    </row>
    <row r="28" spans="2:11" ht="13.5" customHeight="1" x14ac:dyDescent="0.15">
      <c r="B28" s="253" t="s">
        <v>40</v>
      </c>
      <c r="C28" s="258" t="s">
        <v>41</v>
      </c>
      <c r="D28" s="146">
        <f>波及効果計算!D23</f>
        <v>0</v>
      </c>
      <c r="E28" s="147">
        <f>波及効果計算!F23</f>
        <v>0</v>
      </c>
      <c r="F28" s="148">
        <f>波及効果計算!N23</f>
        <v>0</v>
      </c>
      <c r="G28" s="149">
        <f>波及効果計算!Z23</f>
        <v>0</v>
      </c>
      <c r="H28" s="150">
        <f t="shared" si="0"/>
        <v>0</v>
      </c>
      <c r="I28" s="146">
        <f>波及効果計算!G23+波及効果計算!O23+波及効果計算!AA23</f>
        <v>0</v>
      </c>
      <c r="J28" s="151">
        <f>波及効果計算!AJ23</f>
        <v>0</v>
      </c>
      <c r="K28" s="152">
        <f>波及効果計算!AK23</f>
        <v>0</v>
      </c>
    </row>
    <row r="29" spans="2:11" ht="13.5" customHeight="1" x14ac:dyDescent="0.15">
      <c r="B29" s="255" t="s">
        <v>42</v>
      </c>
      <c r="C29" s="260" t="s">
        <v>43</v>
      </c>
      <c r="D29" s="160">
        <f>波及効果計算!D24</f>
        <v>0</v>
      </c>
      <c r="E29" s="161">
        <f>波及効果計算!F24</f>
        <v>0</v>
      </c>
      <c r="F29" s="162">
        <f>波及効果計算!N24</f>
        <v>0</v>
      </c>
      <c r="G29" s="163">
        <f>波及効果計算!Z24</f>
        <v>0</v>
      </c>
      <c r="H29" s="164">
        <f t="shared" si="0"/>
        <v>0</v>
      </c>
      <c r="I29" s="160">
        <f>波及効果計算!G24+波及効果計算!O24+波及効果計算!AA24</f>
        <v>0</v>
      </c>
      <c r="J29" s="165">
        <f>波及効果計算!AJ24</f>
        <v>0</v>
      </c>
      <c r="K29" s="166">
        <f>波及効果計算!AK24</f>
        <v>0</v>
      </c>
    </row>
    <row r="30" spans="2:11" ht="13.5" customHeight="1" x14ac:dyDescent="0.15">
      <c r="B30" s="253" t="s">
        <v>44</v>
      </c>
      <c r="C30" s="258" t="s">
        <v>45</v>
      </c>
      <c r="D30" s="146">
        <f>波及効果計算!D25</f>
        <v>0</v>
      </c>
      <c r="E30" s="147">
        <f>波及効果計算!F25</f>
        <v>0</v>
      </c>
      <c r="F30" s="148">
        <f>波及効果計算!N25</f>
        <v>0</v>
      </c>
      <c r="G30" s="149">
        <f>波及効果計算!Z25</f>
        <v>0</v>
      </c>
      <c r="H30" s="150">
        <f t="shared" si="0"/>
        <v>0</v>
      </c>
      <c r="I30" s="146">
        <f>波及効果計算!G25+波及効果計算!O25+波及効果計算!AA25</f>
        <v>0</v>
      </c>
      <c r="J30" s="151">
        <f>波及効果計算!AJ25</f>
        <v>0</v>
      </c>
      <c r="K30" s="152">
        <f>波及効果計算!AK25</f>
        <v>0</v>
      </c>
    </row>
    <row r="31" spans="2:11" ht="13.5" customHeight="1" x14ac:dyDescent="0.15">
      <c r="B31" s="253" t="s">
        <v>46</v>
      </c>
      <c r="C31" s="258" t="s">
        <v>306</v>
      </c>
      <c r="D31" s="146">
        <f>波及効果計算!D26</f>
        <v>0</v>
      </c>
      <c r="E31" s="147">
        <f>波及効果計算!F26</f>
        <v>0</v>
      </c>
      <c r="F31" s="148">
        <f>波及効果計算!N26</f>
        <v>0</v>
      </c>
      <c r="G31" s="149">
        <f>波及効果計算!Z26</f>
        <v>0</v>
      </c>
      <c r="H31" s="150">
        <f t="shared" si="0"/>
        <v>0</v>
      </c>
      <c r="I31" s="146">
        <f>波及効果計算!G26+波及効果計算!O26+波及効果計算!AA26</f>
        <v>0</v>
      </c>
      <c r="J31" s="151">
        <f>波及効果計算!AJ26</f>
        <v>0</v>
      </c>
      <c r="K31" s="152">
        <f>波及効果計算!AK26</f>
        <v>0</v>
      </c>
    </row>
    <row r="32" spans="2:11" ht="13.5" customHeight="1" x14ac:dyDescent="0.15">
      <c r="B32" s="253" t="s">
        <v>47</v>
      </c>
      <c r="C32" s="258" t="s">
        <v>48</v>
      </c>
      <c r="D32" s="146">
        <f>波及効果計算!D27</f>
        <v>0</v>
      </c>
      <c r="E32" s="147">
        <f>波及効果計算!F27</f>
        <v>0</v>
      </c>
      <c r="F32" s="148">
        <f>波及効果計算!N27</f>
        <v>0</v>
      </c>
      <c r="G32" s="149">
        <f>波及効果計算!Z27</f>
        <v>0</v>
      </c>
      <c r="H32" s="150">
        <f t="shared" si="0"/>
        <v>0</v>
      </c>
      <c r="I32" s="146">
        <f>波及効果計算!G27+波及効果計算!O27+波及効果計算!AA27</f>
        <v>0</v>
      </c>
      <c r="J32" s="151">
        <f>波及効果計算!AJ27</f>
        <v>0</v>
      </c>
      <c r="K32" s="152">
        <f>波及効果計算!AK27</f>
        <v>0</v>
      </c>
    </row>
    <row r="33" spans="2:11" ht="13.5" customHeight="1" x14ac:dyDescent="0.15">
      <c r="B33" s="254" t="s">
        <v>49</v>
      </c>
      <c r="C33" s="259" t="s">
        <v>50</v>
      </c>
      <c r="D33" s="153">
        <f>波及効果計算!D28</f>
        <v>0</v>
      </c>
      <c r="E33" s="154">
        <f>波及効果計算!F28</f>
        <v>0</v>
      </c>
      <c r="F33" s="155">
        <f>波及効果計算!N28</f>
        <v>0</v>
      </c>
      <c r="G33" s="156">
        <f>波及効果計算!Z28</f>
        <v>0</v>
      </c>
      <c r="H33" s="157">
        <f t="shared" si="0"/>
        <v>0</v>
      </c>
      <c r="I33" s="153">
        <f>波及効果計算!G28+波及効果計算!O28+波及効果計算!AA28</f>
        <v>0</v>
      </c>
      <c r="J33" s="158">
        <f>波及効果計算!AJ28</f>
        <v>0</v>
      </c>
      <c r="K33" s="159">
        <f>波及効果計算!AK28</f>
        <v>0</v>
      </c>
    </row>
    <row r="34" spans="2:11" ht="13.5" customHeight="1" x14ac:dyDescent="0.15">
      <c r="B34" s="253" t="s">
        <v>51</v>
      </c>
      <c r="C34" s="258" t="s">
        <v>52</v>
      </c>
      <c r="D34" s="146">
        <f>波及効果計算!D29</f>
        <v>0</v>
      </c>
      <c r="E34" s="147">
        <f>波及効果計算!F29</f>
        <v>0</v>
      </c>
      <c r="F34" s="148">
        <f>波及効果計算!N29</f>
        <v>0</v>
      </c>
      <c r="G34" s="149">
        <f>波及効果計算!Z29</f>
        <v>0</v>
      </c>
      <c r="H34" s="150">
        <f t="shared" si="0"/>
        <v>0</v>
      </c>
      <c r="I34" s="146">
        <f>波及効果計算!G29+波及効果計算!O29+波及効果計算!AA29</f>
        <v>0</v>
      </c>
      <c r="J34" s="151">
        <f>波及効果計算!AJ29</f>
        <v>0</v>
      </c>
      <c r="K34" s="152">
        <f>波及効果計算!AK29</f>
        <v>0</v>
      </c>
    </row>
    <row r="35" spans="2:11" ht="13.5" customHeight="1" x14ac:dyDescent="0.15">
      <c r="B35" s="253" t="s">
        <v>53</v>
      </c>
      <c r="C35" s="258" t="s">
        <v>54</v>
      </c>
      <c r="D35" s="146">
        <f>波及効果計算!D30</f>
        <v>0</v>
      </c>
      <c r="E35" s="147">
        <f>波及効果計算!F30</f>
        <v>0</v>
      </c>
      <c r="F35" s="148">
        <f>波及効果計算!N30</f>
        <v>0</v>
      </c>
      <c r="G35" s="149">
        <f>波及効果計算!Z30</f>
        <v>0</v>
      </c>
      <c r="H35" s="150">
        <f t="shared" si="0"/>
        <v>0</v>
      </c>
      <c r="I35" s="146">
        <f>波及効果計算!G30+波及効果計算!O30+波及効果計算!AA30</f>
        <v>0</v>
      </c>
      <c r="J35" s="151">
        <f>波及効果計算!AJ30</f>
        <v>0</v>
      </c>
      <c r="K35" s="152">
        <f>波及効果計算!AK30</f>
        <v>0</v>
      </c>
    </row>
    <row r="36" spans="2:11" ht="13.5" customHeight="1" x14ac:dyDescent="0.15">
      <c r="B36" s="253" t="s">
        <v>55</v>
      </c>
      <c r="C36" s="258" t="s">
        <v>56</v>
      </c>
      <c r="D36" s="146">
        <f>波及効果計算!D31</f>
        <v>0</v>
      </c>
      <c r="E36" s="147">
        <f>波及効果計算!F31</f>
        <v>0</v>
      </c>
      <c r="F36" s="148">
        <f>波及効果計算!N31</f>
        <v>0</v>
      </c>
      <c r="G36" s="149">
        <f>波及効果計算!Z31</f>
        <v>0</v>
      </c>
      <c r="H36" s="150">
        <f t="shared" si="0"/>
        <v>0</v>
      </c>
      <c r="I36" s="146">
        <f>波及効果計算!G31+波及効果計算!O31+波及効果計算!AA31</f>
        <v>0</v>
      </c>
      <c r="J36" s="151">
        <f>波及効果計算!AJ31</f>
        <v>0</v>
      </c>
      <c r="K36" s="152">
        <f>波及効果計算!AK31</f>
        <v>0</v>
      </c>
    </row>
    <row r="37" spans="2:11" ht="13.5" customHeight="1" x14ac:dyDescent="0.15">
      <c r="B37" s="253" t="s">
        <v>57</v>
      </c>
      <c r="C37" s="258" t="s">
        <v>58</v>
      </c>
      <c r="D37" s="146">
        <f>波及効果計算!D32</f>
        <v>0</v>
      </c>
      <c r="E37" s="147">
        <f>波及効果計算!F32</f>
        <v>0</v>
      </c>
      <c r="F37" s="148">
        <f>波及効果計算!N32</f>
        <v>0</v>
      </c>
      <c r="G37" s="149">
        <f>波及効果計算!Z32</f>
        <v>0</v>
      </c>
      <c r="H37" s="150">
        <f t="shared" si="0"/>
        <v>0</v>
      </c>
      <c r="I37" s="146">
        <f>波及効果計算!G32+波及効果計算!O32+波及効果計算!AA32</f>
        <v>0</v>
      </c>
      <c r="J37" s="151">
        <f>波及効果計算!AJ32</f>
        <v>0</v>
      </c>
      <c r="K37" s="152">
        <f>波及効果計算!AK32</f>
        <v>0</v>
      </c>
    </row>
    <row r="38" spans="2:11" ht="13.5" customHeight="1" x14ac:dyDescent="0.15">
      <c r="B38" s="253" t="s">
        <v>59</v>
      </c>
      <c r="C38" s="258" t="s">
        <v>60</v>
      </c>
      <c r="D38" s="146">
        <f>波及効果計算!D33</f>
        <v>0</v>
      </c>
      <c r="E38" s="147">
        <f>波及効果計算!F33</f>
        <v>0</v>
      </c>
      <c r="F38" s="148">
        <f>波及効果計算!N33</f>
        <v>0</v>
      </c>
      <c r="G38" s="149">
        <f>波及効果計算!Z33</f>
        <v>0</v>
      </c>
      <c r="H38" s="150">
        <f t="shared" si="0"/>
        <v>0</v>
      </c>
      <c r="I38" s="146">
        <f>波及効果計算!G33+波及効果計算!O33+波及効果計算!AA33</f>
        <v>0</v>
      </c>
      <c r="J38" s="151">
        <f>波及効果計算!AJ33</f>
        <v>0</v>
      </c>
      <c r="K38" s="152">
        <f>波及効果計算!AK33</f>
        <v>0</v>
      </c>
    </row>
    <row r="39" spans="2:11" ht="13.5" customHeight="1" x14ac:dyDescent="0.15">
      <c r="B39" s="255" t="s">
        <v>61</v>
      </c>
      <c r="C39" s="260" t="s">
        <v>62</v>
      </c>
      <c r="D39" s="160">
        <f>波及効果計算!D34</f>
        <v>0</v>
      </c>
      <c r="E39" s="161">
        <f>波及効果計算!F34</f>
        <v>0</v>
      </c>
      <c r="F39" s="162">
        <f>波及効果計算!N34</f>
        <v>0</v>
      </c>
      <c r="G39" s="163">
        <f>波及効果計算!Z34</f>
        <v>0</v>
      </c>
      <c r="H39" s="164">
        <f t="shared" si="0"/>
        <v>0</v>
      </c>
      <c r="I39" s="160">
        <f>波及効果計算!G34+波及効果計算!O34+波及効果計算!AA34</f>
        <v>0</v>
      </c>
      <c r="J39" s="165">
        <f>波及効果計算!AJ34</f>
        <v>0</v>
      </c>
      <c r="K39" s="166">
        <f>波及効果計算!AK34</f>
        <v>0</v>
      </c>
    </row>
    <row r="40" spans="2:11" ht="13.5" customHeight="1" x14ac:dyDescent="0.15">
      <c r="B40" s="253" t="s">
        <v>63</v>
      </c>
      <c r="C40" s="258" t="s">
        <v>64</v>
      </c>
      <c r="D40" s="146">
        <f>波及効果計算!D35</f>
        <v>0</v>
      </c>
      <c r="E40" s="147">
        <f>波及効果計算!F35</f>
        <v>0</v>
      </c>
      <c r="F40" s="148">
        <f>波及効果計算!N35</f>
        <v>0</v>
      </c>
      <c r="G40" s="149">
        <f>波及効果計算!Z35</f>
        <v>0</v>
      </c>
      <c r="H40" s="150">
        <f t="shared" si="0"/>
        <v>0</v>
      </c>
      <c r="I40" s="146">
        <f>波及効果計算!G35+波及効果計算!O35+波及効果計算!AA35</f>
        <v>0</v>
      </c>
      <c r="J40" s="151">
        <f>波及効果計算!AJ35</f>
        <v>0</v>
      </c>
      <c r="K40" s="152">
        <f>波及効果計算!AK35</f>
        <v>0</v>
      </c>
    </row>
    <row r="41" spans="2:11" ht="13.5" customHeight="1" x14ac:dyDescent="0.15">
      <c r="B41" s="253" t="s">
        <v>65</v>
      </c>
      <c r="C41" s="258" t="s">
        <v>66</v>
      </c>
      <c r="D41" s="146">
        <f>波及効果計算!D36</f>
        <v>0</v>
      </c>
      <c r="E41" s="147">
        <f>波及効果計算!F36</f>
        <v>0</v>
      </c>
      <c r="F41" s="148">
        <f>波及効果計算!N36</f>
        <v>0</v>
      </c>
      <c r="G41" s="149">
        <f>波及効果計算!Z36</f>
        <v>0</v>
      </c>
      <c r="H41" s="150">
        <f t="shared" si="0"/>
        <v>0</v>
      </c>
      <c r="I41" s="146">
        <f>波及効果計算!G36+波及効果計算!O36+波及効果計算!AA36</f>
        <v>0</v>
      </c>
      <c r="J41" s="151">
        <f>波及効果計算!AJ36</f>
        <v>0</v>
      </c>
      <c r="K41" s="152">
        <f>波及効果計算!AK36</f>
        <v>0</v>
      </c>
    </row>
    <row r="42" spans="2:11" ht="13.5" customHeight="1" x14ac:dyDescent="0.15">
      <c r="B42" s="253" t="s">
        <v>67</v>
      </c>
      <c r="C42" s="258" t="s">
        <v>68</v>
      </c>
      <c r="D42" s="146">
        <f>波及効果計算!D37</f>
        <v>0</v>
      </c>
      <c r="E42" s="147">
        <f>波及効果計算!F37</f>
        <v>0</v>
      </c>
      <c r="F42" s="148">
        <f>波及効果計算!N37</f>
        <v>0</v>
      </c>
      <c r="G42" s="149">
        <f>波及効果計算!Z37</f>
        <v>0</v>
      </c>
      <c r="H42" s="150">
        <f t="shared" si="0"/>
        <v>0</v>
      </c>
      <c r="I42" s="146">
        <f>波及効果計算!G37+波及効果計算!O37+波及効果計算!AA37</f>
        <v>0</v>
      </c>
      <c r="J42" s="151">
        <f>波及効果計算!AJ37</f>
        <v>0</v>
      </c>
      <c r="K42" s="152">
        <f>波及効果計算!AK37</f>
        <v>0</v>
      </c>
    </row>
    <row r="43" spans="2:11" ht="13.5" customHeight="1" x14ac:dyDescent="0.15">
      <c r="B43" s="254" t="s">
        <v>69</v>
      </c>
      <c r="C43" s="259" t="s">
        <v>70</v>
      </c>
      <c r="D43" s="153">
        <f>波及効果計算!D38</f>
        <v>0</v>
      </c>
      <c r="E43" s="154">
        <f>波及効果計算!F38</f>
        <v>0</v>
      </c>
      <c r="F43" s="155">
        <f>波及効果計算!N38</f>
        <v>0</v>
      </c>
      <c r="G43" s="156">
        <f>波及効果計算!Z38</f>
        <v>0</v>
      </c>
      <c r="H43" s="157">
        <f t="shared" si="0"/>
        <v>0</v>
      </c>
      <c r="I43" s="153">
        <f>波及効果計算!G38+波及効果計算!O38+波及効果計算!AA38</f>
        <v>0</v>
      </c>
      <c r="J43" s="158">
        <f>波及効果計算!AJ38</f>
        <v>0</v>
      </c>
      <c r="K43" s="159">
        <f>波及効果計算!AK38</f>
        <v>0</v>
      </c>
    </row>
    <row r="44" spans="2:11" ht="13.5" customHeight="1" x14ac:dyDescent="0.15">
      <c r="B44" s="255" t="s">
        <v>71</v>
      </c>
      <c r="C44" s="260" t="s">
        <v>72</v>
      </c>
      <c r="D44" s="160">
        <f>波及効果計算!D39</f>
        <v>0</v>
      </c>
      <c r="E44" s="161">
        <f>波及効果計算!F39</f>
        <v>0</v>
      </c>
      <c r="F44" s="162">
        <f>波及効果計算!N39</f>
        <v>0</v>
      </c>
      <c r="G44" s="163">
        <f>波及効果計算!Z39</f>
        <v>0</v>
      </c>
      <c r="H44" s="164">
        <f t="shared" si="0"/>
        <v>0</v>
      </c>
      <c r="I44" s="160">
        <f>波及効果計算!G39+波及効果計算!O39+波及効果計算!AA39</f>
        <v>0</v>
      </c>
      <c r="J44" s="165">
        <f>波及効果計算!AJ39</f>
        <v>0</v>
      </c>
      <c r="K44" s="166">
        <f>波及効果計算!AK39</f>
        <v>0</v>
      </c>
    </row>
    <row r="45" spans="2:11" ht="13.5" customHeight="1" x14ac:dyDescent="0.15">
      <c r="B45" s="253" t="s">
        <v>73</v>
      </c>
      <c r="C45" s="258" t="s">
        <v>74</v>
      </c>
      <c r="D45" s="146">
        <f>波及効果計算!D40</f>
        <v>0</v>
      </c>
      <c r="E45" s="147">
        <f>波及効果計算!F40</f>
        <v>0</v>
      </c>
      <c r="F45" s="148">
        <f>波及効果計算!N40</f>
        <v>0</v>
      </c>
      <c r="G45" s="149">
        <f>波及効果計算!Z40</f>
        <v>0</v>
      </c>
      <c r="H45" s="150">
        <f t="shared" si="0"/>
        <v>0</v>
      </c>
      <c r="I45" s="146">
        <f>波及効果計算!G40+波及効果計算!O40+波及効果計算!AA40</f>
        <v>0</v>
      </c>
      <c r="J45" s="151">
        <f>波及効果計算!AJ40</f>
        <v>0</v>
      </c>
      <c r="K45" s="152">
        <f>波及効果計算!AK40</f>
        <v>0</v>
      </c>
    </row>
    <row r="46" spans="2:11" ht="13.5" customHeight="1" x14ac:dyDescent="0.15">
      <c r="B46" s="253" t="s">
        <v>75</v>
      </c>
      <c r="C46" s="258" t="s">
        <v>302</v>
      </c>
      <c r="D46" s="146">
        <f>波及効果計算!D41</f>
        <v>0</v>
      </c>
      <c r="E46" s="147">
        <f>波及効果計算!F41</f>
        <v>0</v>
      </c>
      <c r="F46" s="148">
        <f>波及効果計算!N41</f>
        <v>0</v>
      </c>
      <c r="G46" s="149">
        <f>波及効果計算!Z41</f>
        <v>0</v>
      </c>
      <c r="H46" s="150">
        <f t="shared" si="0"/>
        <v>0</v>
      </c>
      <c r="I46" s="146">
        <f>波及効果計算!G41+波及効果計算!O41+波及効果計算!AA41</f>
        <v>0</v>
      </c>
      <c r="J46" s="151">
        <f>波及効果計算!AJ41</f>
        <v>0</v>
      </c>
      <c r="K46" s="152">
        <f>波及効果計算!AK41</f>
        <v>0</v>
      </c>
    </row>
    <row r="47" spans="2:11" ht="13.5" customHeight="1" x14ac:dyDescent="0.15">
      <c r="B47" s="253" t="s">
        <v>76</v>
      </c>
      <c r="C47" s="258" t="s">
        <v>77</v>
      </c>
      <c r="D47" s="146">
        <f>波及効果計算!D42</f>
        <v>0</v>
      </c>
      <c r="E47" s="147">
        <f>波及効果計算!F42</f>
        <v>0</v>
      </c>
      <c r="F47" s="148">
        <f>波及効果計算!N42</f>
        <v>0</v>
      </c>
      <c r="G47" s="149">
        <f>波及効果計算!Z42</f>
        <v>0</v>
      </c>
      <c r="H47" s="150">
        <f t="shared" si="0"/>
        <v>0</v>
      </c>
      <c r="I47" s="146">
        <f>波及効果計算!G42+波及効果計算!O42+波及効果計算!AA42</f>
        <v>0</v>
      </c>
      <c r="J47" s="151">
        <f>波及効果計算!AJ42</f>
        <v>0</v>
      </c>
      <c r="K47" s="152">
        <f>波及効果計算!AK42</f>
        <v>0</v>
      </c>
    </row>
    <row r="48" spans="2:11" ht="13.5" customHeight="1" x14ac:dyDescent="0.15">
      <c r="B48" s="254" t="s">
        <v>78</v>
      </c>
      <c r="C48" s="259" t="s">
        <v>79</v>
      </c>
      <c r="D48" s="153">
        <f>波及効果計算!D43</f>
        <v>0</v>
      </c>
      <c r="E48" s="154">
        <f>波及効果計算!F43</f>
        <v>0</v>
      </c>
      <c r="F48" s="155">
        <f>波及効果計算!N43</f>
        <v>0</v>
      </c>
      <c r="G48" s="156">
        <f>波及効果計算!Z43</f>
        <v>0</v>
      </c>
      <c r="H48" s="157">
        <f t="shared" si="0"/>
        <v>0</v>
      </c>
      <c r="I48" s="153">
        <f>波及効果計算!G43+波及効果計算!O43+波及効果計算!AA43</f>
        <v>0</v>
      </c>
      <c r="J48" s="158">
        <f>波及効果計算!AJ43</f>
        <v>0</v>
      </c>
      <c r="K48" s="159">
        <f>波及効果計算!AK43</f>
        <v>0</v>
      </c>
    </row>
    <row r="49" spans="2:11" ht="13.5" customHeight="1" x14ac:dyDescent="0.15">
      <c r="B49" s="253" t="s">
        <v>80</v>
      </c>
      <c r="C49" s="258" t="s">
        <v>81</v>
      </c>
      <c r="D49" s="146">
        <f>波及効果計算!D44</f>
        <v>0</v>
      </c>
      <c r="E49" s="147">
        <f>波及効果計算!F44</f>
        <v>0</v>
      </c>
      <c r="F49" s="148">
        <f>波及効果計算!N44</f>
        <v>0</v>
      </c>
      <c r="G49" s="149">
        <f>波及効果計算!Z44</f>
        <v>0</v>
      </c>
      <c r="H49" s="150">
        <f t="shared" si="0"/>
        <v>0</v>
      </c>
      <c r="I49" s="146">
        <f>波及効果計算!G44+波及効果計算!O44+波及効果計算!AA44</f>
        <v>0</v>
      </c>
      <c r="J49" s="151">
        <f>波及効果計算!AJ44</f>
        <v>0</v>
      </c>
      <c r="K49" s="152">
        <f>波及効果計算!AK44</f>
        <v>0</v>
      </c>
    </row>
    <row r="50" spans="2:11" ht="13.5" customHeight="1" x14ac:dyDescent="0.15">
      <c r="B50" s="254" t="s">
        <v>82</v>
      </c>
      <c r="C50" s="259" t="s">
        <v>83</v>
      </c>
      <c r="D50" s="153">
        <f>波及効果計算!D45</f>
        <v>0</v>
      </c>
      <c r="E50" s="154">
        <f>波及効果計算!F45</f>
        <v>0</v>
      </c>
      <c r="F50" s="155">
        <f>波及効果計算!N45</f>
        <v>0</v>
      </c>
      <c r="G50" s="156">
        <f>波及効果計算!Z45</f>
        <v>0</v>
      </c>
      <c r="H50" s="157">
        <f t="shared" si="0"/>
        <v>0</v>
      </c>
      <c r="I50" s="153">
        <f>波及効果計算!G45+波及効果計算!O45+波及効果計算!AA45</f>
        <v>0</v>
      </c>
      <c r="J50" s="158">
        <f>波及効果計算!AJ45</f>
        <v>0</v>
      </c>
      <c r="K50" s="159">
        <f>波及効果計算!AK45</f>
        <v>0</v>
      </c>
    </row>
    <row r="51" spans="2:11" ht="15" customHeight="1" x14ac:dyDescent="0.15">
      <c r="B51" s="256"/>
      <c r="C51" s="261" t="s">
        <v>84</v>
      </c>
      <c r="D51" s="103">
        <f>SUM(D14:D50)</f>
        <v>0</v>
      </c>
      <c r="E51" s="123">
        <f t="shared" ref="E51:I51" si="1">SUM(E14:E50)</f>
        <v>0</v>
      </c>
      <c r="F51" s="124">
        <f t="shared" si="1"/>
        <v>0</v>
      </c>
      <c r="G51" s="125">
        <f t="shared" si="1"/>
        <v>0</v>
      </c>
      <c r="H51" s="104">
        <f t="shared" si="1"/>
        <v>0</v>
      </c>
      <c r="I51" s="103">
        <f t="shared" si="1"/>
        <v>0</v>
      </c>
      <c r="J51" s="333">
        <f>波及効果計算!AJ46</f>
        <v>0</v>
      </c>
      <c r="K51" s="103">
        <f>波及効果計算!AK46</f>
        <v>0</v>
      </c>
    </row>
    <row r="52" spans="2:11" ht="17.25" customHeight="1" x14ac:dyDescent="0.15">
      <c r="C52" s="175" t="s">
        <v>216</v>
      </c>
    </row>
  </sheetData>
  <sheetProtection formatCells="0" formatColumns="0" formatRows="0"/>
  <mergeCells count="11">
    <mergeCell ref="I11:I12"/>
    <mergeCell ref="J11:J12"/>
    <mergeCell ref="K11:K12"/>
    <mergeCell ref="E10:K10"/>
    <mergeCell ref="E11:H11"/>
    <mergeCell ref="D4:E4"/>
    <mergeCell ref="D5:E5"/>
    <mergeCell ref="D6:E6"/>
    <mergeCell ref="C7:D7"/>
    <mergeCell ref="B10:C12"/>
    <mergeCell ref="D11:D12"/>
  </mergeCells>
  <phoneticPr fontId="9"/>
  <dataValidations count="1">
    <dataValidation type="list" allowBlank="1" showInputMessage="1" showErrorMessage="1" sqref="G7" xr:uid="{00000000-0002-0000-0600-000000000000}">
      <formula1>$M$3:$M$7</formula1>
    </dataValidation>
  </dataValidations>
  <pageMargins left="0.51181102362204722" right="0.51181102362204722" top="0.55118110236220474" bottom="0.55118110236220474" header="0.31496062992125984" footer="0.31496062992125984"/>
  <pageSetup paperSize="9" orientation="portrait" r:id="rId1"/>
  <ignoredErrors>
    <ignoredError sqref="B14:B50"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BG138"/>
  <sheetViews>
    <sheetView showGridLines="0" topLeftCell="A7" zoomScaleNormal="100" workbookViewId="0">
      <selection activeCell="B4" sqref="B4"/>
    </sheetView>
  </sheetViews>
  <sheetFormatPr defaultRowHeight="12" x14ac:dyDescent="0.15"/>
  <cols>
    <col min="1" max="1" width="1.375" style="63" customWidth="1"/>
    <col min="2" max="39" width="2.5" style="63" customWidth="1"/>
    <col min="40" max="40" width="9" style="63" customWidth="1"/>
    <col min="41" max="16384" width="9" style="63"/>
  </cols>
  <sheetData>
    <row r="1" spans="1:41" ht="36.75" customHeight="1" x14ac:dyDescent="0.15">
      <c r="B1"/>
      <c r="C1"/>
      <c r="D1"/>
      <c r="E1"/>
      <c r="F1"/>
      <c r="G1"/>
      <c r="H1"/>
      <c r="I1"/>
      <c r="J1"/>
      <c r="K1"/>
      <c r="L1"/>
      <c r="M1"/>
      <c r="N1"/>
      <c r="O1"/>
    </row>
    <row r="2" spans="1:41" ht="12" customHeight="1" x14ac:dyDescent="0.15">
      <c r="AH2" s="62"/>
      <c r="AI2" s="62"/>
    </row>
    <row r="3" spans="1:41" ht="15.75" customHeight="1" x14ac:dyDescent="0.15">
      <c r="AE3" s="71" t="str">
        <f>"（単位："&amp;入力!$K$29&amp;"）"</f>
        <v>（単位：万円）</v>
      </c>
      <c r="AH3" s="62"/>
    </row>
    <row r="4" spans="1:41" ht="15.75" customHeight="1" thickBot="1" x14ac:dyDescent="0.2">
      <c r="A4"/>
      <c r="B4"/>
      <c r="C4"/>
      <c r="D4"/>
      <c r="E4"/>
      <c r="F4"/>
      <c r="AE4" s="71"/>
      <c r="AH4" s="62"/>
    </row>
    <row r="5" spans="1:41" ht="14.25" customHeight="1" thickTop="1" x14ac:dyDescent="0.15">
      <c r="A5"/>
      <c r="C5" s="609" t="s">
        <v>521</v>
      </c>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1"/>
      <c r="AE5" s="634">
        <f>波及効果計算!D46</f>
        <v>0</v>
      </c>
      <c r="AF5" s="634"/>
      <c r="AG5" s="634"/>
      <c r="AH5" s="634"/>
      <c r="AI5" s="635"/>
    </row>
    <row r="6" spans="1:41" ht="14.25" customHeight="1" thickBot="1" x14ac:dyDescent="0.2">
      <c r="A6"/>
      <c r="C6" s="612"/>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4"/>
      <c r="AE6" s="636"/>
      <c r="AF6" s="636"/>
      <c r="AG6" s="636"/>
      <c r="AH6" s="636"/>
      <c r="AI6" s="637"/>
    </row>
    <row r="7" spans="1:41" ht="14.25" customHeight="1" thickTop="1" x14ac:dyDescent="0.15">
      <c r="A7"/>
      <c r="Q7"/>
      <c r="R7"/>
      <c r="S7"/>
      <c r="T7"/>
      <c r="U7"/>
      <c r="V7"/>
      <c r="W7"/>
      <c r="X7"/>
      <c r="Y7"/>
      <c r="Z7"/>
      <c r="AA7"/>
      <c r="AB7"/>
      <c r="AC7"/>
      <c r="AD7"/>
      <c r="AE7"/>
      <c r="AF7"/>
      <c r="AG7"/>
      <c r="AH7"/>
      <c r="AI7"/>
    </row>
    <row r="8" spans="1:41" ht="14.25" customHeight="1" x14ac:dyDescent="0.15">
      <c r="A8"/>
      <c r="O8" s="595" t="s">
        <v>518</v>
      </c>
      <c r="P8" s="596"/>
      <c r="Q8" s="596"/>
      <c r="R8" s="596"/>
      <c r="S8" s="596"/>
      <c r="T8" s="597"/>
      <c r="U8"/>
      <c r="V8"/>
      <c r="W8"/>
      <c r="X8"/>
      <c r="Y8"/>
      <c r="Z8"/>
      <c r="AA8"/>
      <c r="AB8"/>
      <c r="AC8"/>
      <c r="AD8"/>
      <c r="AE8"/>
      <c r="AF8"/>
      <c r="AG8"/>
      <c r="AH8"/>
      <c r="AI8"/>
    </row>
    <row r="9" spans="1:41" ht="14.25" customHeight="1" x14ac:dyDescent="0.15">
      <c r="A9"/>
      <c r="F9" s="64"/>
      <c r="G9" s="64"/>
      <c r="H9" s="64"/>
      <c r="I9" s="64"/>
      <c r="J9" s="64"/>
      <c r="K9" s="64"/>
      <c r="Q9"/>
      <c r="R9"/>
      <c r="S9"/>
      <c r="T9"/>
      <c r="U9"/>
      <c r="V9"/>
      <c r="W9"/>
      <c r="X9"/>
      <c r="Y9"/>
      <c r="Z9"/>
      <c r="AA9"/>
      <c r="AB9"/>
      <c r="AC9"/>
      <c r="AD9"/>
      <c r="AE9"/>
      <c r="AF9"/>
      <c r="AG9"/>
      <c r="AH9"/>
      <c r="AI9"/>
    </row>
    <row r="10" spans="1:41" ht="14.25" customHeight="1" x14ac:dyDescent="0.15">
      <c r="A10" s="324"/>
      <c r="B10" s="325" t="s">
        <v>119</v>
      </c>
      <c r="C10" s="324"/>
      <c r="D10" s="324"/>
      <c r="E10" s="324"/>
      <c r="F10" s="324"/>
      <c r="Q10"/>
      <c r="R10"/>
      <c r="S10"/>
      <c r="T10"/>
      <c r="U10"/>
      <c r="V10"/>
      <c r="W10"/>
      <c r="X10"/>
      <c r="Y10"/>
      <c r="Z10"/>
      <c r="AA10"/>
      <c r="AB10"/>
      <c r="AC10"/>
      <c r="AD10"/>
      <c r="AE10"/>
      <c r="AF10"/>
      <c r="AG10"/>
      <c r="AH10"/>
      <c r="AI10"/>
    </row>
    <row r="11" spans="1:41" ht="14.25" customHeight="1" thickBot="1" x14ac:dyDescent="0.2">
      <c r="A11" s="324"/>
      <c r="Q11"/>
      <c r="R11"/>
      <c r="S11"/>
      <c r="T11"/>
      <c r="U11"/>
      <c r="V11"/>
      <c r="W11"/>
      <c r="X11"/>
      <c r="Y11"/>
      <c r="Z11"/>
      <c r="AA11"/>
      <c r="AB11"/>
      <c r="AC11"/>
      <c r="AD11"/>
      <c r="AE11"/>
      <c r="AF11"/>
      <c r="AG11"/>
      <c r="AH11"/>
      <c r="AI11"/>
    </row>
    <row r="12" spans="1:41" ht="14.25" customHeight="1" thickTop="1" x14ac:dyDescent="0.15">
      <c r="A12" s="324"/>
      <c r="C12" s="615" t="s">
        <v>205</v>
      </c>
      <c r="D12" s="616"/>
      <c r="E12" s="616"/>
      <c r="F12" s="616"/>
      <c r="G12" s="616"/>
      <c r="H12" s="616"/>
      <c r="I12" s="616"/>
      <c r="J12" s="616"/>
      <c r="K12" s="616"/>
      <c r="L12" s="616"/>
      <c r="M12" s="616"/>
      <c r="N12" s="616"/>
      <c r="O12" s="616"/>
      <c r="P12" s="616"/>
      <c r="Q12" s="616"/>
      <c r="R12" s="616"/>
      <c r="S12" s="616"/>
      <c r="T12" s="616"/>
      <c r="U12" s="617"/>
      <c r="V12" s="668">
        <f>波及効果計算!F46</f>
        <v>0</v>
      </c>
      <c r="W12" s="668"/>
      <c r="X12" s="668"/>
      <c r="Y12" s="668"/>
      <c r="Z12" s="669"/>
      <c r="AA12"/>
      <c r="AB12"/>
      <c r="AC12"/>
      <c r="AD12"/>
      <c r="AE12"/>
      <c r="AF12"/>
      <c r="AG12"/>
      <c r="AH12"/>
      <c r="AI12"/>
    </row>
    <row r="13" spans="1:41" ht="14.25" customHeight="1" thickBot="1" x14ac:dyDescent="0.2">
      <c r="A13" s="324"/>
      <c r="C13" s="618"/>
      <c r="D13" s="619"/>
      <c r="E13" s="619"/>
      <c r="F13" s="619"/>
      <c r="G13" s="619"/>
      <c r="H13" s="619"/>
      <c r="I13" s="619"/>
      <c r="J13" s="619"/>
      <c r="K13" s="619"/>
      <c r="L13" s="619"/>
      <c r="M13" s="619"/>
      <c r="N13" s="619"/>
      <c r="O13" s="619"/>
      <c r="P13" s="619"/>
      <c r="Q13" s="619"/>
      <c r="R13" s="619"/>
      <c r="S13" s="619"/>
      <c r="T13" s="619"/>
      <c r="U13" s="620"/>
      <c r="V13" s="670"/>
      <c r="W13" s="670"/>
      <c r="X13" s="670"/>
      <c r="Y13" s="670"/>
      <c r="Z13" s="671"/>
      <c r="AA13"/>
      <c r="AB13"/>
      <c r="AC13"/>
      <c r="AD13"/>
      <c r="AE13"/>
      <c r="AF13"/>
      <c r="AG13"/>
      <c r="AH13"/>
      <c r="AI13"/>
    </row>
    <row r="14" spans="1:41" ht="14.25" customHeight="1" thickTop="1" x14ac:dyDescent="0.15">
      <c r="A14" s="324"/>
      <c r="C14" s="64"/>
      <c r="D14" s="64"/>
      <c r="E14" s="64"/>
      <c r="F14" s="64"/>
      <c r="G14" s="64"/>
      <c r="H14" s="64"/>
      <c r="I14" s="64"/>
      <c r="J14" s="64"/>
      <c r="K14" s="64"/>
      <c r="L14" s="64"/>
      <c r="M14" s="64"/>
      <c r="Q14"/>
      <c r="R14"/>
      <c r="S14"/>
      <c r="T14"/>
      <c r="U14"/>
      <c r="V14"/>
      <c r="W14"/>
      <c r="X14"/>
      <c r="Y14"/>
      <c r="Z14"/>
      <c r="AA14"/>
      <c r="AB14"/>
      <c r="AC14"/>
      <c r="AD14"/>
      <c r="AE14"/>
      <c r="AF14"/>
      <c r="AG14"/>
      <c r="AH14"/>
      <c r="AI14"/>
    </row>
    <row r="15" spans="1:41" ht="14.25" customHeight="1" x14ac:dyDescent="0.15">
      <c r="A15" s="324"/>
      <c r="C15" s="64"/>
      <c r="D15" s="64"/>
      <c r="E15" s="64"/>
      <c r="F15"/>
      <c r="G15"/>
      <c r="H15"/>
      <c r="I15"/>
      <c r="J15"/>
      <c r="K15"/>
      <c r="L15" s="64"/>
      <c r="M15" s="64"/>
      <c r="Q15"/>
      <c r="R15"/>
      <c r="Y15"/>
      <c r="Z15"/>
      <c r="AA15"/>
      <c r="AB15"/>
      <c r="AC15"/>
      <c r="AD15"/>
      <c r="AE15"/>
      <c r="AF15"/>
      <c r="AG15"/>
      <c r="AH15"/>
      <c r="AI15"/>
    </row>
    <row r="16" spans="1:41" ht="14.25" customHeight="1" x14ac:dyDescent="0.15">
      <c r="A16" s="324"/>
      <c r="B16"/>
      <c r="C16"/>
      <c r="D16"/>
      <c r="E16"/>
      <c r="F16" s="595" t="s">
        <v>524</v>
      </c>
      <c r="G16" s="596"/>
      <c r="H16" s="596"/>
      <c r="I16" s="596"/>
      <c r="J16" s="596"/>
      <c r="K16" s="597"/>
      <c r="L16"/>
      <c r="M16"/>
      <c r="N16"/>
      <c r="O16"/>
      <c r="P16" s="595" t="s">
        <v>522</v>
      </c>
      <c r="Q16" s="596"/>
      <c r="R16" s="596"/>
      <c r="S16" s="596"/>
      <c r="T16" s="596"/>
      <c r="U16" s="597"/>
      <c r="Y16"/>
      <c r="Z16"/>
      <c r="AA16"/>
      <c r="AB16"/>
      <c r="AC16"/>
      <c r="AD16"/>
      <c r="AE16"/>
      <c r="AF16"/>
      <c r="AG16"/>
      <c r="AH16"/>
      <c r="AI16"/>
      <c r="AJ16"/>
      <c r="AK16"/>
      <c r="AL16"/>
      <c r="AM16"/>
      <c r="AN16"/>
      <c r="AO16"/>
    </row>
    <row r="17" spans="1:59" ht="14.25" customHeight="1" x14ac:dyDescent="0.15">
      <c r="A17" s="324"/>
      <c r="B17"/>
      <c r="C17"/>
      <c r="D17"/>
      <c r="E17"/>
      <c r="F17"/>
      <c r="G17"/>
      <c r="H17"/>
      <c r="I17"/>
      <c r="J17"/>
      <c r="K17"/>
      <c r="L17"/>
      <c r="M17"/>
      <c r="N17"/>
      <c r="O17"/>
      <c r="P17" s="595" t="s">
        <v>523</v>
      </c>
      <c r="Q17" s="596"/>
      <c r="R17" s="596"/>
      <c r="S17" s="596"/>
      <c r="T17" s="596"/>
      <c r="U17" s="597"/>
      <c r="Y17"/>
      <c r="Z17"/>
      <c r="AA17"/>
      <c r="AB17"/>
      <c r="AC17"/>
      <c r="AD17"/>
      <c r="AE17"/>
      <c r="AF17"/>
      <c r="AG17"/>
      <c r="AH17"/>
      <c r="AI17"/>
      <c r="AJ17"/>
      <c r="AK17"/>
      <c r="AL17"/>
      <c r="AM17"/>
      <c r="AN17"/>
      <c r="AO17"/>
    </row>
    <row r="18" spans="1:59" ht="14.25" customHeight="1" thickBot="1" x14ac:dyDescent="0.2">
      <c r="A18" s="324"/>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row>
    <row r="19" spans="1:59" ht="14.25" customHeight="1" thickTop="1" thickBot="1" x14ac:dyDescent="0.2">
      <c r="A19" s="324"/>
      <c r="C19" s="672" t="s">
        <v>206</v>
      </c>
      <c r="D19" s="673"/>
      <c r="E19" s="673"/>
      <c r="F19" s="673"/>
      <c r="G19" s="673"/>
      <c r="H19" s="673"/>
      <c r="I19" s="668">
        <f>波及効果計算!I46</f>
        <v>0</v>
      </c>
      <c r="J19" s="668"/>
      <c r="K19" s="668"/>
      <c r="L19" s="668"/>
      <c r="M19" s="669"/>
      <c r="N19" s="603" t="s">
        <v>519</v>
      </c>
      <c r="O19" s="604"/>
      <c r="P19" s="604"/>
      <c r="Q19" s="604"/>
      <c r="R19" s="604"/>
      <c r="S19" s="604"/>
      <c r="T19" s="604"/>
      <c r="U19" s="605"/>
      <c r="V19" s="621">
        <f>波及効果計算!G46</f>
        <v>0</v>
      </c>
      <c r="W19" s="622"/>
      <c r="X19" s="622"/>
      <c r="Y19" s="622"/>
      <c r="Z19" s="623"/>
    </row>
    <row r="20" spans="1:59" ht="14.25" customHeight="1" thickTop="1" thickBot="1" x14ac:dyDescent="0.2">
      <c r="A20" s="324"/>
      <c r="C20" s="674"/>
      <c r="D20" s="675"/>
      <c r="E20" s="675"/>
      <c r="F20" s="675"/>
      <c r="G20" s="675"/>
      <c r="H20" s="675"/>
      <c r="I20" s="670"/>
      <c r="J20" s="670"/>
      <c r="K20" s="670"/>
      <c r="L20" s="670"/>
      <c r="M20" s="671"/>
      <c r="N20" s="326"/>
      <c r="O20" s="606" t="s">
        <v>520</v>
      </c>
      <c r="P20" s="607"/>
      <c r="Q20" s="607"/>
      <c r="R20" s="607"/>
      <c r="S20" s="607"/>
      <c r="T20" s="607"/>
      <c r="U20" s="608"/>
      <c r="V20" s="621">
        <f>波及効果計算!H46</f>
        <v>0</v>
      </c>
      <c r="W20" s="622"/>
      <c r="X20" s="622"/>
      <c r="Y20" s="622"/>
      <c r="Z20" s="623"/>
    </row>
    <row r="21" spans="1:59" ht="14.25" customHeight="1" thickTop="1" x14ac:dyDescent="0.15"/>
    <row r="22" spans="1:59" ht="14.25" customHeight="1" x14ac:dyDescent="0.15">
      <c r="F22" s="595" t="s">
        <v>518</v>
      </c>
      <c r="G22" s="596"/>
      <c r="H22" s="596"/>
      <c r="I22" s="596"/>
      <c r="J22" s="596"/>
      <c r="K22" s="597"/>
      <c r="R22"/>
      <c r="S22"/>
      <c r="T22"/>
    </row>
    <row r="23" spans="1:59" ht="14.25" customHeight="1" x14ac:dyDescent="0.15"/>
    <row r="24" spans="1:59" ht="14.25" customHeight="1" thickBot="1" x14ac:dyDescent="0.2">
      <c r="AN24"/>
      <c r="AO24"/>
      <c r="AP24"/>
      <c r="AQ24"/>
      <c r="AR24"/>
      <c r="AS24"/>
      <c r="AT24"/>
      <c r="AU24"/>
      <c r="AV24"/>
      <c r="AW24"/>
      <c r="AX24"/>
      <c r="AY24"/>
      <c r="AZ24"/>
      <c r="BA24"/>
      <c r="BB24"/>
      <c r="BC24"/>
      <c r="BD24"/>
      <c r="BE24"/>
      <c r="BF24"/>
      <c r="BG24"/>
    </row>
    <row r="25" spans="1:59" ht="14.25" customHeight="1" thickTop="1" x14ac:dyDescent="0.15">
      <c r="C25" s="624" t="s">
        <v>207</v>
      </c>
      <c r="D25" s="625"/>
      <c r="E25" s="625"/>
      <c r="F25" s="625"/>
      <c r="G25" s="625"/>
      <c r="H25" s="625"/>
      <c r="I25" s="634">
        <f>波及効果計算!L46</f>
        <v>0</v>
      </c>
      <c r="J25" s="634"/>
      <c r="K25" s="634"/>
      <c r="L25" s="634"/>
      <c r="M25" s="635"/>
      <c r="AN25"/>
      <c r="AO25"/>
      <c r="AP25"/>
      <c r="AQ25"/>
      <c r="AR25"/>
      <c r="AS25"/>
      <c r="AT25"/>
      <c r="AU25"/>
      <c r="AV25"/>
      <c r="AW25"/>
      <c r="AX25"/>
      <c r="AY25"/>
      <c r="AZ25"/>
      <c r="BA25"/>
      <c r="BB25"/>
      <c r="BC25"/>
      <c r="BD25"/>
      <c r="BE25"/>
      <c r="BF25"/>
      <c r="BG25"/>
    </row>
    <row r="26" spans="1:59" ht="14.25" customHeight="1" thickBot="1" x14ac:dyDescent="0.2">
      <c r="C26" s="626"/>
      <c r="D26" s="627"/>
      <c r="E26" s="627"/>
      <c r="F26" s="627"/>
      <c r="G26" s="627"/>
      <c r="H26" s="627"/>
      <c r="I26" s="636"/>
      <c r="J26" s="636"/>
      <c r="K26" s="636"/>
      <c r="L26" s="636"/>
      <c r="M26" s="637"/>
      <c r="AN26"/>
      <c r="AO26"/>
      <c r="AP26"/>
      <c r="AQ26"/>
      <c r="AR26"/>
      <c r="AS26"/>
      <c r="AT26"/>
      <c r="AU26"/>
      <c r="AV26"/>
      <c r="AW26"/>
      <c r="AX26"/>
      <c r="AY26"/>
      <c r="AZ26"/>
      <c r="BA26"/>
      <c r="BB26"/>
      <c r="BC26"/>
      <c r="BD26"/>
      <c r="BE26"/>
      <c r="BF26"/>
      <c r="BG26"/>
    </row>
    <row r="27" spans="1:59" ht="14.25" customHeight="1" thickTop="1" x14ac:dyDescent="0.15">
      <c r="AN27"/>
      <c r="AO27"/>
      <c r="AP27"/>
      <c r="AQ27"/>
      <c r="AR27"/>
      <c r="AS27"/>
      <c r="AT27"/>
      <c r="AU27"/>
      <c r="AV27"/>
      <c r="AW27"/>
      <c r="AX27"/>
      <c r="AY27"/>
      <c r="AZ27"/>
      <c r="BA27"/>
      <c r="BB27"/>
      <c r="BC27"/>
      <c r="BD27"/>
      <c r="BE27"/>
      <c r="BF27"/>
      <c r="BG27"/>
    </row>
    <row r="28" spans="1:59" ht="14.25" customHeight="1" x14ac:dyDescent="0.15">
      <c r="F28" s="595" t="s">
        <v>525</v>
      </c>
      <c r="G28" s="596"/>
      <c r="H28" s="596"/>
      <c r="I28" s="596"/>
      <c r="J28" s="596"/>
      <c r="K28" s="597"/>
      <c r="AN28"/>
      <c r="AO28"/>
      <c r="AP28"/>
      <c r="AQ28"/>
      <c r="AR28"/>
      <c r="AS28"/>
      <c r="AT28"/>
      <c r="AU28"/>
      <c r="AV28"/>
      <c r="AW28"/>
      <c r="AX28"/>
      <c r="AY28"/>
      <c r="AZ28"/>
      <c r="BA28"/>
      <c r="BB28"/>
      <c r="BC28"/>
      <c r="BD28"/>
      <c r="BE28"/>
      <c r="BF28"/>
      <c r="BG28"/>
    </row>
    <row r="29" spans="1:59" ht="14.25" customHeight="1" x14ac:dyDescent="0.15">
      <c r="AN29"/>
      <c r="AO29"/>
      <c r="AP29"/>
      <c r="AQ29"/>
      <c r="AR29"/>
      <c r="AS29"/>
      <c r="AT29"/>
      <c r="AU29"/>
      <c r="AV29"/>
      <c r="AW29"/>
      <c r="AX29"/>
      <c r="AY29"/>
      <c r="AZ29"/>
      <c r="BA29"/>
      <c r="BB29"/>
      <c r="BC29"/>
      <c r="BD29"/>
      <c r="BE29"/>
      <c r="BF29"/>
      <c r="BG29"/>
    </row>
    <row r="30" spans="1:59" ht="14.25" customHeight="1" x14ac:dyDescent="0.15">
      <c r="A30" s="327"/>
      <c r="B30" s="328" t="s">
        <v>230</v>
      </c>
      <c r="C30" s="327"/>
      <c r="D30" s="327"/>
      <c r="E30" s="327"/>
      <c r="F30" s="327"/>
      <c r="AN30"/>
      <c r="AO30"/>
      <c r="AP30"/>
      <c r="AQ30"/>
      <c r="AR30"/>
      <c r="AS30"/>
      <c r="AT30"/>
      <c r="AU30"/>
      <c r="AV30"/>
      <c r="AW30"/>
      <c r="AX30"/>
      <c r="AY30"/>
      <c r="AZ30"/>
      <c r="BA30"/>
      <c r="BB30"/>
      <c r="BC30"/>
      <c r="BD30"/>
      <c r="BE30"/>
      <c r="BF30"/>
      <c r="BG30"/>
    </row>
    <row r="31" spans="1:59" ht="14.25" customHeight="1" thickBot="1" x14ac:dyDescent="0.2">
      <c r="A31" s="327"/>
      <c r="AN31"/>
      <c r="AO31"/>
      <c r="AP31"/>
      <c r="AQ31"/>
      <c r="AR31"/>
      <c r="AS31"/>
      <c r="AT31"/>
      <c r="AU31"/>
      <c r="AV31"/>
      <c r="AW31"/>
      <c r="AX31"/>
      <c r="AY31"/>
      <c r="AZ31"/>
      <c r="BA31"/>
      <c r="BB31"/>
      <c r="BC31"/>
      <c r="BD31"/>
      <c r="BE31"/>
      <c r="BF31"/>
      <c r="BG31"/>
    </row>
    <row r="32" spans="1:59" ht="14.25" customHeight="1" thickTop="1" x14ac:dyDescent="0.15">
      <c r="A32" s="327"/>
      <c r="C32" s="658" t="s">
        <v>205</v>
      </c>
      <c r="D32" s="659"/>
      <c r="E32" s="659"/>
      <c r="F32" s="659"/>
      <c r="G32" s="659"/>
      <c r="H32" s="659"/>
      <c r="I32" s="659"/>
      <c r="J32" s="659"/>
      <c r="K32" s="659"/>
      <c r="L32" s="659"/>
      <c r="M32" s="659"/>
      <c r="N32" s="659"/>
      <c r="O32" s="659"/>
      <c r="P32" s="660"/>
      <c r="Q32" s="654">
        <f>波及効果計算!N46</f>
        <v>0</v>
      </c>
      <c r="R32" s="654"/>
      <c r="S32" s="654"/>
      <c r="T32" s="654"/>
      <c r="U32" s="655"/>
      <c r="AN32"/>
      <c r="AO32"/>
      <c r="AP32"/>
      <c r="AQ32"/>
      <c r="AR32"/>
      <c r="AS32"/>
      <c r="AT32"/>
      <c r="AU32"/>
      <c r="AV32"/>
      <c r="AW32"/>
      <c r="AX32"/>
      <c r="AY32"/>
      <c r="AZ32"/>
      <c r="BA32"/>
      <c r="BB32"/>
      <c r="BC32"/>
      <c r="BD32"/>
      <c r="BE32"/>
      <c r="BF32"/>
      <c r="BG32"/>
    </row>
    <row r="33" spans="1:59" ht="14.25" customHeight="1" thickBot="1" x14ac:dyDescent="0.2">
      <c r="A33" s="327"/>
      <c r="C33" s="661"/>
      <c r="D33" s="662"/>
      <c r="E33" s="662"/>
      <c r="F33" s="662"/>
      <c r="G33" s="662"/>
      <c r="H33" s="662"/>
      <c r="I33" s="662"/>
      <c r="J33" s="662"/>
      <c r="K33" s="662"/>
      <c r="L33" s="662"/>
      <c r="M33" s="662"/>
      <c r="N33" s="662"/>
      <c r="O33" s="662"/>
      <c r="P33" s="663"/>
      <c r="Q33" s="656"/>
      <c r="R33" s="656"/>
      <c r="S33" s="656"/>
      <c r="T33" s="656"/>
      <c r="U33" s="657"/>
      <c r="AN33"/>
      <c r="AO33"/>
      <c r="AP33"/>
      <c r="AQ33"/>
      <c r="AR33"/>
      <c r="AS33"/>
      <c r="AT33"/>
      <c r="AU33"/>
      <c r="AV33"/>
      <c r="AW33"/>
      <c r="AX33"/>
      <c r="AY33"/>
      <c r="AZ33"/>
      <c r="BA33"/>
      <c r="BB33"/>
      <c r="BC33"/>
      <c r="BD33"/>
      <c r="BE33"/>
      <c r="BF33"/>
      <c r="BG33"/>
    </row>
    <row r="34" spans="1:59" ht="14.25" customHeight="1" thickTop="1" x14ac:dyDescent="0.15">
      <c r="A34" s="327"/>
      <c r="L34"/>
      <c r="M34"/>
      <c r="AN34"/>
      <c r="AO34"/>
      <c r="AP34"/>
      <c r="AQ34"/>
      <c r="AR34"/>
      <c r="AS34"/>
      <c r="AT34"/>
      <c r="AU34"/>
      <c r="AV34"/>
      <c r="AW34"/>
      <c r="AX34"/>
      <c r="AY34"/>
      <c r="AZ34"/>
      <c r="BA34"/>
      <c r="BB34"/>
      <c r="BC34"/>
      <c r="BD34"/>
      <c r="BE34"/>
      <c r="BF34"/>
      <c r="BG34"/>
    </row>
    <row r="35" spans="1:59" ht="14.25" customHeight="1" x14ac:dyDescent="0.15">
      <c r="A35" s="327"/>
      <c r="K35" s="595" t="s">
        <v>522</v>
      </c>
      <c r="L35" s="596"/>
      <c r="M35" s="596"/>
      <c r="N35" s="596"/>
      <c r="O35" s="596"/>
      <c r="P35" s="597"/>
      <c r="Q35"/>
      <c r="R35"/>
      <c r="S35"/>
      <c r="AN35"/>
      <c r="AO35"/>
      <c r="AP35"/>
      <c r="AQ35"/>
      <c r="AR35"/>
      <c r="AS35"/>
      <c r="AT35"/>
      <c r="AU35"/>
      <c r="AV35"/>
      <c r="AW35"/>
      <c r="AX35"/>
      <c r="AY35"/>
      <c r="AZ35"/>
      <c r="BA35"/>
      <c r="BB35"/>
      <c r="BC35"/>
      <c r="BD35"/>
      <c r="BE35"/>
      <c r="BF35"/>
      <c r="BG35"/>
    </row>
    <row r="36" spans="1:59" ht="14.25" customHeight="1" x14ac:dyDescent="0.15">
      <c r="A36" s="327"/>
      <c r="B36"/>
      <c r="C36"/>
      <c r="D36"/>
      <c r="E36"/>
      <c r="F36"/>
      <c r="G36"/>
      <c r="H36"/>
      <c r="I36"/>
      <c r="K36" s="595" t="s">
        <v>523</v>
      </c>
      <c r="L36" s="596"/>
      <c r="M36" s="596"/>
      <c r="N36" s="596"/>
      <c r="O36" s="596"/>
      <c r="P36" s="597"/>
      <c r="Q36"/>
      <c r="R36"/>
      <c r="S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59" ht="14.25" customHeight="1" thickBot="1" x14ac:dyDescent="0.2">
      <c r="A37" s="32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1:59" ht="14.25" customHeight="1" thickTop="1" thickBot="1" x14ac:dyDescent="0.2">
      <c r="A38" s="327"/>
      <c r="B38"/>
      <c r="C38"/>
      <c r="D38"/>
      <c r="E38"/>
      <c r="F38"/>
      <c r="G38"/>
      <c r="H38"/>
      <c r="I38"/>
      <c r="J38" s="644" t="s">
        <v>519</v>
      </c>
      <c r="K38" s="645"/>
      <c r="L38" s="645"/>
      <c r="M38" s="645"/>
      <c r="N38" s="645"/>
      <c r="O38" s="645"/>
      <c r="P38" s="645"/>
      <c r="Q38" s="645"/>
      <c r="R38" s="646">
        <f>波及効果計算!O46</f>
        <v>0</v>
      </c>
      <c r="S38" s="647"/>
      <c r="T38" s="647"/>
      <c r="U38" s="64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1:59" ht="14.25" customHeight="1" thickTop="1" thickBot="1" x14ac:dyDescent="0.2">
      <c r="A39" s="327"/>
      <c r="B39"/>
      <c r="C39"/>
      <c r="D39"/>
      <c r="E39"/>
      <c r="F39"/>
      <c r="G39"/>
      <c r="H39"/>
      <c r="I39"/>
      <c r="J39" s="329"/>
      <c r="K39" s="649" t="s">
        <v>520</v>
      </c>
      <c r="L39" s="650"/>
      <c r="M39" s="650"/>
      <c r="N39" s="650"/>
      <c r="O39" s="650"/>
      <c r="P39" s="650"/>
      <c r="Q39" s="650"/>
      <c r="R39" s="651">
        <f>波及効果計算!P46</f>
        <v>0</v>
      </c>
      <c r="S39" s="652"/>
      <c r="T39" s="652"/>
      <c r="U39" s="653"/>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59" ht="14.25" customHeight="1" thickTop="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ht="15.75" customHeight="1" thickBot="1" x14ac:dyDescent="0.2">
      <c r="A41"/>
      <c r="C41" s="69"/>
      <c r="Y41" s="66"/>
      <c r="Z41" s="66"/>
      <c r="AA41" s="66"/>
      <c r="AB41" s="66"/>
      <c r="AC41" s="66"/>
      <c r="AD41" s="66"/>
      <c r="AE41" s="66"/>
      <c r="AF41" s="66"/>
      <c r="AG41" s="66"/>
      <c r="AH41" s="66"/>
      <c r="AI41" s="66"/>
      <c r="AN41"/>
      <c r="AO41"/>
      <c r="AP41"/>
      <c r="AQ41"/>
      <c r="AR41"/>
      <c r="AS41"/>
      <c r="AT41"/>
      <c r="AU41"/>
      <c r="AV41"/>
      <c r="AW41"/>
      <c r="AX41"/>
      <c r="AY41"/>
      <c r="AZ41"/>
      <c r="BA41"/>
      <c r="BB41"/>
      <c r="BC41"/>
      <c r="BD41"/>
      <c r="BE41"/>
      <c r="BF41"/>
      <c r="BG41"/>
    </row>
    <row r="42" spans="1:59" ht="14.25" customHeight="1" thickTop="1" x14ac:dyDescent="0.15">
      <c r="A42"/>
      <c r="C42" s="638" t="s">
        <v>208</v>
      </c>
      <c r="D42" s="639"/>
      <c r="E42" s="639"/>
      <c r="F42" s="639"/>
      <c r="G42" s="639"/>
      <c r="H42" s="639"/>
      <c r="I42" s="639"/>
      <c r="J42" s="639"/>
      <c r="K42" s="639"/>
      <c r="L42" s="639"/>
      <c r="M42" s="639"/>
      <c r="N42" s="639"/>
      <c r="O42" s="639"/>
      <c r="P42" s="640"/>
      <c r="Q42" s="628">
        <f>波及効果計算!S46</f>
        <v>0</v>
      </c>
      <c r="R42" s="629"/>
      <c r="S42" s="629"/>
      <c r="T42" s="629"/>
      <c r="U42" s="630"/>
    </row>
    <row r="43" spans="1:59" ht="14.25" customHeight="1" thickBot="1" x14ac:dyDescent="0.2">
      <c r="A43"/>
      <c r="C43" s="641"/>
      <c r="D43" s="642"/>
      <c r="E43" s="642"/>
      <c r="F43" s="642"/>
      <c r="G43" s="642"/>
      <c r="H43" s="642"/>
      <c r="I43" s="642"/>
      <c r="J43" s="642"/>
      <c r="K43" s="642"/>
      <c r="L43" s="642"/>
      <c r="M43" s="642"/>
      <c r="N43" s="642"/>
      <c r="O43" s="642"/>
      <c r="P43" s="643"/>
      <c r="Q43" s="631"/>
      <c r="R43" s="632"/>
      <c r="S43" s="632"/>
      <c r="T43" s="632"/>
      <c r="U43" s="633"/>
    </row>
    <row r="44" spans="1:59" ht="14.25" customHeight="1" thickTop="1" x14ac:dyDescent="0.15"/>
    <row r="45" spans="1:59" ht="14.25" customHeight="1" x14ac:dyDescent="0.15">
      <c r="E45" s="595" t="s">
        <v>526</v>
      </c>
      <c r="F45" s="596"/>
      <c r="G45" s="596"/>
      <c r="H45" s="596"/>
      <c r="I45" s="596"/>
      <c r="J45" s="676">
        <f>入力!K6*100</f>
        <v>57.33041044313574</v>
      </c>
      <c r="K45" s="676"/>
      <c r="L45" s="173" t="s">
        <v>289</v>
      </c>
    </row>
    <row r="46" spans="1:59" ht="14.25" customHeight="1" x14ac:dyDescent="0.15">
      <c r="F46" s="64"/>
      <c r="G46" s="64"/>
      <c r="H46" s="64"/>
      <c r="I46" s="64"/>
      <c r="J46" s="64"/>
      <c r="K46" s="64"/>
    </row>
    <row r="47" spans="1:59" ht="14.25" customHeight="1" thickBot="1" x14ac:dyDescent="0.2"/>
    <row r="48" spans="1:59" ht="14.25" customHeight="1" thickTop="1" x14ac:dyDescent="0.15">
      <c r="C48" s="624" t="s">
        <v>209</v>
      </c>
      <c r="D48" s="625"/>
      <c r="E48" s="625"/>
      <c r="F48" s="625"/>
      <c r="G48" s="625"/>
      <c r="H48" s="625"/>
      <c r="I48" s="625"/>
      <c r="J48" s="625"/>
      <c r="K48" s="625"/>
      <c r="L48" s="625"/>
      <c r="M48" s="625"/>
      <c r="N48" s="625"/>
      <c r="O48" s="625"/>
      <c r="P48" s="634">
        <f>波及効果計算!U46</f>
        <v>0</v>
      </c>
      <c r="Q48" s="634"/>
      <c r="R48" s="634"/>
      <c r="S48" s="634"/>
      <c r="T48" s="635"/>
    </row>
    <row r="49" spans="1:40" ht="14.25" customHeight="1" thickBot="1" x14ac:dyDescent="0.2">
      <c r="C49" s="626"/>
      <c r="D49" s="627"/>
      <c r="E49" s="627"/>
      <c r="F49" s="627"/>
      <c r="G49" s="627"/>
      <c r="H49" s="627"/>
      <c r="I49" s="627"/>
      <c r="J49" s="627"/>
      <c r="K49" s="627"/>
      <c r="L49" s="627"/>
      <c r="M49" s="627"/>
      <c r="N49" s="627"/>
      <c r="O49" s="627"/>
      <c r="P49" s="636"/>
      <c r="Q49" s="636"/>
      <c r="R49" s="636"/>
      <c r="S49" s="636"/>
      <c r="T49" s="637"/>
    </row>
    <row r="50" spans="1:40" ht="14.25" customHeight="1" thickTop="1" x14ac:dyDescent="0.15"/>
    <row r="51" spans="1:40" ht="14.25" customHeight="1" x14ac:dyDescent="0.15">
      <c r="E51" s="595" t="s">
        <v>527</v>
      </c>
      <c r="F51" s="596"/>
      <c r="G51" s="596"/>
      <c r="H51" s="596"/>
      <c r="I51" s="596"/>
      <c r="J51" s="596"/>
      <c r="K51" s="596"/>
      <c r="L51" s="597"/>
    </row>
    <row r="52" spans="1:40" ht="14.25" customHeight="1" x14ac:dyDescent="0.15">
      <c r="E52" s="677" t="s">
        <v>518</v>
      </c>
      <c r="F52" s="678"/>
      <c r="G52" s="678"/>
      <c r="H52" s="678"/>
      <c r="I52" s="678"/>
      <c r="J52" s="678"/>
      <c r="K52" s="678"/>
      <c r="L52" s="679"/>
    </row>
    <row r="53" spans="1:40" ht="12" customHeight="1" x14ac:dyDescent="0.15">
      <c r="E53" s="65"/>
      <c r="F53" s="65"/>
      <c r="G53" s="65"/>
      <c r="H53" s="65"/>
      <c r="I53" s="65"/>
      <c r="J53" s="65"/>
      <c r="K53" s="65"/>
      <c r="L53" s="65"/>
    </row>
    <row r="54" spans="1:40" ht="12" customHeight="1" thickBot="1" x14ac:dyDescent="0.2"/>
    <row r="55" spans="1:40" ht="14.25" customHeight="1" thickTop="1" x14ac:dyDescent="0.15">
      <c r="C55" s="624" t="s">
        <v>210</v>
      </c>
      <c r="D55" s="625"/>
      <c r="E55" s="625"/>
      <c r="F55" s="625"/>
      <c r="G55" s="625"/>
      <c r="H55" s="625"/>
      <c r="I55" s="625"/>
      <c r="J55" s="625"/>
      <c r="K55" s="625"/>
      <c r="L55" s="625"/>
      <c r="M55" s="625"/>
      <c r="N55" s="625"/>
      <c r="O55" s="625"/>
      <c r="P55" s="634">
        <f>波及効果計算!Y46</f>
        <v>0</v>
      </c>
      <c r="Q55" s="634"/>
      <c r="R55" s="634"/>
      <c r="S55" s="634"/>
      <c r="T55" s="635"/>
    </row>
    <row r="56" spans="1:40" ht="14.25" customHeight="1" thickBot="1" x14ac:dyDescent="0.2">
      <c r="C56" s="626"/>
      <c r="D56" s="627"/>
      <c r="E56" s="627"/>
      <c r="F56" s="627"/>
      <c r="G56" s="627"/>
      <c r="H56" s="627"/>
      <c r="I56" s="627"/>
      <c r="J56" s="627"/>
      <c r="K56" s="627"/>
      <c r="L56" s="627"/>
      <c r="M56" s="627"/>
      <c r="N56" s="627"/>
      <c r="O56" s="627"/>
      <c r="P56" s="636"/>
      <c r="Q56" s="636"/>
      <c r="R56" s="636"/>
      <c r="S56" s="636"/>
      <c r="T56" s="637"/>
    </row>
    <row r="57" spans="1:40" ht="14.25" customHeight="1" thickTop="1" x14ac:dyDescent="0.15"/>
    <row r="58" spans="1:40" ht="14.25" customHeight="1" x14ac:dyDescent="0.15">
      <c r="F58" s="595" t="s">
        <v>525</v>
      </c>
      <c r="G58" s="596"/>
      <c r="H58" s="596"/>
      <c r="I58" s="596"/>
      <c r="J58" s="596"/>
      <c r="K58" s="597"/>
    </row>
    <row r="59" spans="1:40" ht="14.25" customHeight="1" x14ac:dyDescent="0.15">
      <c r="F59" s="64"/>
      <c r="G59" s="64"/>
      <c r="H59" s="64"/>
      <c r="I59" s="64"/>
      <c r="J59" s="64"/>
      <c r="K59" s="64"/>
      <c r="N59"/>
      <c r="O59"/>
      <c r="P59"/>
      <c r="Q59"/>
      <c r="R59"/>
      <c r="S59"/>
      <c r="T59"/>
      <c r="U59"/>
      <c r="V59"/>
      <c r="W59"/>
      <c r="X59"/>
      <c r="Y59"/>
      <c r="Z59"/>
      <c r="AA59"/>
      <c r="AB59"/>
      <c r="AC59"/>
      <c r="AD59"/>
      <c r="AE59"/>
      <c r="AF59"/>
      <c r="AG59"/>
      <c r="AH59"/>
      <c r="AI59"/>
      <c r="AJ59"/>
      <c r="AK59"/>
      <c r="AL59"/>
      <c r="AM59"/>
      <c r="AN59"/>
    </row>
    <row r="60" spans="1:40" ht="13.5" customHeight="1" x14ac:dyDescent="0.15">
      <c r="A60" s="330"/>
      <c r="B60" s="331" t="s">
        <v>231</v>
      </c>
      <c r="C60" s="330"/>
      <c r="D60" s="330"/>
      <c r="E60" s="330"/>
      <c r="F60" s="330"/>
      <c r="G60" s="64"/>
      <c r="H60" s="64"/>
      <c r="I60" s="64"/>
      <c r="J60" s="64"/>
      <c r="K60" s="64"/>
      <c r="N60"/>
      <c r="O60"/>
      <c r="P60"/>
      <c r="Q60"/>
      <c r="R60"/>
      <c r="S60"/>
      <c r="T60"/>
      <c r="U60"/>
      <c r="V60"/>
      <c r="W60"/>
      <c r="X60"/>
      <c r="Y60"/>
      <c r="Z60"/>
      <c r="AA60"/>
      <c r="AB60"/>
      <c r="AC60"/>
      <c r="AD60"/>
      <c r="AE60"/>
      <c r="AF60"/>
      <c r="AG60"/>
      <c r="AH60"/>
      <c r="AI60"/>
      <c r="AJ60"/>
      <c r="AK60"/>
      <c r="AL60"/>
      <c r="AM60"/>
      <c r="AN60"/>
    </row>
    <row r="61" spans="1:40" ht="14.25" customHeight="1" thickBot="1" x14ac:dyDescent="0.2">
      <c r="A61" s="330"/>
      <c r="N61"/>
      <c r="O61"/>
      <c r="P61"/>
      <c r="Q61"/>
      <c r="R61"/>
      <c r="S61"/>
      <c r="T61"/>
      <c r="U61"/>
      <c r="V61"/>
      <c r="W61"/>
      <c r="X61"/>
      <c r="Y61"/>
      <c r="Z61"/>
      <c r="AA61"/>
      <c r="AB61"/>
      <c r="AC61"/>
      <c r="AD61"/>
      <c r="AE61"/>
      <c r="AF61"/>
      <c r="AG61"/>
      <c r="AH61"/>
      <c r="AI61"/>
      <c r="AJ61"/>
      <c r="AK61"/>
      <c r="AL61"/>
      <c r="AM61"/>
      <c r="AN61"/>
    </row>
    <row r="62" spans="1:40" ht="14.25" customHeight="1" thickTop="1" x14ac:dyDescent="0.15">
      <c r="A62" s="330"/>
      <c r="C62" s="589" t="s">
        <v>205</v>
      </c>
      <c r="D62" s="590"/>
      <c r="E62" s="590"/>
      <c r="F62" s="590"/>
      <c r="G62" s="590"/>
      <c r="H62" s="590"/>
      <c r="I62" s="590"/>
      <c r="J62" s="590"/>
      <c r="K62" s="590"/>
      <c r="L62" s="590"/>
      <c r="M62" s="590"/>
      <c r="N62" s="590"/>
      <c r="O62" s="590"/>
      <c r="P62" s="591"/>
      <c r="Q62" s="664">
        <f>波及効果計算!Z46</f>
        <v>0</v>
      </c>
      <c r="R62" s="664"/>
      <c r="S62" s="664"/>
      <c r="T62" s="664"/>
      <c r="U62" s="665"/>
      <c r="V62"/>
      <c r="W62"/>
      <c r="X62"/>
      <c r="Y62"/>
      <c r="Z62"/>
      <c r="AA62"/>
      <c r="AB62"/>
      <c r="AC62"/>
      <c r="AD62"/>
      <c r="AE62"/>
      <c r="AF62"/>
      <c r="AG62"/>
      <c r="AH62"/>
      <c r="AI62"/>
      <c r="AJ62"/>
      <c r="AK62"/>
      <c r="AL62"/>
      <c r="AM62"/>
      <c r="AN62"/>
    </row>
    <row r="63" spans="1:40" ht="14.25" customHeight="1" thickBot="1" x14ac:dyDescent="0.2">
      <c r="A63" s="330"/>
      <c r="C63" s="592"/>
      <c r="D63" s="593"/>
      <c r="E63" s="593"/>
      <c r="F63" s="593"/>
      <c r="G63" s="593"/>
      <c r="H63" s="593"/>
      <c r="I63" s="593"/>
      <c r="J63" s="593"/>
      <c r="K63" s="593"/>
      <c r="L63" s="593"/>
      <c r="M63" s="593"/>
      <c r="N63" s="593"/>
      <c r="O63" s="593"/>
      <c r="P63" s="594"/>
      <c r="Q63" s="666"/>
      <c r="R63" s="666"/>
      <c r="S63" s="666"/>
      <c r="T63" s="666"/>
      <c r="U63" s="667"/>
      <c r="V63"/>
      <c r="W63"/>
      <c r="X63"/>
      <c r="Y63"/>
      <c r="Z63"/>
      <c r="AA63"/>
      <c r="AB63"/>
      <c r="AC63"/>
      <c r="AD63"/>
      <c r="AE63"/>
      <c r="AF63"/>
      <c r="AG63"/>
      <c r="AH63"/>
      <c r="AI63"/>
      <c r="AJ63"/>
      <c r="AK63"/>
      <c r="AL63"/>
      <c r="AM63"/>
      <c r="AN63"/>
    </row>
    <row r="64" spans="1:40" ht="14.25" customHeight="1" thickTop="1" x14ac:dyDescent="0.15">
      <c r="A64" s="330"/>
      <c r="G64"/>
      <c r="H64"/>
      <c r="N64"/>
      <c r="O64"/>
      <c r="P64"/>
      <c r="Q64"/>
      <c r="R64"/>
      <c r="S64"/>
      <c r="T64"/>
      <c r="U64"/>
      <c r="V64"/>
      <c r="W64"/>
      <c r="X64"/>
      <c r="Y64"/>
      <c r="Z64"/>
      <c r="AA64"/>
      <c r="AB64"/>
      <c r="AC64"/>
      <c r="AD64"/>
      <c r="AE64"/>
      <c r="AF64"/>
      <c r="AG64"/>
      <c r="AH64"/>
      <c r="AI64"/>
      <c r="AJ64"/>
      <c r="AK64"/>
      <c r="AL64"/>
      <c r="AM64"/>
      <c r="AN64"/>
    </row>
    <row r="65" spans="1:40" ht="15" customHeight="1" x14ac:dyDescent="0.15">
      <c r="A65" s="330"/>
      <c r="F65" s="595" t="s">
        <v>522</v>
      </c>
      <c r="G65" s="596"/>
      <c r="H65" s="596"/>
      <c r="I65" s="596"/>
      <c r="J65" s="596"/>
      <c r="K65" s="597"/>
      <c r="N65"/>
      <c r="O65"/>
      <c r="P65"/>
      <c r="Q65"/>
      <c r="R65"/>
      <c r="S65"/>
      <c r="T65"/>
      <c r="U65"/>
      <c r="V65"/>
      <c r="W65"/>
      <c r="X65"/>
      <c r="Y65"/>
      <c r="Z65"/>
      <c r="AA65"/>
      <c r="AB65"/>
      <c r="AC65"/>
      <c r="AD65"/>
      <c r="AE65"/>
      <c r="AF65"/>
      <c r="AG65"/>
      <c r="AH65"/>
      <c r="AI65"/>
      <c r="AJ65"/>
      <c r="AK65"/>
      <c r="AL65"/>
      <c r="AM65"/>
      <c r="AN65"/>
    </row>
    <row r="66" spans="1:40" ht="15" customHeight="1" x14ac:dyDescent="0.15">
      <c r="A66" s="330"/>
      <c r="F66" s="595" t="s">
        <v>523</v>
      </c>
      <c r="G66" s="596"/>
      <c r="H66" s="596"/>
      <c r="I66" s="596"/>
      <c r="J66" s="596"/>
      <c r="K66" s="597"/>
      <c r="N66"/>
      <c r="O66"/>
      <c r="P66"/>
      <c r="Q66"/>
      <c r="R66"/>
      <c r="S66"/>
      <c r="T66"/>
      <c r="U66"/>
      <c r="V66"/>
      <c r="W66"/>
      <c r="X66"/>
      <c r="Y66"/>
      <c r="Z66"/>
      <c r="AA66"/>
      <c r="AB66"/>
      <c r="AC66"/>
      <c r="AD66"/>
      <c r="AE66"/>
      <c r="AF66"/>
      <c r="AG66"/>
      <c r="AH66"/>
      <c r="AI66"/>
      <c r="AJ66"/>
      <c r="AK66"/>
      <c r="AL66"/>
      <c r="AM66"/>
      <c r="AN66"/>
    </row>
    <row r="67" spans="1:40" ht="15" customHeight="1" thickBot="1" x14ac:dyDescent="0.2">
      <c r="A67" s="330"/>
      <c r="F67"/>
      <c r="G67"/>
      <c r="H67"/>
      <c r="I67"/>
      <c r="J67"/>
      <c r="K67"/>
    </row>
    <row r="68" spans="1:40" ht="15" customHeight="1" thickTop="1" thickBot="1" x14ac:dyDescent="0.2">
      <c r="A68" s="330"/>
      <c r="E68" s="598" t="s">
        <v>519</v>
      </c>
      <c r="F68" s="599"/>
      <c r="G68" s="599"/>
      <c r="H68" s="599"/>
      <c r="I68" s="599"/>
      <c r="J68" s="599"/>
      <c r="K68" s="599"/>
      <c r="L68" s="599"/>
      <c r="M68" s="600">
        <f>波及効果計算!AA46</f>
        <v>0</v>
      </c>
      <c r="N68" s="601"/>
      <c r="O68" s="601"/>
      <c r="P68" s="602"/>
    </row>
    <row r="69" spans="1:40" ht="15" customHeight="1" thickTop="1" thickBot="1" x14ac:dyDescent="0.2">
      <c r="A69" s="330"/>
      <c r="E69" s="332"/>
      <c r="F69" s="584" t="s">
        <v>520</v>
      </c>
      <c r="G69" s="585"/>
      <c r="H69" s="585"/>
      <c r="I69" s="585"/>
      <c r="J69" s="585"/>
      <c r="K69" s="585"/>
      <c r="L69" s="585"/>
      <c r="M69" s="586">
        <f>波及効果計算!AB46</f>
        <v>0</v>
      </c>
      <c r="N69" s="587"/>
      <c r="O69" s="587"/>
      <c r="P69" s="588"/>
    </row>
    <row r="70" spans="1:40" ht="15" customHeight="1" thickTop="1" x14ac:dyDescent="0.15">
      <c r="A70"/>
    </row>
    <row r="71" spans="1:40" ht="16.5" customHeight="1" x14ac:dyDescent="0.15">
      <c r="A71"/>
      <c r="D71" s="358" t="s">
        <v>215</v>
      </c>
    </row>
    <row r="72" spans="1:40" ht="17.25" customHeight="1" thickBot="1" x14ac:dyDescent="0.2">
      <c r="A72"/>
      <c r="AF72" s="71" t="str">
        <f>"（単位："&amp;入力!$K$29&amp;"）"</f>
        <v>（単位：万円）</v>
      </c>
    </row>
    <row r="73" spans="1:40" ht="20.25" customHeight="1" thickTop="1" thickBot="1" x14ac:dyDescent="0.2">
      <c r="C73"/>
      <c r="D73"/>
      <c r="E73"/>
      <c r="F73"/>
      <c r="G73"/>
      <c r="H73"/>
      <c r="I73"/>
      <c r="J73"/>
      <c r="K73"/>
      <c r="L73"/>
      <c r="M73" s="562" t="s">
        <v>204</v>
      </c>
      <c r="N73" s="562"/>
      <c r="O73" s="562"/>
      <c r="P73" s="562"/>
      <c r="Q73" s="562"/>
      <c r="R73" s="563"/>
      <c r="S73" s="564" t="s">
        <v>211</v>
      </c>
      <c r="T73" s="565"/>
      <c r="U73" s="565"/>
      <c r="V73" s="565"/>
      <c r="W73" s="565"/>
      <c r="X73" s="566"/>
      <c r="Y73" s="567" t="s">
        <v>212</v>
      </c>
      <c r="Z73" s="568"/>
      <c r="AA73" s="568"/>
      <c r="AB73" s="568"/>
      <c r="AC73" s="568"/>
      <c r="AD73" s="568"/>
      <c r="AE73" s="569" t="s">
        <v>225</v>
      </c>
      <c r="AF73" s="570"/>
      <c r="AG73" s="570"/>
      <c r="AH73" s="570"/>
      <c r="AI73" s="570"/>
      <c r="AJ73" s="571"/>
    </row>
    <row r="74" spans="1:40" ht="20.25" customHeight="1" thickTop="1" x14ac:dyDescent="0.15">
      <c r="C74" s="70"/>
      <c r="D74" s="550" t="s">
        <v>214</v>
      </c>
      <c r="E74" s="550"/>
      <c r="F74" s="550"/>
      <c r="G74" s="550"/>
      <c r="H74" s="550"/>
      <c r="I74" s="550"/>
      <c r="J74" s="550"/>
      <c r="K74" s="550"/>
      <c r="L74" s="550"/>
      <c r="M74" s="572">
        <f>V12</f>
        <v>0</v>
      </c>
      <c r="N74" s="572"/>
      <c r="O74" s="572"/>
      <c r="P74" s="572"/>
      <c r="Q74" s="572"/>
      <c r="R74" s="573"/>
      <c r="S74" s="574">
        <f>Q32</f>
        <v>0</v>
      </c>
      <c r="T74" s="575"/>
      <c r="U74" s="575"/>
      <c r="V74" s="575"/>
      <c r="W74" s="575"/>
      <c r="X74" s="576"/>
      <c r="Y74" s="574">
        <f>Q62</f>
        <v>0</v>
      </c>
      <c r="Z74" s="575"/>
      <c r="AA74" s="575"/>
      <c r="AB74" s="575"/>
      <c r="AC74" s="575"/>
      <c r="AD74" s="575"/>
      <c r="AE74" s="577">
        <f>SUM(M74:AD74)</f>
        <v>0</v>
      </c>
      <c r="AF74" s="575"/>
      <c r="AG74" s="575"/>
      <c r="AH74" s="575"/>
      <c r="AI74" s="575"/>
      <c r="AJ74" s="578"/>
    </row>
    <row r="75" spans="1:40" ht="20.25" customHeight="1" x14ac:dyDescent="0.15">
      <c r="C75" s="70"/>
      <c r="D75" s="551" t="s">
        <v>529</v>
      </c>
      <c r="E75" s="551"/>
      <c r="F75" s="551"/>
      <c r="G75" s="551"/>
      <c r="H75" s="551"/>
      <c r="I75" s="551"/>
      <c r="J75" s="551"/>
      <c r="K75" s="551"/>
      <c r="L75" s="551"/>
      <c r="M75" s="553">
        <f>V19</f>
        <v>0</v>
      </c>
      <c r="N75" s="553"/>
      <c r="O75" s="553"/>
      <c r="P75" s="553"/>
      <c r="Q75" s="553"/>
      <c r="R75" s="554"/>
      <c r="S75" s="579">
        <f>R38</f>
        <v>0</v>
      </c>
      <c r="T75" s="580"/>
      <c r="U75" s="580"/>
      <c r="V75" s="580"/>
      <c r="W75" s="580"/>
      <c r="X75" s="581"/>
      <c r="Y75" s="579">
        <f>M68</f>
        <v>0</v>
      </c>
      <c r="Z75" s="580"/>
      <c r="AA75" s="580"/>
      <c r="AB75" s="580"/>
      <c r="AC75" s="580"/>
      <c r="AD75" s="580"/>
      <c r="AE75" s="582">
        <f>SUM(M75:AD75)</f>
        <v>0</v>
      </c>
      <c r="AF75" s="580"/>
      <c r="AG75" s="580"/>
      <c r="AH75" s="580"/>
      <c r="AI75" s="580"/>
      <c r="AJ75" s="583"/>
    </row>
    <row r="76" spans="1:40" ht="20.25" customHeight="1" thickBot="1" x14ac:dyDescent="0.2">
      <c r="C76" s="70"/>
      <c r="D76" s="552" t="s">
        <v>528</v>
      </c>
      <c r="E76" s="552"/>
      <c r="F76" s="552"/>
      <c r="G76" s="552"/>
      <c r="H76" s="552"/>
      <c r="I76" s="552"/>
      <c r="J76" s="552"/>
      <c r="K76" s="552"/>
      <c r="L76" s="552"/>
      <c r="M76" s="555">
        <f>V20</f>
        <v>0</v>
      </c>
      <c r="N76" s="555"/>
      <c r="O76" s="555"/>
      <c r="P76" s="555"/>
      <c r="Q76" s="555"/>
      <c r="R76" s="556"/>
      <c r="S76" s="557">
        <f>R39</f>
        <v>0</v>
      </c>
      <c r="T76" s="558"/>
      <c r="U76" s="558"/>
      <c r="V76" s="558"/>
      <c r="W76" s="558"/>
      <c r="X76" s="559"/>
      <c r="Y76" s="557">
        <f>M69</f>
        <v>0</v>
      </c>
      <c r="Z76" s="558"/>
      <c r="AA76" s="558"/>
      <c r="AB76" s="558"/>
      <c r="AC76" s="558"/>
      <c r="AD76" s="558"/>
      <c r="AE76" s="560">
        <f>SUM(M76:AD76)</f>
        <v>0</v>
      </c>
      <c r="AF76" s="558"/>
      <c r="AG76" s="558"/>
      <c r="AH76" s="558"/>
      <c r="AI76" s="558"/>
      <c r="AJ76" s="561"/>
    </row>
    <row r="77" spans="1:40" ht="12" customHeight="1" thickTop="1" x14ac:dyDescent="0.15"/>
    <row r="78" spans="1:40" ht="15" customHeight="1" x14ac:dyDescent="0.15">
      <c r="D78" s="63" t="s">
        <v>216</v>
      </c>
    </row>
    <row r="79" spans="1:40" ht="15" customHeight="1" x14ac:dyDescent="0.15"/>
    <row r="80" spans="1:4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sheetData>
  <sheetProtection formatCells="0" formatColumns="0" formatRows="0"/>
  <mergeCells count="64">
    <mergeCell ref="Q62:U63"/>
    <mergeCell ref="AE5:AI6"/>
    <mergeCell ref="V12:Z13"/>
    <mergeCell ref="C19:H20"/>
    <mergeCell ref="E45:I45"/>
    <mergeCell ref="J45:K45"/>
    <mergeCell ref="F22:K22"/>
    <mergeCell ref="I19:M20"/>
    <mergeCell ref="O8:T8"/>
    <mergeCell ref="F16:K16"/>
    <mergeCell ref="P17:U17"/>
    <mergeCell ref="E52:L52"/>
    <mergeCell ref="F58:K58"/>
    <mergeCell ref="P48:T49"/>
    <mergeCell ref="P55:T56"/>
    <mergeCell ref="E51:L51"/>
    <mergeCell ref="C48:O49"/>
    <mergeCell ref="C55:O56"/>
    <mergeCell ref="Q42:U43"/>
    <mergeCell ref="C25:H26"/>
    <mergeCell ref="I25:M26"/>
    <mergeCell ref="F28:K28"/>
    <mergeCell ref="K35:P35"/>
    <mergeCell ref="K36:P36"/>
    <mergeCell ref="C42:P43"/>
    <mergeCell ref="J38:Q38"/>
    <mergeCell ref="R38:U38"/>
    <mergeCell ref="K39:Q39"/>
    <mergeCell ref="R39:U39"/>
    <mergeCell ref="Q32:U33"/>
    <mergeCell ref="C32:P33"/>
    <mergeCell ref="N19:U19"/>
    <mergeCell ref="O20:U20"/>
    <mergeCell ref="C5:AD6"/>
    <mergeCell ref="C12:U13"/>
    <mergeCell ref="V19:Z19"/>
    <mergeCell ref="V20:Z20"/>
    <mergeCell ref="P16:U16"/>
    <mergeCell ref="F69:L69"/>
    <mergeCell ref="M69:P69"/>
    <mergeCell ref="C62:P63"/>
    <mergeCell ref="F65:K65"/>
    <mergeCell ref="F66:K66"/>
    <mergeCell ref="E68:L68"/>
    <mergeCell ref="M68:P68"/>
    <mergeCell ref="S76:X76"/>
    <mergeCell ref="Y76:AD76"/>
    <mergeCell ref="AE76:AJ76"/>
    <mergeCell ref="M73:R73"/>
    <mergeCell ref="S73:X73"/>
    <mergeCell ref="Y73:AD73"/>
    <mergeCell ref="AE73:AJ73"/>
    <mergeCell ref="M74:R74"/>
    <mergeCell ref="S74:X74"/>
    <mergeCell ref="Y74:AD74"/>
    <mergeCell ref="AE74:AJ74"/>
    <mergeCell ref="S75:X75"/>
    <mergeCell ref="Y75:AD75"/>
    <mergeCell ref="AE75:AJ75"/>
    <mergeCell ref="D74:L74"/>
    <mergeCell ref="D75:L75"/>
    <mergeCell ref="D76:L76"/>
    <mergeCell ref="M75:R75"/>
    <mergeCell ref="M76:R76"/>
  </mergeCells>
  <phoneticPr fontId="6"/>
  <pageMargins left="0.51181102362204722" right="0.31496062992125984" top="0.55118110236220474" bottom="0.15748031496062992"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B1:AQ46"/>
  <sheetViews>
    <sheetView showGridLines="0" zoomScale="85" zoomScaleNormal="85" workbookViewId="0">
      <pane xSplit="3" ySplit="8" topLeftCell="D9" activePane="bottomRight" state="frozen"/>
      <selection activeCell="A8" sqref="A8"/>
      <selection pane="topRight" activeCell="A8" sqref="A8"/>
      <selection pane="bottomLeft" activeCell="A8" sqref="A8"/>
      <selection pane="bottomRight" activeCell="B5" sqref="B5:C8"/>
    </sheetView>
  </sheetViews>
  <sheetFormatPr defaultRowHeight="13.5" x14ac:dyDescent="0.15"/>
  <cols>
    <col min="1" max="1" width="1" style="6" customWidth="1"/>
    <col min="2" max="2" width="2.5" style="6" customWidth="1"/>
    <col min="3" max="3" width="20.25" style="6" customWidth="1"/>
    <col min="4" max="4" width="12.375" style="6" customWidth="1"/>
    <col min="5" max="5" width="8.25" style="6" customWidth="1"/>
    <col min="6" max="6" width="11" style="6" customWidth="1"/>
    <col min="7" max="8" width="12.125" style="6" customWidth="1"/>
    <col min="9" max="9" width="11.125" style="6" customWidth="1"/>
    <col min="10" max="10" width="2" customWidth="1"/>
    <col min="11" max="11" width="8" style="6" customWidth="1"/>
    <col min="12" max="12" width="11.125" style="6" customWidth="1"/>
    <col min="13" max="13" width="2" customWidth="1"/>
    <col min="14" max="14" width="11.125" style="6" customWidth="1"/>
    <col min="15" max="16" width="12" style="6" customWidth="1"/>
    <col min="17" max="17" width="2" style="6" customWidth="1"/>
    <col min="18" max="19" width="12.5" style="6" customWidth="1"/>
    <col min="20" max="20" width="2.25" style="6" customWidth="1"/>
    <col min="21" max="21" width="12.875" style="6" customWidth="1"/>
    <col min="22" max="22" width="12.375" style="6" customWidth="1"/>
    <col min="23" max="23" width="7.875" style="6" customWidth="1"/>
    <col min="24" max="24" width="2" customWidth="1"/>
    <col min="25" max="26" width="11.25" style="6" customWidth="1"/>
    <col min="27" max="28" width="13.5" style="6" customWidth="1"/>
    <col min="29" max="29" width="2.25" style="6" customWidth="1"/>
    <col min="30" max="37" width="11.375" style="6" customWidth="1"/>
    <col min="38" max="16384" width="9" style="6"/>
  </cols>
  <sheetData>
    <row r="1" spans="2:43" ht="19.5" customHeight="1" x14ac:dyDescent="0.15">
      <c r="B1"/>
      <c r="C1"/>
      <c r="U1" s="48" t="s">
        <v>164</v>
      </c>
      <c r="V1" s="176">
        <f>入力!$K6</f>
        <v>0.57330410443135738</v>
      </c>
      <c r="W1" s="85" t="s">
        <v>165</v>
      </c>
      <c r="Y1" s="86"/>
    </row>
    <row r="2" spans="2:43" ht="15.75" customHeight="1" x14ac:dyDescent="0.15">
      <c r="B2" s="24"/>
      <c r="C2" s="24"/>
      <c r="P2" s="56" t="str">
        <f>"（単位："&amp;入力!$K$29&amp;"）"</f>
        <v>（単位：万円）</v>
      </c>
      <c r="U2" s="25"/>
      <c r="V2" s="25"/>
      <c r="AB2" s="56" t="str">
        <f>"（単位："&amp;入力!$K$29&amp;"）"</f>
        <v>（単位：万円）</v>
      </c>
      <c r="AJ2" s="57"/>
      <c r="AK2" s="57" t="s">
        <v>203</v>
      </c>
    </row>
    <row r="3" spans="2:43" ht="15" customHeight="1" x14ac:dyDescent="0.15">
      <c r="B3" s="24"/>
      <c r="C3" s="24"/>
      <c r="D3" s="680" t="s">
        <v>119</v>
      </c>
      <c r="E3" s="681"/>
      <c r="F3" s="681"/>
      <c r="G3" s="681"/>
      <c r="H3" s="681"/>
      <c r="I3" s="682"/>
      <c r="K3"/>
      <c r="L3"/>
      <c r="N3" s="695" t="s">
        <v>123</v>
      </c>
      <c r="O3" s="696"/>
      <c r="P3" s="697"/>
      <c r="R3" s="690" t="s">
        <v>163</v>
      </c>
      <c r="S3" s="691"/>
      <c r="U3"/>
      <c r="V3"/>
      <c r="W3"/>
      <c r="Y3" s="680" t="s">
        <v>126</v>
      </c>
      <c r="Z3" s="681"/>
      <c r="AA3" s="681"/>
      <c r="AB3" s="682"/>
      <c r="AD3" s="704" t="s">
        <v>197</v>
      </c>
      <c r="AE3" s="704"/>
      <c r="AF3" s="704"/>
      <c r="AG3" s="704"/>
      <c r="AH3" s="704"/>
      <c r="AI3" s="704"/>
      <c r="AJ3" s="704"/>
      <c r="AK3" s="704"/>
    </row>
    <row r="4" spans="2:43" ht="15" customHeight="1" x14ac:dyDescent="0.15">
      <c r="B4" s="23"/>
      <c r="C4" s="19"/>
      <c r="D4" s="683"/>
      <c r="E4" s="684"/>
      <c r="F4" s="684"/>
      <c r="G4" s="684"/>
      <c r="H4" s="684"/>
      <c r="I4" s="685"/>
      <c r="K4"/>
      <c r="L4"/>
      <c r="N4" s="698"/>
      <c r="O4" s="699"/>
      <c r="P4" s="700"/>
      <c r="R4" s="692"/>
      <c r="S4" s="693"/>
      <c r="U4"/>
      <c r="V4"/>
      <c r="W4"/>
      <c r="Y4" s="683"/>
      <c r="Z4" s="684"/>
      <c r="AA4" s="684"/>
      <c r="AB4" s="685"/>
      <c r="AD4" s="704" t="s">
        <v>119</v>
      </c>
      <c r="AE4" s="704"/>
      <c r="AF4" s="704" t="s">
        <v>230</v>
      </c>
      <c r="AG4" s="704"/>
      <c r="AH4" s="704" t="s">
        <v>231</v>
      </c>
      <c r="AI4" s="704"/>
      <c r="AJ4" s="704" t="s">
        <v>232</v>
      </c>
      <c r="AK4" s="704"/>
    </row>
    <row r="5" spans="2:43" ht="11.25" customHeight="1" x14ac:dyDescent="0.15">
      <c r="B5" s="695" t="s">
        <v>0</v>
      </c>
      <c r="C5" s="697"/>
      <c r="D5" s="262" t="s">
        <v>168</v>
      </c>
      <c r="E5" s="262" t="s">
        <v>274</v>
      </c>
      <c r="F5" s="262" t="s">
        <v>170</v>
      </c>
      <c r="G5" s="262" t="s">
        <v>169</v>
      </c>
      <c r="H5" s="262" t="s">
        <v>171</v>
      </c>
      <c r="I5" s="273" t="s">
        <v>174</v>
      </c>
      <c r="K5" s="262" t="s">
        <v>271</v>
      </c>
      <c r="L5" s="273" t="s">
        <v>175</v>
      </c>
      <c r="N5" s="273" t="s">
        <v>176</v>
      </c>
      <c r="O5" s="273" t="s">
        <v>177</v>
      </c>
      <c r="P5" s="273" t="s">
        <v>192</v>
      </c>
      <c r="R5" s="274" t="s">
        <v>180</v>
      </c>
      <c r="S5" s="275" t="s">
        <v>181</v>
      </c>
      <c r="U5" s="262" t="s">
        <v>184</v>
      </c>
      <c r="V5" s="262" t="s">
        <v>186</v>
      </c>
      <c r="W5" s="262" t="s">
        <v>271</v>
      </c>
      <c r="Y5" s="262" t="s">
        <v>187</v>
      </c>
      <c r="Z5" s="262" t="s">
        <v>191</v>
      </c>
      <c r="AA5" s="273" t="s">
        <v>193</v>
      </c>
      <c r="AB5" s="273" t="s">
        <v>194</v>
      </c>
      <c r="AD5" s="280" t="s">
        <v>233</v>
      </c>
      <c r="AE5" s="281" t="s">
        <v>234</v>
      </c>
      <c r="AF5" s="280" t="s">
        <v>237</v>
      </c>
      <c r="AG5" s="281" t="s">
        <v>238</v>
      </c>
      <c r="AH5" s="280" t="s">
        <v>239</v>
      </c>
      <c r="AI5" s="281" t="s">
        <v>240</v>
      </c>
      <c r="AJ5" s="280" t="s">
        <v>200</v>
      </c>
      <c r="AK5" s="281" t="s">
        <v>247</v>
      </c>
    </row>
    <row r="6" spans="2:43" s="22" customFormat="1" ht="12" customHeight="1" x14ac:dyDescent="0.15">
      <c r="B6" s="702"/>
      <c r="C6" s="703"/>
      <c r="D6" s="688" t="s">
        <v>118</v>
      </c>
      <c r="E6" s="688" t="s">
        <v>92</v>
      </c>
      <c r="F6" s="688" t="s">
        <v>121</v>
      </c>
      <c r="G6" s="688" t="s">
        <v>120</v>
      </c>
      <c r="H6" s="688" t="s">
        <v>122</v>
      </c>
      <c r="I6" s="688" t="s">
        <v>227</v>
      </c>
      <c r="J6"/>
      <c r="K6" s="688" t="s">
        <v>92</v>
      </c>
      <c r="L6" s="688" t="s">
        <v>226</v>
      </c>
      <c r="M6"/>
      <c r="N6" s="688" t="s">
        <v>121</v>
      </c>
      <c r="O6" s="688" t="s">
        <v>120</v>
      </c>
      <c r="P6" s="688" t="s">
        <v>122</v>
      </c>
      <c r="Q6" s="21"/>
      <c r="R6" s="694" t="s">
        <v>124</v>
      </c>
      <c r="S6" s="686" t="s">
        <v>125</v>
      </c>
      <c r="U6" s="686" t="s">
        <v>166</v>
      </c>
      <c r="V6" s="686" t="s">
        <v>190</v>
      </c>
      <c r="W6" s="688" t="s">
        <v>92</v>
      </c>
      <c r="X6"/>
      <c r="Y6" s="687" t="s">
        <v>188</v>
      </c>
      <c r="Z6" s="694" t="s">
        <v>124</v>
      </c>
      <c r="AA6" s="688" t="s">
        <v>120</v>
      </c>
      <c r="AB6" s="688" t="s">
        <v>122</v>
      </c>
      <c r="AC6" s="21"/>
      <c r="AD6" s="687" t="s">
        <v>201</v>
      </c>
      <c r="AE6" s="705" t="s">
        <v>202</v>
      </c>
      <c r="AF6" s="687" t="s">
        <v>201</v>
      </c>
      <c r="AG6" s="705" t="s">
        <v>202</v>
      </c>
      <c r="AH6" s="687" t="s">
        <v>201</v>
      </c>
      <c r="AI6" s="705" t="s">
        <v>202</v>
      </c>
      <c r="AJ6" s="687" t="s">
        <v>201</v>
      </c>
      <c r="AK6" s="705" t="s">
        <v>202</v>
      </c>
      <c r="AL6" s="21"/>
      <c r="AM6" s="21"/>
      <c r="AN6" s="21"/>
      <c r="AO6" s="21"/>
      <c r="AP6" s="21"/>
      <c r="AQ6" s="21"/>
    </row>
    <row r="7" spans="2:43" s="22" customFormat="1" ht="12" customHeight="1" x14ac:dyDescent="0.15">
      <c r="B7" s="702"/>
      <c r="C7" s="703"/>
      <c r="D7" s="701"/>
      <c r="E7" s="689"/>
      <c r="F7" s="701"/>
      <c r="G7" s="689"/>
      <c r="H7" s="689"/>
      <c r="I7" s="701"/>
      <c r="J7"/>
      <c r="K7" s="689"/>
      <c r="L7" s="701"/>
      <c r="M7"/>
      <c r="N7" s="701"/>
      <c r="O7" s="689"/>
      <c r="P7" s="689"/>
      <c r="Q7" s="21"/>
      <c r="R7" s="694"/>
      <c r="S7" s="687"/>
      <c r="U7" s="687"/>
      <c r="V7" s="687"/>
      <c r="W7" s="689"/>
      <c r="X7"/>
      <c r="Y7" s="687"/>
      <c r="Z7" s="694"/>
      <c r="AA7" s="689"/>
      <c r="AB7" s="689"/>
      <c r="AC7" s="21"/>
      <c r="AD7" s="687"/>
      <c r="AE7" s="705"/>
      <c r="AF7" s="687"/>
      <c r="AG7" s="705"/>
      <c r="AH7" s="687"/>
      <c r="AI7" s="705"/>
      <c r="AJ7" s="687"/>
      <c r="AK7" s="705"/>
      <c r="AL7" s="21"/>
      <c r="AM7" s="21"/>
      <c r="AN7" s="21"/>
      <c r="AO7" s="21"/>
      <c r="AP7" s="21"/>
      <c r="AQ7" s="21"/>
    </row>
    <row r="8" spans="2:43" s="52" customFormat="1" ht="21" customHeight="1" x14ac:dyDescent="0.15">
      <c r="B8" s="698"/>
      <c r="C8" s="700"/>
      <c r="D8" s="263"/>
      <c r="E8" s="263"/>
      <c r="F8" s="263" t="s">
        <v>275</v>
      </c>
      <c r="G8" s="264" t="s">
        <v>172</v>
      </c>
      <c r="H8" s="264" t="s">
        <v>173</v>
      </c>
      <c r="I8" s="264" t="s">
        <v>515</v>
      </c>
      <c r="J8"/>
      <c r="K8" s="263"/>
      <c r="L8" s="263" t="s">
        <v>270</v>
      </c>
      <c r="M8"/>
      <c r="N8" s="264" t="s">
        <v>514</v>
      </c>
      <c r="O8" s="264" t="s">
        <v>178</v>
      </c>
      <c r="P8" s="264" t="s">
        <v>179</v>
      </c>
      <c r="R8" s="263" t="s">
        <v>183</v>
      </c>
      <c r="S8" s="263" t="s">
        <v>182</v>
      </c>
      <c r="U8" s="276" t="s">
        <v>185</v>
      </c>
      <c r="V8" s="277" t="s">
        <v>189</v>
      </c>
      <c r="W8" s="278"/>
      <c r="X8"/>
      <c r="Y8" s="278" t="s">
        <v>273</v>
      </c>
      <c r="Z8" s="279" t="s">
        <v>516</v>
      </c>
      <c r="AA8" s="264" t="s">
        <v>195</v>
      </c>
      <c r="AB8" s="264" t="s">
        <v>196</v>
      </c>
      <c r="AD8" s="282" t="s">
        <v>235</v>
      </c>
      <c r="AE8" s="283" t="s">
        <v>236</v>
      </c>
      <c r="AF8" s="282" t="s">
        <v>241</v>
      </c>
      <c r="AG8" s="283" t="s">
        <v>242</v>
      </c>
      <c r="AH8" s="282" t="s">
        <v>243</v>
      </c>
      <c r="AI8" s="283" t="s">
        <v>244</v>
      </c>
      <c r="AJ8" s="263" t="s">
        <v>245</v>
      </c>
      <c r="AK8" s="284" t="s">
        <v>246</v>
      </c>
    </row>
    <row r="9" spans="2:43" ht="12.75" customHeight="1" x14ac:dyDescent="0.15">
      <c r="B9" s="265" t="s">
        <v>14</v>
      </c>
      <c r="C9" s="266" t="s">
        <v>300</v>
      </c>
      <c r="D9" s="73">
        <f>入力!I9</f>
        <v>0</v>
      </c>
      <c r="E9" s="139">
        <f>IF(自給率!G7="",自給率!E7,自給率!G7)</f>
        <v>0.46895768579593522</v>
      </c>
      <c r="F9" s="73">
        <f>D9*E9</f>
        <v>0</v>
      </c>
      <c r="G9" s="73">
        <f>F9*その他係数!F4</f>
        <v>0</v>
      </c>
      <c r="H9" s="73">
        <f>F9*その他係数!G4</f>
        <v>0</v>
      </c>
      <c r="I9" s="73">
        <f t="array" ref="I9:I45">MMULT(投入係数!D4:AN40,F9:F45)</f>
        <v>0</v>
      </c>
      <c r="K9" s="143">
        <f>自給率!E7</f>
        <v>0.46895768579593522</v>
      </c>
      <c r="L9" s="73">
        <f>I9*K9</f>
        <v>0</v>
      </c>
      <c r="N9" s="73">
        <f t="array" ref="N9:N45">MMULT(逆行列係数!D4:AN40,L9:L45)</f>
        <v>0</v>
      </c>
      <c r="O9" s="73">
        <f>N9*その他係数!F4</f>
        <v>0</v>
      </c>
      <c r="P9" s="73">
        <f>N9*その他係数!G4</f>
        <v>0</v>
      </c>
      <c r="Q9" s="74"/>
      <c r="R9" s="73">
        <f t="shared" ref="R9:R45" si="0">F9+N9</f>
        <v>0</v>
      </c>
      <c r="S9" s="75">
        <f t="shared" ref="S9:S45" si="1">H9+P9</f>
        <v>0</v>
      </c>
      <c r="T9" s="74"/>
      <c r="U9" s="73">
        <f>S9*$V$1</f>
        <v>0</v>
      </c>
      <c r="V9" s="73">
        <f>$U$46*その他係数!H4</f>
        <v>0</v>
      </c>
      <c r="W9" s="143">
        <f>自給率!E7</f>
        <v>0.46895768579593522</v>
      </c>
      <c r="Y9" s="73">
        <f>V9*W9</f>
        <v>0</v>
      </c>
      <c r="Z9" s="73">
        <f t="array" ref="Z9:Z45">MMULT(逆行列係数!D4:AN40,Y9:Y45)</f>
        <v>0</v>
      </c>
      <c r="AA9" s="73">
        <f>Z9*その他係数!F4</f>
        <v>0</v>
      </c>
      <c r="AB9" s="73">
        <f>Z9*その他係数!G4</f>
        <v>0</v>
      </c>
      <c r="AC9" s="74"/>
      <c r="AD9" s="73">
        <f>F9*その他係数!I4*入力!$N$33</f>
        <v>0</v>
      </c>
      <c r="AE9" s="73">
        <f>F9*その他係数!J4*入力!$N$33</f>
        <v>0</v>
      </c>
      <c r="AF9" s="73">
        <f>N9*その他係数!I4*入力!$N$33</f>
        <v>0</v>
      </c>
      <c r="AG9" s="73">
        <f>N9*その他係数!J4*入力!$N$33</f>
        <v>0</v>
      </c>
      <c r="AH9" s="73">
        <f>Z9*その他係数!I4*入力!$N$33</f>
        <v>0</v>
      </c>
      <c r="AI9" s="73">
        <f>Z9*その他係数!J4*入力!$N$33</f>
        <v>0</v>
      </c>
      <c r="AJ9" s="73">
        <f>AD9+AF9+AH9</f>
        <v>0</v>
      </c>
      <c r="AK9" s="73">
        <f>AE9+AG9+AI9</f>
        <v>0</v>
      </c>
    </row>
    <row r="10" spans="2:43" ht="12.75" customHeight="1" x14ac:dyDescent="0.15">
      <c r="B10" s="267" t="s">
        <v>15</v>
      </c>
      <c r="C10" s="268" t="s">
        <v>16</v>
      </c>
      <c r="D10" s="76">
        <f>入力!I10</f>
        <v>0</v>
      </c>
      <c r="E10" s="140">
        <f>IF(自給率!G8="",自給率!E8,自給率!G8)</f>
        <v>0.24620590276339227</v>
      </c>
      <c r="F10" s="76">
        <f>D10*E10</f>
        <v>0</v>
      </c>
      <c r="G10" s="76">
        <f>F10*その他係数!F5</f>
        <v>0</v>
      </c>
      <c r="H10" s="76">
        <f>F10*その他係数!G5</f>
        <v>0</v>
      </c>
      <c r="I10" s="76">
        <v>0</v>
      </c>
      <c r="K10" s="144">
        <f>自給率!E8</f>
        <v>0.24620590276339227</v>
      </c>
      <c r="L10" s="76">
        <f t="shared" ref="L10:L44" si="2">I10*K10</f>
        <v>0</v>
      </c>
      <c r="N10" s="76">
        <v>0</v>
      </c>
      <c r="O10" s="76">
        <f>N10*その他係数!F5</f>
        <v>0</v>
      </c>
      <c r="P10" s="76">
        <f>N10*その他係数!G5</f>
        <v>0</v>
      </c>
      <c r="Q10" s="74"/>
      <c r="R10" s="76">
        <f t="shared" si="0"/>
        <v>0</v>
      </c>
      <c r="S10" s="77">
        <f t="shared" si="1"/>
        <v>0</v>
      </c>
      <c r="T10" s="74"/>
      <c r="U10" s="76">
        <f t="shared" ref="U10:U45" si="3">S10*$V$1</f>
        <v>0</v>
      </c>
      <c r="V10" s="76">
        <f>$U$46*その他係数!H5</f>
        <v>0</v>
      </c>
      <c r="W10" s="144">
        <f>自給率!E8</f>
        <v>0.24620590276339227</v>
      </c>
      <c r="Y10" s="76">
        <f>V10*W10</f>
        <v>0</v>
      </c>
      <c r="Z10" s="76">
        <v>0</v>
      </c>
      <c r="AA10" s="76">
        <f>Z10*その他係数!F5</f>
        <v>0</v>
      </c>
      <c r="AB10" s="76">
        <f>Z10*その他係数!G5</f>
        <v>0</v>
      </c>
      <c r="AC10" s="74"/>
      <c r="AD10" s="76">
        <f>F10*その他係数!I5*入力!$N$33</f>
        <v>0</v>
      </c>
      <c r="AE10" s="76">
        <f>F10*その他係数!J5*入力!$N$33</f>
        <v>0</v>
      </c>
      <c r="AF10" s="76">
        <f>N10*その他係数!I5*入力!$N$33</f>
        <v>0</v>
      </c>
      <c r="AG10" s="76">
        <f>N10*その他係数!J5*入力!$N$33</f>
        <v>0</v>
      </c>
      <c r="AH10" s="76">
        <f>Z10*その他係数!I5*入力!$N$33</f>
        <v>0</v>
      </c>
      <c r="AI10" s="76">
        <f>Z10*その他係数!J5*入力!$N$33</f>
        <v>0</v>
      </c>
      <c r="AJ10" s="76">
        <f t="shared" ref="AJ10:AJ45" si="4">AD10+AF10+AH10</f>
        <v>0</v>
      </c>
      <c r="AK10" s="76">
        <f t="shared" ref="AK10:AK45" si="5">AE10+AG10+AI10</f>
        <v>0</v>
      </c>
    </row>
    <row r="11" spans="2:43" ht="12.75" customHeight="1" x14ac:dyDescent="0.15">
      <c r="B11" s="267" t="s">
        <v>17</v>
      </c>
      <c r="C11" s="268" t="s">
        <v>18</v>
      </c>
      <c r="D11" s="76">
        <f>入力!I11</f>
        <v>0</v>
      </c>
      <c r="E11" s="140">
        <f>IF(自給率!G9="",自給率!E9,自給率!G9)</f>
        <v>0.24007071192909202</v>
      </c>
      <c r="F11" s="76">
        <f t="shared" ref="F11:F45" si="6">D11*E11</f>
        <v>0</v>
      </c>
      <c r="G11" s="76">
        <f>F11*その他係数!F6</f>
        <v>0</v>
      </c>
      <c r="H11" s="76">
        <f>F11*その他係数!G6</f>
        <v>0</v>
      </c>
      <c r="I11" s="76">
        <v>0</v>
      </c>
      <c r="K11" s="144">
        <f>自給率!E9</f>
        <v>0.24007071192909202</v>
      </c>
      <c r="L11" s="76">
        <f t="shared" si="2"/>
        <v>0</v>
      </c>
      <c r="N11" s="76">
        <v>0</v>
      </c>
      <c r="O11" s="76">
        <f>N11*その他係数!F6</f>
        <v>0</v>
      </c>
      <c r="P11" s="76">
        <f>N11*その他係数!G6</f>
        <v>0</v>
      </c>
      <c r="Q11" s="74"/>
      <c r="R11" s="76">
        <f t="shared" si="0"/>
        <v>0</v>
      </c>
      <c r="S11" s="77">
        <f t="shared" si="1"/>
        <v>0</v>
      </c>
      <c r="T11" s="74"/>
      <c r="U11" s="76">
        <f t="shared" si="3"/>
        <v>0</v>
      </c>
      <c r="V11" s="76">
        <f>$U$46*その他係数!H6</f>
        <v>0</v>
      </c>
      <c r="W11" s="144">
        <f>自給率!E9</f>
        <v>0.24007071192909202</v>
      </c>
      <c r="Y11" s="76">
        <f t="shared" ref="Y11:Y45" si="7">V11*W11</f>
        <v>0</v>
      </c>
      <c r="Z11" s="76">
        <v>0</v>
      </c>
      <c r="AA11" s="76">
        <f>Z11*その他係数!F6</f>
        <v>0</v>
      </c>
      <c r="AB11" s="76">
        <f>Z11*その他係数!G6</f>
        <v>0</v>
      </c>
      <c r="AC11" s="74"/>
      <c r="AD11" s="76">
        <f>F11*その他係数!I6*入力!$N$33</f>
        <v>0</v>
      </c>
      <c r="AE11" s="76">
        <f>F11*その他係数!J6*入力!$N$33</f>
        <v>0</v>
      </c>
      <c r="AF11" s="76">
        <f>N11*その他係数!I6*入力!$N$33</f>
        <v>0</v>
      </c>
      <c r="AG11" s="76">
        <f>N11*その他係数!J6*入力!$N$33</f>
        <v>0</v>
      </c>
      <c r="AH11" s="76">
        <f>Z11*その他係数!I6*入力!$N$33</f>
        <v>0</v>
      </c>
      <c r="AI11" s="76">
        <f>Z11*その他係数!J6*入力!$N$33</f>
        <v>0</v>
      </c>
      <c r="AJ11" s="76">
        <f>AD11+AF11+AH11</f>
        <v>0</v>
      </c>
      <c r="AK11" s="76">
        <f>AE11+AG11+AI11</f>
        <v>0</v>
      </c>
    </row>
    <row r="12" spans="2:43" ht="12.75" customHeight="1" x14ac:dyDescent="0.15">
      <c r="B12" s="267" t="s">
        <v>19</v>
      </c>
      <c r="C12" s="268" t="s">
        <v>20</v>
      </c>
      <c r="D12" s="76">
        <f>入力!I12</f>
        <v>0</v>
      </c>
      <c r="E12" s="140">
        <f>IF(自給率!G10="",自給率!E10,自給率!G10)</f>
        <v>1.7429030443420701E-2</v>
      </c>
      <c r="F12" s="187">
        <f>D12*E12</f>
        <v>0</v>
      </c>
      <c r="G12" s="76">
        <f>F12*その他係数!F7</f>
        <v>0</v>
      </c>
      <c r="H12" s="76">
        <f>F12*その他係数!G7</f>
        <v>0</v>
      </c>
      <c r="I12" s="76">
        <v>0</v>
      </c>
      <c r="K12" s="144">
        <f>自給率!E10</f>
        <v>1.7429030443420701E-2</v>
      </c>
      <c r="L12" s="76">
        <f t="shared" si="2"/>
        <v>0</v>
      </c>
      <c r="N12" s="76">
        <v>0</v>
      </c>
      <c r="O12" s="76">
        <f>N12*その他係数!F7</f>
        <v>0</v>
      </c>
      <c r="P12" s="76">
        <f>N12*その他係数!G7</f>
        <v>0</v>
      </c>
      <c r="Q12" s="74"/>
      <c r="R12" s="76">
        <f t="shared" si="0"/>
        <v>0</v>
      </c>
      <c r="S12" s="77">
        <f t="shared" si="1"/>
        <v>0</v>
      </c>
      <c r="T12" s="74"/>
      <c r="U12" s="76">
        <f t="shared" si="3"/>
        <v>0</v>
      </c>
      <c r="V12" s="76">
        <f>$U$46*その他係数!H7</f>
        <v>0</v>
      </c>
      <c r="W12" s="144">
        <f>自給率!E10</f>
        <v>1.7429030443420701E-2</v>
      </c>
      <c r="Y12" s="76">
        <f t="shared" si="7"/>
        <v>0</v>
      </c>
      <c r="Z12" s="76">
        <v>0</v>
      </c>
      <c r="AA12" s="76">
        <f>Z12*その他係数!F7</f>
        <v>0</v>
      </c>
      <c r="AB12" s="76">
        <f>Z12*その他係数!G7</f>
        <v>0</v>
      </c>
      <c r="AC12" s="74"/>
      <c r="AD12" s="76">
        <f>F12*その他係数!I7*入力!$N$33</f>
        <v>0</v>
      </c>
      <c r="AE12" s="76">
        <f>F12*その他係数!J7*入力!$N$33</f>
        <v>0</v>
      </c>
      <c r="AF12" s="76">
        <f>N12*その他係数!I7*入力!$N$33</f>
        <v>0</v>
      </c>
      <c r="AG12" s="76">
        <f>N12*その他係数!J7*入力!$N$33</f>
        <v>0</v>
      </c>
      <c r="AH12" s="76">
        <f>Z12*その他係数!I7*入力!$N$33</f>
        <v>0</v>
      </c>
      <c r="AI12" s="76">
        <f>Z12*その他係数!J7*入力!$N$33</f>
        <v>0</v>
      </c>
      <c r="AJ12" s="76">
        <f t="shared" si="4"/>
        <v>0</v>
      </c>
      <c r="AK12" s="76">
        <f t="shared" si="5"/>
        <v>0</v>
      </c>
    </row>
    <row r="13" spans="2:43" ht="12.75" customHeight="1" x14ac:dyDescent="0.15">
      <c r="B13" s="267" t="s">
        <v>21</v>
      </c>
      <c r="C13" s="268" t="s">
        <v>22</v>
      </c>
      <c r="D13" s="76">
        <f>入力!I13</f>
        <v>0</v>
      </c>
      <c r="E13" s="140">
        <f>IF(自給率!G11="",自給率!E11,自給率!G11)</f>
        <v>0.26593597081982223</v>
      </c>
      <c r="F13" s="76">
        <f t="shared" si="6"/>
        <v>0</v>
      </c>
      <c r="G13" s="76">
        <f>F13*その他係数!F8</f>
        <v>0</v>
      </c>
      <c r="H13" s="76">
        <f>F13*その他係数!G8</f>
        <v>0</v>
      </c>
      <c r="I13" s="76">
        <v>0</v>
      </c>
      <c r="K13" s="144">
        <f>自給率!E11</f>
        <v>0.26593597081982223</v>
      </c>
      <c r="L13" s="76">
        <f t="shared" si="2"/>
        <v>0</v>
      </c>
      <c r="N13" s="76">
        <v>0</v>
      </c>
      <c r="O13" s="76">
        <f>N13*その他係数!F8</f>
        <v>0</v>
      </c>
      <c r="P13" s="76">
        <f>N13*その他係数!G8</f>
        <v>0</v>
      </c>
      <c r="Q13" s="74"/>
      <c r="R13" s="76">
        <f t="shared" si="0"/>
        <v>0</v>
      </c>
      <c r="S13" s="77">
        <f t="shared" si="1"/>
        <v>0</v>
      </c>
      <c r="T13" s="74"/>
      <c r="U13" s="76">
        <f>S13*$V$1</f>
        <v>0</v>
      </c>
      <c r="V13" s="76">
        <f>$U$46*その他係数!H8</f>
        <v>0</v>
      </c>
      <c r="W13" s="144">
        <f>自給率!E11</f>
        <v>0.26593597081982223</v>
      </c>
      <c r="Y13" s="76">
        <f t="shared" si="7"/>
        <v>0</v>
      </c>
      <c r="Z13" s="76">
        <v>0</v>
      </c>
      <c r="AA13" s="76">
        <f>Z13*その他係数!F8</f>
        <v>0</v>
      </c>
      <c r="AB13" s="76">
        <f>Z13*その他係数!G8</f>
        <v>0</v>
      </c>
      <c r="AC13" s="74"/>
      <c r="AD13" s="76">
        <f>F13*その他係数!I8*入力!$N$33</f>
        <v>0</v>
      </c>
      <c r="AE13" s="76">
        <f>F13*その他係数!J8*入力!$N$33</f>
        <v>0</v>
      </c>
      <c r="AF13" s="76">
        <f>N13*その他係数!I8*入力!$N$33</f>
        <v>0</v>
      </c>
      <c r="AG13" s="76">
        <f>N13*その他係数!J8*入力!$N$33</f>
        <v>0</v>
      </c>
      <c r="AH13" s="76">
        <f>Z13*その他係数!I8*入力!$N$33</f>
        <v>0</v>
      </c>
      <c r="AI13" s="76">
        <f>Z13*その他係数!J8*入力!$N$33</f>
        <v>0</v>
      </c>
      <c r="AJ13" s="76">
        <f t="shared" si="4"/>
        <v>0</v>
      </c>
      <c r="AK13" s="76">
        <f t="shared" si="5"/>
        <v>0</v>
      </c>
    </row>
    <row r="14" spans="2:43" ht="12.75" customHeight="1" x14ac:dyDescent="0.15">
      <c r="B14" s="267" t="s">
        <v>23</v>
      </c>
      <c r="C14" s="268" t="s">
        <v>24</v>
      </c>
      <c r="D14" s="76">
        <f>入力!I14</f>
        <v>0</v>
      </c>
      <c r="E14" s="140">
        <f>IF(自給率!G12="",自給率!E12,自給率!G12)</f>
        <v>2.7764594554152033E-2</v>
      </c>
      <c r="F14" s="76">
        <f t="shared" si="6"/>
        <v>0</v>
      </c>
      <c r="G14" s="76">
        <f>F14*その他係数!F9</f>
        <v>0</v>
      </c>
      <c r="H14" s="76">
        <f>F14*その他係数!G9</f>
        <v>0</v>
      </c>
      <c r="I14" s="76">
        <v>0</v>
      </c>
      <c r="K14" s="144">
        <f>自給率!E12</f>
        <v>2.7764594554152033E-2</v>
      </c>
      <c r="L14" s="76">
        <f t="shared" si="2"/>
        <v>0</v>
      </c>
      <c r="N14" s="76">
        <v>0</v>
      </c>
      <c r="O14" s="76">
        <f>N14*その他係数!F9</f>
        <v>0</v>
      </c>
      <c r="P14" s="76">
        <f>N14*その他係数!G9</f>
        <v>0</v>
      </c>
      <c r="Q14" s="74"/>
      <c r="R14" s="76">
        <f t="shared" si="0"/>
        <v>0</v>
      </c>
      <c r="S14" s="77">
        <f t="shared" si="1"/>
        <v>0</v>
      </c>
      <c r="T14" s="74"/>
      <c r="U14" s="76">
        <f t="shared" si="3"/>
        <v>0</v>
      </c>
      <c r="V14" s="76">
        <f>$U$46*その他係数!H9</f>
        <v>0</v>
      </c>
      <c r="W14" s="144">
        <f>自給率!E12</f>
        <v>2.7764594554152033E-2</v>
      </c>
      <c r="Y14" s="76">
        <f t="shared" si="7"/>
        <v>0</v>
      </c>
      <c r="Z14" s="76">
        <v>0</v>
      </c>
      <c r="AA14" s="76">
        <f>Z14*その他係数!F9</f>
        <v>0</v>
      </c>
      <c r="AB14" s="76">
        <f>Z14*その他係数!G9</f>
        <v>0</v>
      </c>
      <c r="AC14" s="74"/>
      <c r="AD14" s="76">
        <f>F14*その他係数!I9*入力!$N$33</f>
        <v>0</v>
      </c>
      <c r="AE14" s="76">
        <f>F14*その他係数!J9*入力!$N$33</f>
        <v>0</v>
      </c>
      <c r="AF14" s="76">
        <f>N14*その他係数!I9*入力!$N$33</f>
        <v>0</v>
      </c>
      <c r="AG14" s="76">
        <f>N14*その他係数!J9*入力!$N$33</f>
        <v>0</v>
      </c>
      <c r="AH14" s="76">
        <f>Z14*その他係数!I9*入力!$N$33</f>
        <v>0</v>
      </c>
      <c r="AI14" s="76">
        <f>Z14*その他係数!J9*入力!$N$33</f>
        <v>0</v>
      </c>
      <c r="AJ14" s="76">
        <f t="shared" si="4"/>
        <v>0</v>
      </c>
      <c r="AK14" s="76">
        <f t="shared" si="5"/>
        <v>0</v>
      </c>
    </row>
    <row r="15" spans="2:43" ht="12.75" customHeight="1" x14ac:dyDescent="0.15">
      <c r="B15" s="267" t="s">
        <v>25</v>
      </c>
      <c r="C15" s="268" t="s">
        <v>26</v>
      </c>
      <c r="D15" s="76">
        <f>入力!I15</f>
        <v>0</v>
      </c>
      <c r="E15" s="140">
        <f>IF(自給率!G13="",自給率!E13,自給率!G13)</f>
        <v>1.881089580421258E-2</v>
      </c>
      <c r="F15" s="76">
        <f t="shared" si="6"/>
        <v>0</v>
      </c>
      <c r="G15" s="76">
        <f>F15*その他係数!F10</f>
        <v>0</v>
      </c>
      <c r="H15" s="76">
        <f>F15*その他係数!G10</f>
        <v>0</v>
      </c>
      <c r="I15" s="76">
        <v>0</v>
      </c>
      <c r="K15" s="144">
        <f>自給率!E13</f>
        <v>1.881089580421258E-2</v>
      </c>
      <c r="L15" s="76">
        <f t="shared" si="2"/>
        <v>0</v>
      </c>
      <c r="N15" s="76">
        <v>0</v>
      </c>
      <c r="O15" s="76">
        <f>N15*その他係数!F10</f>
        <v>0</v>
      </c>
      <c r="P15" s="76">
        <f>N15*その他係数!G10</f>
        <v>0</v>
      </c>
      <c r="Q15" s="74"/>
      <c r="R15" s="76">
        <f t="shared" si="0"/>
        <v>0</v>
      </c>
      <c r="S15" s="77">
        <f t="shared" si="1"/>
        <v>0</v>
      </c>
      <c r="T15" s="74"/>
      <c r="U15" s="76">
        <f t="shared" si="3"/>
        <v>0</v>
      </c>
      <c r="V15" s="76">
        <f>$U$46*その他係数!H10</f>
        <v>0</v>
      </c>
      <c r="W15" s="144">
        <f>自給率!E13</f>
        <v>1.881089580421258E-2</v>
      </c>
      <c r="Y15" s="76">
        <f t="shared" si="7"/>
        <v>0</v>
      </c>
      <c r="Z15" s="76">
        <v>0</v>
      </c>
      <c r="AA15" s="76">
        <f>Z15*その他係数!F10</f>
        <v>0</v>
      </c>
      <c r="AB15" s="76">
        <f>Z15*その他係数!G10</f>
        <v>0</v>
      </c>
      <c r="AC15" s="74"/>
      <c r="AD15" s="76">
        <f>F15*その他係数!I10*入力!$N$33</f>
        <v>0</v>
      </c>
      <c r="AE15" s="76">
        <f>F15*その他係数!J10*入力!$N$33</f>
        <v>0</v>
      </c>
      <c r="AF15" s="76">
        <f>N15*その他係数!I10*入力!$N$33</f>
        <v>0</v>
      </c>
      <c r="AG15" s="76">
        <f>N15*その他係数!J10*入力!$N$33</f>
        <v>0</v>
      </c>
      <c r="AH15" s="76">
        <f>Z15*その他係数!I10*入力!$N$33</f>
        <v>0</v>
      </c>
      <c r="AI15" s="76">
        <f>Z15*その他係数!J10*入力!$N$33</f>
        <v>0</v>
      </c>
      <c r="AJ15" s="76">
        <f t="shared" si="4"/>
        <v>0</v>
      </c>
      <c r="AK15" s="76">
        <f t="shared" si="5"/>
        <v>0</v>
      </c>
    </row>
    <row r="16" spans="2:43" ht="12.75" customHeight="1" x14ac:dyDescent="0.15">
      <c r="B16" s="267" t="s">
        <v>27</v>
      </c>
      <c r="C16" s="268" t="s">
        <v>305</v>
      </c>
      <c r="D16" s="76">
        <f>入力!I16</f>
        <v>0</v>
      </c>
      <c r="E16" s="140">
        <f>IF(自給率!G14="",自給率!E14,自給率!G14)</f>
        <v>0.16193008423249244</v>
      </c>
      <c r="F16" s="76">
        <f t="shared" si="6"/>
        <v>0</v>
      </c>
      <c r="G16" s="76">
        <f>F16*その他係数!F11</f>
        <v>0</v>
      </c>
      <c r="H16" s="76">
        <f>F16*その他係数!G11</f>
        <v>0</v>
      </c>
      <c r="I16" s="76">
        <v>0</v>
      </c>
      <c r="K16" s="144">
        <f>自給率!E14</f>
        <v>0.16193008423249244</v>
      </c>
      <c r="L16" s="76">
        <f t="shared" si="2"/>
        <v>0</v>
      </c>
      <c r="N16" s="76">
        <v>0</v>
      </c>
      <c r="O16" s="76">
        <f>N16*その他係数!F11</f>
        <v>0</v>
      </c>
      <c r="P16" s="76">
        <f>N16*その他係数!G11</f>
        <v>0</v>
      </c>
      <c r="Q16" s="74"/>
      <c r="R16" s="76">
        <f t="shared" si="0"/>
        <v>0</v>
      </c>
      <c r="S16" s="77">
        <f t="shared" si="1"/>
        <v>0</v>
      </c>
      <c r="T16" s="74"/>
      <c r="U16" s="76">
        <f t="shared" si="3"/>
        <v>0</v>
      </c>
      <c r="V16" s="76">
        <f>$U$46*その他係数!H11</f>
        <v>0</v>
      </c>
      <c r="W16" s="144">
        <f>自給率!E14</f>
        <v>0.16193008423249244</v>
      </c>
      <c r="Y16" s="76">
        <f t="shared" si="7"/>
        <v>0</v>
      </c>
      <c r="Z16" s="76">
        <v>0</v>
      </c>
      <c r="AA16" s="76">
        <f>Z16*その他係数!F11</f>
        <v>0</v>
      </c>
      <c r="AB16" s="76">
        <f>Z16*その他係数!G11</f>
        <v>0</v>
      </c>
      <c r="AC16" s="74"/>
      <c r="AD16" s="76">
        <f>F16*その他係数!I11*入力!$N$33</f>
        <v>0</v>
      </c>
      <c r="AE16" s="76">
        <f>F16*その他係数!J11*入力!$N$33</f>
        <v>0</v>
      </c>
      <c r="AF16" s="76">
        <f>N16*その他係数!I11*入力!$N$33</f>
        <v>0</v>
      </c>
      <c r="AG16" s="76">
        <f>N16*その他係数!J11*入力!$N$33</f>
        <v>0</v>
      </c>
      <c r="AH16" s="76">
        <f>Z16*その他係数!I11*入力!$N$33</f>
        <v>0</v>
      </c>
      <c r="AI16" s="76">
        <f>Z16*その他係数!J11*入力!$N$33</f>
        <v>0</v>
      </c>
      <c r="AJ16" s="76">
        <f t="shared" si="4"/>
        <v>0</v>
      </c>
      <c r="AK16" s="76">
        <f t="shared" si="5"/>
        <v>0</v>
      </c>
    </row>
    <row r="17" spans="2:37" ht="12.75" customHeight="1" x14ac:dyDescent="0.15">
      <c r="B17" s="267" t="s">
        <v>28</v>
      </c>
      <c r="C17" s="268" t="s">
        <v>29</v>
      </c>
      <c r="D17" s="76">
        <f>入力!I17</f>
        <v>0</v>
      </c>
      <c r="E17" s="140">
        <f>IF(自給率!G15="",自給率!E15,自給率!G15)</f>
        <v>0.28677742068945367</v>
      </c>
      <c r="F17" s="76">
        <f t="shared" si="6"/>
        <v>0</v>
      </c>
      <c r="G17" s="76">
        <f>F17*その他係数!F12</f>
        <v>0</v>
      </c>
      <c r="H17" s="76">
        <f>F17*その他係数!G12</f>
        <v>0</v>
      </c>
      <c r="I17" s="76">
        <v>0</v>
      </c>
      <c r="K17" s="144">
        <f>自給率!E15</f>
        <v>0.28677742068945367</v>
      </c>
      <c r="L17" s="76">
        <f t="shared" si="2"/>
        <v>0</v>
      </c>
      <c r="N17" s="76">
        <v>0</v>
      </c>
      <c r="O17" s="76">
        <f>N17*その他係数!F12</f>
        <v>0</v>
      </c>
      <c r="P17" s="76">
        <f>N17*その他係数!G12</f>
        <v>0</v>
      </c>
      <c r="Q17" s="74"/>
      <c r="R17" s="76">
        <f t="shared" si="0"/>
        <v>0</v>
      </c>
      <c r="S17" s="77">
        <f t="shared" si="1"/>
        <v>0</v>
      </c>
      <c r="T17" s="74"/>
      <c r="U17" s="76">
        <f t="shared" si="3"/>
        <v>0</v>
      </c>
      <c r="V17" s="76">
        <f>$U$46*その他係数!H12</f>
        <v>0</v>
      </c>
      <c r="W17" s="144">
        <f>自給率!E15</f>
        <v>0.28677742068945367</v>
      </c>
      <c r="Y17" s="76">
        <f t="shared" si="7"/>
        <v>0</v>
      </c>
      <c r="Z17" s="76">
        <v>0</v>
      </c>
      <c r="AA17" s="76">
        <f>Z17*その他係数!F12</f>
        <v>0</v>
      </c>
      <c r="AB17" s="76">
        <f>Z17*その他係数!G12</f>
        <v>0</v>
      </c>
      <c r="AC17" s="74"/>
      <c r="AD17" s="76">
        <f>F17*その他係数!I12*入力!$N$33</f>
        <v>0</v>
      </c>
      <c r="AE17" s="76">
        <f>F17*その他係数!J12*入力!$N$33</f>
        <v>0</v>
      </c>
      <c r="AF17" s="76">
        <f>N17*その他係数!I12*入力!$N$33</f>
        <v>0</v>
      </c>
      <c r="AG17" s="76">
        <f>N17*その他係数!J12*入力!$N$33</f>
        <v>0</v>
      </c>
      <c r="AH17" s="76">
        <f>Z17*その他係数!I12*入力!$N$33</f>
        <v>0</v>
      </c>
      <c r="AI17" s="76">
        <f>Z17*その他係数!J12*入力!$N$33</f>
        <v>0</v>
      </c>
      <c r="AJ17" s="76">
        <f t="shared" si="4"/>
        <v>0</v>
      </c>
      <c r="AK17" s="76">
        <f t="shared" si="5"/>
        <v>0</v>
      </c>
    </row>
    <row r="18" spans="2:37" ht="12.75" customHeight="1" x14ac:dyDescent="0.15">
      <c r="B18" s="267" t="s">
        <v>30</v>
      </c>
      <c r="C18" s="268" t="s">
        <v>31</v>
      </c>
      <c r="D18" s="76">
        <f>入力!I18</f>
        <v>0</v>
      </c>
      <c r="E18" s="140">
        <f>IF(自給率!G16="",自給率!E16,自給率!G16)</f>
        <v>6.5661186851535325E-2</v>
      </c>
      <c r="F18" s="76">
        <f t="shared" si="6"/>
        <v>0</v>
      </c>
      <c r="G18" s="76">
        <f>F18*その他係数!F13</f>
        <v>0</v>
      </c>
      <c r="H18" s="76">
        <f>F18*その他係数!G13</f>
        <v>0</v>
      </c>
      <c r="I18" s="76">
        <v>0</v>
      </c>
      <c r="K18" s="144">
        <f>自給率!E16</f>
        <v>6.5661186851535325E-2</v>
      </c>
      <c r="L18" s="76">
        <f t="shared" si="2"/>
        <v>0</v>
      </c>
      <c r="N18" s="76">
        <v>0</v>
      </c>
      <c r="O18" s="76">
        <f>N18*その他係数!F13</f>
        <v>0</v>
      </c>
      <c r="P18" s="76">
        <f>N18*その他係数!G13</f>
        <v>0</v>
      </c>
      <c r="Q18" s="74"/>
      <c r="R18" s="76">
        <f t="shared" si="0"/>
        <v>0</v>
      </c>
      <c r="S18" s="77">
        <f t="shared" si="1"/>
        <v>0</v>
      </c>
      <c r="T18" s="74"/>
      <c r="U18" s="76">
        <f t="shared" si="3"/>
        <v>0</v>
      </c>
      <c r="V18" s="76">
        <f>$U$46*その他係数!H13</f>
        <v>0</v>
      </c>
      <c r="W18" s="144">
        <f>自給率!E16</f>
        <v>6.5661186851535325E-2</v>
      </c>
      <c r="Y18" s="76">
        <f t="shared" si="7"/>
        <v>0</v>
      </c>
      <c r="Z18" s="76">
        <v>0</v>
      </c>
      <c r="AA18" s="76">
        <f>Z18*その他係数!F13</f>
        <v>0</v>
      </c>
      <c r="AB18" s="76">
        <f>Z18*その他係数!G13</f>
        <v>0</v>
      </c>
      <c r="AC18" s="74"/>
      <c r="AD18" s="76">
        <f>F18*その他係数!I13*入力!$N$33</f>
        <v>0</v>
      </c>
      <c r="AE18" s="76">
        <f>F18*その他係数!J13*入力!$N$33</f>
        <v>0</v>
      </c>
      <c r="AF18" s="76">
        <f>N18*その他係数!I13*入力!$N$33</f>
        <v>0</v>
      </c>
      <c r="AG18" s="76">
        <f>N18*その他係数!J13*入力!$N$33</f>
        <v>0</v>
      </c>
      <c r="AH18" s="76">
        <f>Z18*その他係数!I13*入力!$N$33</f>
        <v>0</v>
      </c>
      <c r="AI18" s="76">
        <f>Z18*その他係数!J13*入力!$N$33</f>
        <v>0</v>
      </c>
      <c r="AJ18" s="76">
        <f t="shared" si="4"/>
        <v>0</v>
      </c>
      <c r="AK18" s="76">
        <f t="shared" si="5"/>
        <v>0</v>
      </c>
    </row>
    <row r="19" spans="2:37" ht="12.75" customHeight="1" x14ac:dyDescent="0.15">
      <c r="B19" s="267" t="s">
        <v>32</v>
      </c>
      <c r="C19" s="268" t="s">
        <v>33</v>
      </c>
      <c r="D19" s="76">
        <f>入力!I19</f>
        <v>0</v>
      </c>
      <c r="E19" s="140">
        <f>IF(自給率!G17="",自給率!E17,自給率!G17)</f>
        <v>0.12359047335006157</v>
      </c>
      <c r="F19" s="76">
        <f t="shared" si="6"/>
        <v>0</v>
      </c>
      <c r="G19" s="76">
        <f>F19*その他係数!F14</f>
        <v>0</v>
      </c>
      <c r="H19" s="76">
        <f>F19*その他係数!G14</f>
        <v>0</v>
      </c>
      <c r="I19" s="76">
        <v>0</v>
      </c>
      <c r="K19" s="144">
        <f>自給率!E17</f>
        <v>0.12359047335006157</v>
      </c>
      <c r="L19" s="76">
        <f t="shared" si="2"/>
        <v>0</v>
      </c>
      <c r="N19" s="76">
        <v>0</v>
      </c>
      <c r="O19" s="76">
        <f>N19*その他係数!F14</f>
        <v>0</v>
      </c>
      <c r="P19" s="76">
        <f>N19*その他係数!G14</f>
        <v>0</v>
      </c>
      <c r="Q19" s="74"/>
      <c r="R19" s="76">
        <f t="shared" si="0"/>
        <v>0</v>
      </c>
      <c r="S19" s="77">
        <f t="shared" si="1"/>
        <v>0</v>
      </c>
      <c r="T19" s="74"/>
      <c r="U19" s="76">
        <f t="shared" si="3"/>
        <v>0</v>
      </c>
      <c r="V19" s="76">
        <f>$U$46*その他係数!H14</f>
        <v>0</v>
      </c>
      <c r="W19" s="144">
        <f>自給率!E17</f>
        <v>0.12359047335006157</v>
      </c>
      <c r="Y19" s="76">
        <f t="shared" si="7"/>
        <v>0</v>
      </c>
      <c r="Z19" s="76">
        <v>0</v>
      </c>
      <c r="AA19" s="76">
        <f>Z19*その他係数!F14</f>
        <v>0</v>
      </c>
      <c r="AB19" s="76">
        <f>Z19*その他係数!G14</f>
        <v>0</v>
      </c>
      <c r="AC19" s="74"/>
      <c r="AD19" s="76">
        <f>F19*その他係数!I14*入力!$N$33</f>
        <v>0</v>
      </c>
      <c r="AE19" s="76">
        <f>F19*その他係数!J14*入力!$N$33</f>
        <v>0</v>
      </c>
      <c r="AF19" s="76">
        <f>N19*その他係数!I14*入力!$N$33</f>
        <v>0</v>
      </c>
      <c r="AG19" s="76">
        <f>N19*その他係数!J14*入力!$N$33</f>
        <v>0</v>
      </c>
      <c r="AH19" s="76">
        <f>Z19*その他係数!I14*入力!$N$33</f>
        <v>0</v>
      </c>
      <c r="AI19" s="76">
        <f>Z19*その他係数!J14*入力!$N$33</f>
        <v>0</v>
      </c>
      <c r="AJ19" s="76">
        <f t="shared" si="4"/>
        <v>0</v>
      </c>
      <c r="AK19" s="76">
        <f t="shared" si="5"/>
        <v>0</v>
      </c>
    </row>
    <row r="20" spans="2:37" ht="12.75" customHeight="1" x14ac:dyDescent="0.15">
      <c r="B20" s="267" t="s">
        <v>34</v>
      </c>
      <c r="C20" s="268" t="s">
        <v>35</v>
      </c>
      <c r="D20" s="76">
        <f>入力!I20</f>
        <v>0</v>
      </c>
      <c r="E20" s="140">
        <f>IF(自給率!G18="",自給率!E18,自給率!G18)</f>
        <v>0.20513129971923005</v>
      </c>
      <c r="F20" s="76">
        <f t="shared" si="6"/>
        <v>0</v>
      </c>
      <c r="G20" s="76">
        <f>F20*その他係数!F15</f>
        <v>0</v>
      </c>
      <c r="H20" s="76">
        <f>F20*その他係数!G15</f>
        <v>0</v>
      </c>
      <c r="I20" s="76">
        <v>0</v>
      </c>
      <c r="K20" s="144">
        <f>自給率!E18</f>
        <v>0.20513129971923005</v>
      </c>
      <c r="L20" s="76">
        <f t="shared" si="2"/>
        <v>0</v>
      </c>
      <c r="N20" s="76">
        <v>0</v>
      </c>
      <c r="O20" s="76">
        <f>N20*その他係数!F15</f>
        <v>0</v>
      </c>
      <c r="P20" s="76">
        <f>N20*その他係数!G15</f>
        <v>0</v>
      </c>
      <c r="Q20" s="74"/>
      <c r="R20" s="76">
        <f t="shared" si="0"/>
        <v>0</v>
      </c>
      <c r="S20" s="77">
        <f t="shared" si="1"/>
        <v>0</v>
      </c>
      <c r="T20" s="74"/>
      <c r="U20" s="76">
        <f t="shared" si="3"/>
        <v>0</v>
      </c>
      <c r="V20" s="76">
        <f>$U$46*その他係数!H15</f>
        <v>0</v>
      </c>
      <c r="W20" s="144">
        <f>自給率!E18</f>
        <v>0.20513129971923005</v>
      </c>
      <c r="Y20" s="76">
        <f t="shared" si="7"/>
        <v>0</v>
      </c>
      <c r="Z20" s="76">
        <v>0</v>
      </c>
      <c r="AA20" s="76">
        <f>Z20*その他係数!F15</f>
        <v>0</v>
      </c>
      <c r="AB20" s="76">
        <f>Z20*その他係数!G15</f>
        <v>0</v>
      </c>
      <c r="AC20" s="74"/>
      <c r="AD20" s="76">
        <f>F20*その他係数!I15*入力!$N$33</f>
        <v>0</v>
      </c>
      <c r="AE20" s="76">
        <f>F20*その他係数!J15*入力!$N$33</f>
        <v>0</v>
      </c>
      <c r="AF20" s="76">
        <f>N20*その他係数!I15*入力!$N$33</f>
        <v>0</v>
      </c>
      <c r="AG20" s="76">
        <f>N20*その他係数!J15*入力!$N$33</f>
        <v>0</v>
      </c>
      <c r="AH20" s="76">
        <f>Z20*その他係数!I15*入力!$N$33</f>
        <v>0</v>
      </c>
      <c r="AI20" s="76">
        <f>Z20*その他係数!J15*入力!$N$33</f>
        <v>0</v>
      </c>
      <c r="AJ20" s="76">
        <f t="shared" si="4"/>
        <v>0</v>
      </c>
      <c r="AK20" s="76">
        <f t="shared" si="5"/>
        <v>0</v>
      </c>
    </row>
    <row r="21" spans="2:37" ht="12.75" customHeight="1" x14ac:dyDescent="0.15">
      <c r="B21" s="267" t="s">
        <v>36</v>
      </c>
      <c r="C21" s="268" t="s">
        <v>37</v>
      </c>
      <c r="D21" s="76">
        <f>入力!I21</f>
        <v>0</v>
      </c>
      <c r="E21" s="140">
        <f>IF(自給率!G19="",自給率!E19,自給率!G19)</f>
        <v>0.16166201549383519</v>
      </c>
      <c r="F21" s="76">
        <f t="shared" si="6"/>
        <v>0</v>
      </c>
      <c r="G21" s="76">
        <f>F21*その他係数!F16</f>
        <v>0</v>
      </c>
      <c r="H21" s="76">
        <f>F21*その他係数!G16</f>
        <v>0</v>
      </c>
      <c r="I21" s="76">
        <v>0</v>
      </c>
      <c r="K21" s="144">
        <f>自給率!E19</f>
        <v>0.16166201549383519</v>
      </c>
      <c r="L21" s="76">
        <f t="shared" si="2"/>
        <v>0</v>
      </c>
      <c r="N21" s="76">
        <v>0</v>
      </c>
      <c r="O21" s="76">
        <f>N21*その他係数!F16</f>
        <v>0</v>
      </c>
      <c r="P21" s="76">
        <f>N21*その他係数!G16</f>
        <v>0</v>
      </c>
      <c r="Q21" s="74"/>
      <c r="R21" s="76">
        <f t="shared" si="0"/>
        <v>0</v>
      </c>
      <c r="S21" s="77">
        <f t="shared" si="1"/>
        <v>0</v>
      </c>
      <c r="T21" s="74"/>
      <c r="U21" s="76">
        <f t="shared" si="3"/>
        <v>0</v>
      </c>
      <c r="V21" s="76">
        <f>$U$46*その他係数!H16</f>
        <v>0</v>
      </c>
      <c r="W21" s="144">
        <f>自給率!E19</f>
        <v>0.16166201549383519</v>
      </c>
      <c r="Y21" s="76">
        <f t="shared" si="7"/>
        <v>0</v>
      </c>
      <c r="Z21" s="76">
        <v>0</v>
      </c>
      <c r="AA21" s="76">
        <f>Z21*その他係数!F16</f>
        <v>0</v>
      </c>
      <c r="AB21" s="76">
        <f>Z21*その他係数!G16</f>
        <v>0</v>
      </c>
      <c r="AC21" s="74"/>
      <c r="AD21" s="76">
        <f>F21*その他係数!I16*入力!$N$33</f>
        <v>0</v>
      </c>
      <c r="AE21" s="76">
        <f>F21*その他係数!J16*入力!$N$33</f>
        <v>0</v>
      </c>
      <c r="AF21" s="76">
        <f>N21*その他係数!I16*入力!$N$33</f>
        <v>0</v>
      </c>
      <c r="AG21" s="76">
        <f>N21*その他係数!J16*入力!$N$33</f>
        <v>0</v>
      </c>
      <c r="AH21" s="76">
        <f>Z21*その他係数!I16*入力!$N$33</f>
        <v>0</v>
      </c>
      <c r="AI21" s="76">
        <f>Z21*その他係数!J16*入力!$N$33</f>
        <v>0</v>
      </c>
      <c r="AJ21" s="76">
        <f t="shared" si="4"/>
        <v>0</v>
      </c>
      <c r="AK21" s="76">
        <f t="shared" si="5"/>
        <v>0</v>
      </c>
    </row>
    <row r="22" spans="2:37" ht="12.75" customHeight="1" x14ac:dyDescent="0.15">
      <c r="B22" s="267" t="s">
        <v>38</v>
      </c>
      <c r="C22" s="268" t="s">
        <v>39</v>
      </c>
      <c r="D22" s="76">
        <f>入力!I22</f>
        <v>0</v>
      </c>
      <c r="E22" s="140">
        <f>IF(自給率!G20="",自給率!E20,自給率!G20)</f>
        <v>0.28413911585586482</v>
      </c>
      <c r="F22" s="76">
        <f t="shared" si="6"/>
        <v>0</v>
      </c>
      <c r="G22" s="76">
        <f>F22*その他係数!F17</f>
        <v>0</v>
      </c>
      <c r="H22" s="76">
        <f>F22*その他係数!G17</f>
        <v>0</v>
      </c>
      <c r="I22" s="76">
        <v>0</v>
      </c>
      <c r="K22" s="144">
        <f>自給率!E20</f>
        <v>0.28413911585586482</v>
      </c>
      <c r="L22" s="76">
        <f t="shared" si="2"/>
        <v>0</v>
      </c>
      <c r="N22" s="76">
        <v>0</v>
      </c>
      <c r="O22" s="76">
        <f>N22*その他係数!F17</f>
        <v>0</v>
      </c>
      <c r="P22" s="76">
        <f>N22*その他係数!G17</f>
        <v>0</v>
      </c>
      <c r="Q22" s="74"/>
      <c r="R22" s="76">
        <f t="shared" si="0"/>
        <v>0</v>
      </c>
      <c r="S22" s="77">
        <f t="shared" si="1"/>
        <v>0</v>
      </c>
      <c r="T22" s="74"/>
      <c r="U22" s="76">
        <f t="shared" si="3"/>
        <v>0</v>
      </c>
      <c r="V22" s="76">
        <f>$U$46*その他係数!H17</f>
        <v>0</v>
      </c>
      <c r="W22" s="144">
        <f>自給率!E20</f>
        <v>0.28413911585586482</v>
      </c>
      <c r="Y22" s="76">
        <f t="shared" si="7"/>
        <v>0</v>
      </c>
      <c r="Z22" s="76">
        <v>0</v>
      </c>
      <c r="AA22" s="76">
        <f>Z22*その他係数!F17</f>
        <v>0</v>
      </c>
      <c r="AB22" s="76">
        <f>Z22*その他係数!G17</f>
        <v>0</v>
      </c>
      <c r="AC22" s="74"/>
      <c r="AD22" s="76">
        <f>F22*その他係数!I17*入力!$N$33</f>
        <v>0</v>
      </c>
      <c r="AE22" s="76">
        <f>F22*その他係数!J17*入力!$N$33</f>
        <v>0</v>
      </c>
      <c r="AF22" s="76">
        <f>N22*その他係数!I17*入力!$N$33</f>
        <v>0</v>
      </c>
      <c r="AG22" s="76">
        <f>N22*その他係数!J17*入力!$N$33</f>
        <v>0</v>
      </c>
      <c r="AH22" s="76">
        <f>Z22*その他係数!I17*入力!$N$33</f>
        <v>0</v>
      </c>
      <c r="AI22" s="76">
        <f>Z22*その他係数!J17*入力!$N$33</f>
        <v>0</v>
      </c>
      <c r="AJ22" s="76">
        <f t="shared" si="4"/>
        <v>0</v>
      </c>
      <c r="AK22" s="76">
        <f t="shared" si="5"/>
        <v>0</v>
      </c>
    </row>
    <row r="23" spans="2:37" ht="12.75" customHeight="1" x14ac:dyDescent="0.15">
      <c r="B23" s="267" t="s">
        <v>40</v>
      </c>
      <c r="C23" s="268" t="s">
        <v>41</v>
      </c>
      <c r="D23" s="76">
        <f>入力!I23</f>
        <v>0</v>
      </c>
      <c r="E23" s="140">
        <f>IF(自給率!G21="",自給率!E21,自給率!G21)</f>
        <v>0.14615369585484417</v>
      </c>
      <c r="F23" s="76">
        <f t="shared" si="6"/>
        <v>0</v>
      </c>
      <c r="G23" s="76">
        <f>F23*その他係数!F18</f>
        <v>0</v>
      </c>
      <c r="H23" s="76">
        <f>F23*その他係数!G18</f>
        <v>0</v>
      </c>
      <c r="I23" s="76">
        <v>0</v>
      </c>
      <c r="K23" s="144">
        <f>自給率!E21</f>
        <v>0.14615369585484417</v>
      </c>
      <c r="L23" s="76">
        <f t="shared" si="2"/>
        <v>0</v>
      </c>
      <c r="N23" s="76">
        <v>0</v>
      </c>
      <c r="O23" s="76">
        <f>N23*その他係数!F18</f>
        <v>0</v>
      </c>
      <c r="P23" s="76">
        <f>N23*その他係数!G18</f>
        <v>0</v>
      </c>
      <c r="Q23" s="74"/>
      <c r="R23" s="76">
        <f t="shared" si="0"/>
        <v>0</v>
      </c>
      <c r="S23" s="77">
        <f t="shared" si="1"/>
        <v>0</v>
      </c>
      <c r="T23" s="74"/>
      <c r="U23" s="76">
        <f t="shared" si="3"/>
        <v>0</v>
      </c>
      <c r="V23" s="76">
        <f>$U$46*その他係数!H18</f>
        <v>0</v>
      </c>
      <c r="W23" s="144">
        <f>自給率!E21</f>
        <v>0.14615369585484417</v>
      </c>
      <c r="Y23" s="76">
        <f t="shared" si="7"/>
        <v>0</v>
      </c>
      <c r="Z23" s="76">
        <v>0</v>
      </c>
      <c r="AA23" s="76">
        <f>Z23*その他係数!F18</f>
        <v>0</v>
      </c>
      <c r="AB23" s="76">
        <f>Z23*その他係数!G18</f>
        <v>0</v>
      </c>
      <c r="AC23" s="74"/>
      <c r="AD23" s="76">
        <f>F23*その他係数!I18*入力!$N$33</f>
        <v>0</v>
      </c>
      <c r="AE23" s="76">
        <f>F23*その他係数!J18*入力!$N$33</f>
        <v>0</v>
      </c>
      <c r="AF23" s="76">
        <f>N23*その他係数!I18*入力!$N$33</f>
        <v>0</v>
      </c>
      <c r="AG23" s="76">
        <f>N23*その他係数!J18*入力!$N$33</f>
        <v>0</v>
      </c>
      <c r="AH23" s="76">
        <f>Z23*その他係数!I18*入力!$N$33</f>
        <v>0</v>
      </c>
      <c r="AI23" s="76">
        <f>Z23*その他係数!J18*入力!$N$33</f>
        <v>0</v>
      </c>
      <c r="AJ23" s="76">
        <f t="shared" si="4"/>
        <v>0</v>
      </c>
      <c r="AK23" s="76">
        <f t="shared" si="5"/>
        <v>0</v>
      </c>
    </row>
    <row r="24" spans="2:37" ht="12.75" customHeight="1" x14ac:dyDescent="0.15">
      <c r="B24" s="267" t="s">
        <v>42</v>
      </c>
      <c r="C24" s="268" t="s">
        <v>43</v>
      </c>
      <c r="D24" s="76">
        <f>入力!I24</f>
        <v>0</v>
      </c>
      <c r="E24" s="140">
        <f>IF(自給率!G22="",自給率!E22,自給率!G22)</f>
        <v>6.5032534644693385E-2</v>
      </c>
      <c r="F24" s="76">
        <f t="shared" si="6"/>
        <v>0</v>
      </c>
      <c r="G24" s="76">
        <f>F24*その他係数!F19</f>
        <v>0</v>
      </c>
      <c r="H24" s="76">
        <f>F24*その他係数!G19</f>
        <v>0</v>
      </c>
      <c r="I24" s="76">
        <v>0</v>
      </c>
      <c r="K24" s="144">
        <f>自給率!E22</f>
        <v>6.5032534644693385E-2</v>
      </c>
      <c r="L24" s="76">
        <f t="shared" si="2"/>
        <v>0</v>
      </c>
      <c r="N24" s="76">
        <v>0</v>
      </c>
      <c r="O24" s="76">
        <f>N24*その他係数!F19</f>
        <v>0</v>
      </c>
      <c r="P24" s="76">
        <f>N24*その他係数!G19</f>
        <v>0</v>
      </c>
      <c r="Q24" s="74"/>
      <c r="R24" s="76">
        <f t="shared" si="0"/>
        <v>0</v>
      </c>
      <c r="S24" s="77">
        <f t="shared" si="1"/>
        <v>0</v>
      </c>
      <c r="T24" s="74"/>
      <c r="U24" s="76">
        <f t="shared" si="3"/>
        <v>0</v>
      </c>
      <c r="V24" s="76">
        <f>$U$46*その他係数!H19</f>
        <v>0</v>
      </c>
      <c r="W24" s="144">
        <f>自給率!E22</f>
        <v>6.5032534644693385E-2</v>
      </c>
      <c r="Y24" s="76">
        <f t="shared" si="7"/>
        <v>0</v>
      </c>
      <c r="Z24" s="76">
        <v>0</v>
      </c>
      <c r="AA24" s="76">
        <f>Z24*その他係数!F19</f>
        <v>0</v>
      </c>
      <c r="AB24" s="76">
        <f>Z24*その他係数!G19</f>
        <v>0</v>
      </c>
      <c r="AC24" s="74"/>
      <c r="AD24" s="76">
        <f>F24*その他係数!I19*入力!$N$33</f>
        <v>0</v>
      </c>
      <c r="AE24" s="76">
        <f>F24*その他係数!J19*入力!$N$33</f>
        <v>0</v>
      </c>
      <c r="AF24" s="76">
        <f>N24*その他係数!I19*入力!$N$33</f>
        <v>0</v>
      </c>
      <c r="AG24" s="76">
        <f>N24*その他係数!J19*入力!$N$33</f>
        <v>0</v>
      </c>
      <c r="AH24" s="76">
        <f>Z24*その他係数!I19*入力!$N$33</f>
        <v>0</v>
      </c>
      <c r="AI24" s="76">
        <f>Z24*その他係数!J19*入力!$N$33</f>
        <v>0</v>
      </c>
      <c r="AJ24" s="76">
        <f t="shared" si="4"/>
        <v>0</v>
      </c>
      <c r="AK24" s="76">
        <f t="shared" si="5"/>
        <v>0</v>
      </c>
    </row>
    <row r="25" spans="2:37" ht="12.75" customHeight="1" x14ac:dyDescent="0.15">
      <c r="B25" s="267" t="s">
        <v>44</v>
      </c>
      <c r="C25" s="268" t="s">
        <v>45</v>
      </c>
      <c r="D25" s="76">
        <f>入力!I25</f>
        <v>0</v>
      </c>
      <c r="E25" s="140">
        <f>IF(自給率!G23="",自給率!E23,自給率!G23)</f>
        <v>6.2607618725769698E-2</v>
      </c>
      <c r="F25" s="76">
        <f t="shared" si="6"/>
        <v>0</v>
      </c>
      <c r="G25" s="76">
        <f>F25*その他係数!F20</f>
        <v>0</v>
      </c>
      <c r="H25" s="76">
        <f>F25*その他係数!G20</f>
        <v>0</v>
      </c>
      <c r="I25" s="76">
        <v>0</v>
      </c>
      <c r="K25" s="144">
        <f>自給率!E23</f>
        <v>6.2607618725769698E-2</v>
      </c>
      <c r="L25" s="76">
        <f t="shared" si="2"/>
        <v>0</v>
      </c>
      <c r="N25" s="76">
        <v>0</v>
      </c>
      <c r="O25" s="76">
        <f>N25*その他係数!F20</f>
        <v>0</v>
      </c>
      <c r="P25" s="76">
        <f>N25*その他係数!G20</f>
        <v>0</v>
      </c>
      <c r="Q25" s="74"/>
      <c r="R25" s="76">
        <f t="shared" si="0"/>
        <v>0</v>
      </c>
      <c r="S25" s="77">
        <f t="shared" si="1"/>
        <v>0</v>
      </c>
      <c r="T25" s="74"/>
      <c r="U25" s="76">
        <f t="shared" si="3"/>
        <v>0</v>
      </c>
      <c r="V25" s="76">
        <f>$U$46*その他係数!H20</f>
        <v>0</v>
      </c>
      <c r="W25" s="144">
        <f>自給率!E23</f>
        <v>6.2607618725769698E-2</v>
      </c>
      <c r="Y25" s="76">
        <f t="shared" si="7"/>
        <v>0</v>
      </c>
      <c r="Z25" s="76">
        <v>0</v>
      </c>
      <c r="AA25" s="76">
        <f>Z25*その他係数!F20</f>
        <v>0</v>
      </c>
      <c r="AB25" s="76">
        <f>Z25*その他係数!G20</f>
        <v>0</v>
      </c>
      <c r="AC25" s="74"/>
      <c r="AD25" s="76">
        <f>F25*その他係数!I20*入力!$N$33</f>
        <v>0</v>
      </c>
      <c r="AE25" s="76">
        <f>F25*その他係数!J20*入力!$N$33</f>
        <v>0</v>
      </c>
      <c r="AF25" s="76">
        <f>N25*その他係数!I20*入力!$N$33</f>
        <v>0</v>
      </c>
      <c r="AG25" s="76">
        <f>N25*その他係数!J20*入力!$N$33</f>
        <v>0</v>
      </c>
      <c r="AH25" s="76">
        <f>Z25*その他係数!I20*入力!$N$33</f>
        <v>0</v>
      </c>
      <c r="AI25" s="76">
        <f>Z25*その他係数!J20*入力!$N$33</f>
        <v>0</v>
      </c>
      <c r="AJ25" s="76">
        <f t="shared" si="4"/>
        <v>0</v>
      </c>
      <c r="AK25" s="76">
        <f t="shared" si="5"/>
        <v>0</v>
      </c>
    </row>
    <row r="26" spans="2:37" ht="12.75" customHeight="1" x14ac:dyDescent="0.15">
      <c r="B26" s="267" t="s">
        <v>46</v>
      </c>
      <c r="C26" s="268" t="s">
        <v>306</v>
      </c>
      <c r="D26" s="76">
        <f>入力!I26</f>
        <v>0</v>
      </c>
      <c r="E26" s="140">
        <f>IF(自給率!G24="",自給率!E24,自給率!G24)</f>
        <v>3.4462691128368417E-2</v>
      </c>
      <c r="F26" s="76">
        <f t="shared" si="6"/>
        <v>0</v>
      </c>
      <c r="G26" s="76">
        <f>F26*その他係数!F21</f>
        <v>0</v>
      </c>
      <c r="H26" s="76">
        <f>F26*その他係数!G21</f>
        <v>0</v>
      </c>
      <c r="I26" s="76">
        <v>0</v>
      </c>
      <c r="K26" s="144">
        <f>自給率!E24</f>
        <v>3.4462691128368417E-2</v>
      </c>
      <c r="L26" s="76">
        <f t="shared" si="2"/>
        <v>0</v>
      </c>
      <c r="N26" s="76">
        <v>0</v>
      </c>
      <c r="O26" s="76">
        <f>N26*その他係数!F21</f>
        <v>0</v>
      </c>
      <c r="P26" s="76">
        <f>N26*その他係数!G21</f>
        <v>0</v>
      </c>
      <c r="Q26" s="74"/>
      <c r="R26" s="76">
        <f t="shared" si="0"/>
        <v>0</v>
      </c>
      <c r="S26" s="77">
        <f t="shared" si="1"/>
        <v>0</v>
      </c>
      <c r="T26" s="74"/>
      <c r="U26" s="76">
        <f t="shared" si="3"/>
        <v>0</v>
      </c>
      <c r="V26" s="76">
        <f>$U$46*その他係数!H21</f>
        <v>0</v>
      </c>
      <c r="W26" s="144">
        <f>自給率!E24</f>
        <v>3.4462691128368417E-2</v>
      </c>
      <c r="Y26" s="76">
        <f t="shared" si="7"/>
        <v>0</v>
      </c>
      <c r="Z26" s="76">
        <v>0</v>
      </c>
      <c r="AA26" s="76">
        <f>Z26*その他係数!F21</f>
        <v>0</v>
      </c>
      <c r="AB26" s="76">
        <f>Z26*その他係数!G21</f>
        <v>0</v>
      </c>
      <c r="AC26" s="74"/>
      <c r="AD26" s="76">
        <f>F26*その他係数!I21*入力!$N$33</f>
        <v>0</v>
      </c>
      <c r="AE26" s="76">
        <f>F26*その他係数!J21*入力!$N$33</f>
        <v>0</v>
      </c>
      <c r="AF26" s="76">
        <f>N26*その他係数!I21*入力!$N$33</f>
        <v>0</v>
      </c>
      <c r="AG26" s="76">
        <f>N26*その他係数!J21*入力!$N$33</f>
        <v>0</v>
      </c>
      <c r="AH26" s="76">
        <f>Z26*その他係数!I21*入力!$N$33</f>
        <v>0</v>
      </c>
      <c r="AI26" s="76">
        <f>Z26*その他係数!J21*入力!$N$33</f>
        <v>0</v>
      </c>
      <c r="AJ26" s="76">
        <f t="shared" si="4"/>
        <v>0</v>
      </c>
      <c r="AK26" s="76">
        <f t="shared" si="5"/>
        <v>0</v>
      </c>
    </row>
    <row r="27" spans="2:37" ht="12.75" customHeight="1" x14ac:dyDescent="0.15">
      <c r="B27" s="267" t="s">
        <v>47</v>
      </c>
      <c r="C27" s="268" t="s">
        <v>48</v>
      </c>
      <c r="D27" s="76">
        <f>入力!I27</f>
        <v>0</v>
      </c>
      <c r="E27" s="140">
        <f>IF(自給率!G25="",自給率!E25,自給率!G25)</f>
        <v>4.4559280176768246E-2</v>
      </c>
      <c r="F27" s="76">
        <f t="shared" si="6"/>
        <v>0</v>
      </c>
      <c r="G27" s="76">
        <f>F27*その他係数!F22</f>
        <v>0</v>
      </c>
      <c r="H27" s="76">
        <f>F27*その他係数!G22</f>
        <v>0</v>
      </c>
      <c r="I27" s="76">
        <v>0</v>
      </c>
      <c r="K27" s="144">
        <f>自給率!E25</f>
        <v>4.4559280176768246E-2</v>
      </c>
      <c r="L27" s="76">
        <f t="shared" si="2"/>
        <v>0</v>
      </c>
      <c r="N27" s="76">
        <v>0</v>
      </c>
      <c r="O27" s="76">
        <f>N27*その他係数!F22</f>
        <v>0</v>
      </c>
      <c r="P27" s="76">
        <f>N27*その他係数!G22</f>
        <v>0</v>
      </c>
      <c r="Q27" s="74"/>
      <c r="R27" s="76">
        <f t="shared" si="0"/>
        <v>0</v>
      </c>
      <c r="S27" s="77">
        <f t="shared" si="1"/>
        <v>0</v>
      </c>
      <c r="T27" s="74"/>
      <c r="U27" s="76">
        <f t="shared" si="3"/>
        <v>0</v>
      </c>
      <c r="V27" s="76">
        <f>$U$46*その他係数!H22</f>
        <v>0</v>
      </c>
      <c r="W27" s="144">
        <f>自給率!E25</f>
        <v>4.4559280176768246E-2</v>
      </c>
      <c r="Y27" s="76">
        <f t="shared" si="7"/>
        <v>0</v>
      </c>
      <c r="Z27" s="76">
        <v>0</v>
      </c>
      <c r="AA27" s="76">
        <f>Z27*その他係数!F22</f>
        <v>0</v>
      </c>
      <c r="AB27" s="76">
        <f>Z27*その他係数!G22</f>
        <v>0</v>
      </c>
      <c r="AC27" s="74"/>
      <c r="AD27" s="76">
        <f>F27*その他係数!I22*入力!$N$33</f>
        <v>0</v>
      </c>
      <c r="AE27" s="76">
        <f>F27*その他係数!J22*入力!$N$33</f>
        <v>0</v>
      </c>
      <c r="AF27" s="76">
        <f>N27*その他係数!I22*入力!$N$33</f>
        <v>0</v>
      </c>
      <c r="AG27" s="76">
        <f>N27*その他係数!J22*入力!$N$33</f>
        <v>0</v>
      </c>
      <c r="AH27" s="76">
        <f>Z27*その他係数!I22*入力!$N$33</f>
        <v>0</v>
      </c>
      <c r="AI27" s="76">
        <f>Z27*その他係数!J22*入力!$N$33</f>
        <v>0</v>
      </c>
      <c r="AJ27" s="76">
        <f t="shared" si="4"/>
        <v>0</v>
      </c>
      <c r="AK27" s="76">
        <f t="shared" si="5"/>
        <v>0</v>
      </c>
    </row>
    <row r="28" spans="2:37" ht="12.75" customHeight="1" x14ac:dyDescent="0.15">
      <c r="B28" s="267" t="s">
        <v>49</v>
      </c>
      <c r="C28" s="268" t="s">
        <v>50</v>
      </c>
      <c r="D28" s="76">
        <f>入力!I28</f>
        <v>0</v>
      </c>
      <c r="E28" s="140">
        <f>IF(自給率!G26="",自給率!E26,自給率!G26)</f>
        <v>0.36525355897984846</v>
      </c>
      <c r="F28" s="76">
        <f t="shared" si="6"/>
        <v>0</v>
      </c>
      <c r="G28" s="76">
        <f>F28*その他係数!F23</f>
        <v>0</v>
      </c>
      <c r="H28" s="76">
        <f>F28*その他係数!G23</f>
        <v>0</v>
      </c>
      <c r="I28" s="76">
        <v>0</v>
      </c>
      <c r="K28" s="144">
        <f>自給率!E26</f>
        <v>0.36525355897984846</v>
      </c>
      <c r="L28" s="76">
        <f t="shared" si="2"/>
        <v>0</v>
      </c>
      <c r="N28" s="76">
        <v>0</v>
      </c>
      <c r="O28" s="76">
        <f>N28*その他係数!F23</f>
        <v>0</v>
      </c>
      <c r="P28" s="76">
        <f>N28*その他係数!G23</f>
        <v>0</v>
      </c>
      <c r="Q28" s="74"/>
      <c r="R28" s="76">
        <f t="shared" si="0"/>
        <v>0</v>
      </c>
      <c r="S28" s="77">
        <f t="shared" si="1"/>
        <v>0</v>
      </c>
      <c r="T28" s="74"/>
      <c r="U28" s="76">
        <f t="shared" si="3"/>
        <v>0</v>
      </c>
      <c r="V28" s="76">
        <f>$U$46*その他係数!H23</f>
        <v>0</v>
      </c>
      <c r="W28" s="144">
        <f>自給率!E26</f>
        <v>0.36525355897984846</v>
      </c>
      <c r="Y28" s="76">
        <f t="shared" si="7"/>
        <v>0</v>
      </c>
      <c r="Z28" s="76">
        <v>0</v>
      </c>
      <c r="AA28" s="76">
        <f>Z28*その他係数!F23</f>
        <v>0</v>
      </c>
      <c r="AB28" s="76">
        <f>Z28*その他係数!G23</f>
        <v>0</v>
      </c>
      <c r="AC28" s="74"/>
      <c r="AD28" s="76">
        <f>F28*その他係数!I23*入力!$N$33</f>
        <v>0</v>
      </c>
      <c r="AE28" s="76">
        <f>F28*その他係数!J23*入力!$N$33</f>
        <v>0</v>
      </c>
      <c r="AF28" s="76">
        <f>N28*その他係数!I23*入力!$N$33</f>
        <v>0</v>
      </c>
      <c r="AG28" s="76">
        <f>N28*その他係数!J23*入力!$N$33</f>
        <v>0</v>
      </c>
      <c r="AH28" s="76">
        <f>Z28*その他係数!I23*入力!$N$33</f>
        <v>0</v>
      </c>
      <c r="AI28" s="76">
        <f>Z28*その他係数!J23*入力!$N$33</f>
        <v>0</v>
      </c>
      <c r="AJ28" s="76">
        <f t="shared" si="4"/>
        <v>0</v>
      </c>
      <c r="AK28" s="76">
        <f t="shared" si="5"/>
        <v>0</v>
      </c>
    </row>
    <row r="29" spans="2:37" ht="12.75" customHeight="1" x14ac:dyDescent="0.15">
      <c r="B29" s="267" t="s">
        <v>51</v>
      </c>
      <c r="C29" s="268" t="s">
        <v>52</v>
      </c>
      <c r="D29" s="76">
        <f>入力!I29</f>
        <v>0</v>
      </c>
      <c r="E29" s="140">
        <f>IF(自給率!G27="",自給率!E27,自給率!G27)</f>
        <v>1</v>
      </c>
      <c r="F29" s="76">
        <f t="shared" si="6"/>
        <v>0</v>
      </c>
      <c r="G29" s="76">
        <f>F29*その他係数!F24</f>
        <v>0</v>
      </c>
      <c r="H29" s="76">
        <f>F29*その他係数!G24</f>
        <v>0</v>
      </c>
      <c r="I29" s="76">
        <v>0</v>
      </c>
      <c r="K29" s="144">
        <f>自給率!E27</f>
        <v>1</v>
      </c>
      <c r="L29" s="76">
        <f t="shared" si="2"/>
        <v>0</v>
      </c>
      <c r="N29" s="76">
        <v>0</v>
      </c>
      <c r="O29" s="76">
        <f>N29*その他係数!F24</f>
        <v>0</v>
      </c>
      <c r="P29" s="76">
        <f>N29*その他係数!G24</f>
        <v>0</v>
      </c>
      <c r="Q29" s="74"/>
      <c r="R29" s="76">
        <f t="shared" si="0"/>
        <v>0</v>
      </c>
      <c r="S29" s="77">
        <f t="shared" si="1"/>
        <v>0</v>
      </c>
      <c r="T29" s="74"/>
      <c r="U29" s="76">
        <f t="shared" si="3"/>
        <v>0</v>
      </c>
      <c r="V29" s="76">
        <f>$U$46*その他係数!H24</f>
        <v>0</v>
      </c>
      <c r="W29" s="144">
        <f>自給率!E27</f>
        <v>1</v>
      </c>
      <c r="Y29" s="76">
        <f t="shared" si="7"/>
        <v>0</v>
      </c>
      <c r="Z29" s="76">
        <v>0</v>
      </c>
      <c r="AA29" s="76">
        <f>Z29*その他係数!F24</f>
        <v>0</v>
      </c>
      <c r="AB29" s="76">
        <f>Z29*その他係数!G24</f>
        <v>0</v>
      </c>
      <c r="AC29" s="74"/>
      <c r="AD29" s="76">
        <f>F29*その他係数!I24*入力!$N$33</f>
        <v>0</v>
      </c>
      <c r="AE29" s="76">
        <f>F29*その他係数!J24*入力!$N$33</f>
        <v>0</v>
      </c>
      <c r="AF29" s="76">
        <f>N29*その他係数!I24*入力!$N$33</f>
        <v>0</v>
      </c>
      <c r="AG29" s="76">
        <f>N29*その他係数!J24*入力!$N$33</f>
        <v>0</v>
      </c>
      <c r="AH29" s="76">
        <f>Z29*その他係数!I24*入力!$N$33</f>
        <v>0</v>
      </c>
      <c r="AI29" s="76">
        <f>Z29*その他係数!J24*入力!$N$33</f>
        <v>0</v>
      </c>
      <c r="AJ29" s="76">
        <f t="shared" si="4"/>
        <v>0</v>
      </c>
      <c r="AK29" s="76">
        <f t="shared" si="5"/>
        <v>0</v>
      </c>
    </row>
    <row r="30" spans="2:37" ht="12.75" customHeight="1" x14ac:dyDescent="0.15">
      <c r="B30" s="267" t="s">
        <v>53</v>
      </c>
      <c r="C30" s="268" t="s">
        <v>54</v>
      </c>
      <c r="D30" s="76">
        <f>入力!I30</f>
        <v>0</v>
      </c>
      <c r="E30" s="140">
        <f>IF(自給率!G28="",自給率!E28,自給率!G28)</f>
        <v>0.53864095340998741</v>
      </c>
      <c r="F30" s="76">
        <f t="shared" si="6"/>
        <v>0</v>
      </c>
      <c r="G30" s="76">
        <f>F30*その他係数!F25</f>
        <v>0</v>
      </c>
      <c r="H30" s="76">
        <f>F30*その他係数!G25</f>
        <v>0</v>
      </c>
      <c r="I30" s="76">
        <v>0</v>
      </c>
      <c r="K30" s="144">
        <f>自給率!E28</f>
        <v>0.53864095340998741</v>
      </c>
      <c r="L30" s="76">
        <f t="shared" si="2"/>
        <v>0</v>
      </c>
      <c r="N30" s="76">
        <v>0</v>
      </c>
      <c r="O30" s="76">
        <f>N30*その他係数!F25</f>
        <v>0</v>
      </c>
      <c r="P30" s="76">
        <f>N30*その他係数!G25</f>
        <v>0</v>
      </c>
      <c r="Q30" s="74"/>
      <c r="R30" s="76">
        <f t="shared" si="0"/>
        <v>0</v>
      </c>
      <c r="S30" s="77">
        <f t="shared" si="1"/>
        <v>0</v>
      </c>
      <c r="T30" s="74"/>
      <c r="U30" s="76">
        <f t="shared" si="3"/>
        <v>0</v>
      </c>
      <c r="V30" s="76">
        <f>$U$46*その他係数!H25</f>
        <v>0</v>
      </c>
      <c r="W30" s="144">
        <f>自給率!E28</f>
        <v>0.53864095340998741</v>
      </c>
      <c r="Y30" s="76">
        <f t="shared" si="7"/>
        <v>0</v>
      </c>
      <c r="Z30" s="76">
        <v>0</v>
      </c>
      <c r="AA30" s="76">
        <f>Z30*その他係数!F25</f>
        <v>0</v>
      </c>
      <c r="AB30" s="76">
        <f>Z30*その他係数!G25</f>
        <v>0</v>
      </c>
      <c r="AC30" s="74"/>
      <c r="AD30" s="76">
        <f>F30*その他係数!I25*入力!$N$33</f>
        <v>0</v>
      </c>
      <c r="AE30" s="76">
        <f>F30*その他係数!J25*入力!$N$33</f>
        <v>0</v>
      </c>
      <c r="AF30" s="76">
        <f>N30*その他係数!I25*入力!$N$33</f>
        <v>0</v>
      </c>
      <c r="AG30" s="76">
        <f>N30*その他係数!J25*入力!$N$33</f>
        <v>0</v>
      </c>
      <c r="AH30" s="76">
        <f>Z30*その他係数!I25*入力!$N$33</f>
        <v>0</v>
      </c>
      <c r="AI30" s="76">
        <f>Z30*その他係数!J25*入力!$N$33</f>
        <v>0</v>
      </c>
      <c r="AJ30" s="76">
        <f t="shared" si="4"/>
        <v>0</v>
      </c>
      <c r="AK30" s="76">
        <f t="shared" si="5"/>
        <v>0</v>
      </c>
    </row>
    <row r="31" spans="2:37" ht="12.75" customHeight="1" x14ac:dyDescent="0.15">
      <c r="B31" s="267" t="s">
        <v>55</v>
      </c>
      <c r="C31" s="268" t="s">
        <v>56</v>
      </c>
      <c r="D31" s="76">
        <f>入力!I31</f>
        <v>0</v>
      </c>
      <c r="E31" s="140">
        <f>IF(自給率!G29="",自給率!E29,自給率!G29)</f>
        <v>0.98651576632163884</v>
      </c>
      <c r="F31" s="76">
        <f t="shared" si="6"/>
        <v>0</v>
      </c>
      <c r="G31" s="76">
        <f>F31*その他係数!F26</f>
        <v>0</v>
      </c>
      <c r="H31" s="76">
        <f>F31*その他係数!G26</f>
        <v>0</v>
      </c>
      <c r="I31" s="76">
        <v>0</v>
      </c>
      <c r="K31" s="144">
        <f>自給率!E29</f>
        <v>0.98651576632163884</v>
      </c>
      <c r="L31" s="76">
        <f t="shared" si="2"/>
        <v>0</v>
      </c>
      <c r="N31" s="76">
        <v>0</v>
      </c>
      <c r="O31" s="76">
        <f>N31*その他係数!F26</f>
        <v>0</v>
      </c>
      <c r="P31" s="76">
        <f>N31*その他係数!G26</f>
        <v>0</v>
      </c>
      <c r="Q31" s="74"/>
      <c r="R31" s="76">
        <f t="shared" si="0"/>
        <v>0</v>
      </c>
      <c r="S31" s="77">
        <f t="shared" si="1"/>
        <v>0</v>
      </c>
      <c r="T31" s="74"/>
      <c r="U31" s="76">
        <f t="shared" si="3"/>
        <v>0</v>
      </c>
      <c r="V31" s="76">
        <f>$U$46*その他係数!H26</f>
        <v>0</v>
      </c>
      <c r="W31" s="144">
        <f>自給率!E29</f>
        <v>0.98651576632163884</v>
      </c>
      <c r="Y31" s="76">
        <f t="shared" si="7"/>
        <v>0</v>
      </c>
      <c r="Z31" s="76">
        <v>0</v>
      </c>
      <c r="AA31" s="76">
        <f>Z31*その他係数!F26</f>
        <v>0</v>
      </c>
      <c r="AB31" s="76">
        <f>Z31*その他係数!G26</f>
        <v>0</v>
      </c>
      <c r="AC31" s="74"/>
      <c r="AD31" s="76">
        <f>F31*その他係数!I26*入力!$N$33</f>
        <v>0</v>
      </c>
      <c r="AE31" s="76">
        <f>F31*その他係数!J26*入力!$N$33</f>
        <v>0</v>
      </c>
      <c r="AF31" s="76">
        <f>N31*その他係数!I26*入力!$N$33</f>
        <v>0</v>
      </c>
      <c r="AG31" s="76">
        <f>N31*その他係数!J26*入力!$N$33</f>
        <v>0</v>
      </c>
      <c r="AH31" s="76">
        <f>Z31*その他係数!I26*入力!$N$33</f>
        <v>0</v>
      </c>
      <c r="AI31" s="76">
        <f>Z31*その他係数!J26*入力!$N$33</f>
        <v>0</v>
      </c>
      <c r="AJ31" s="76">
        <f t="shared" si="4"/>
        <v>0</v>
      </c>
      <c r="AK31" s="76">
        <f t="shared" si="5"/>
        <v>0</v>
      </c>
    </row>
    <row r="32" spans="2:37" ht="12.75" customHeight="1" x14ac:dyDescent="0.15">
      <c r="B32" s="267" t="s">
        <v>57</v>
      </c>
      <c r="C32" s="268" t="s">
        <v>58</v>
      </c>
      <c r="D32" s="76">
        <f>入力!I32</f>
        <v>0</v>
      </c>
      <c r="E32" s="140">
        <f>IF(自給率!G30="",自給率!E30,自給率!G30)</f>
        <v>0.78824813263594384</v>
      </c>
      <c r="F32" s="76">
        <f t="shared" si="6"/>
        <v>0</v>
      </c>
      <c r="G32" s="76">
        <f>F32*その他係数!F27</f>
        <v>0</v>
      </c>
      <c r="H32" s="76">
        <f>F32*その他係数!G27</f>
        <v>0</v>
      </c>
      <c r="I32" s="76">
        <v>0</v>
      </c>
      <c r="K32" s="144">
        <f>自給率!E30</f>
        <v>0.78824813263594384</v>
      </c>
      <c r="L32" s="76">
        <f t="shared" si="2"/>
        <v>0</v>
      </c>
      <c r="N32" s="76">
        <v>0</v>
      </c>
      <c r="O32" s="76">
        <f>N32*その他係数!F27</f>
        <v>0</v>
      </c>
      <c r="P32" s="76">
        <f>N32*その他係数!G27</f>
        <v>0</v>
      </c>
      <c r="Q32" s="74"/>
      <c r="R32" s="76">
        <f t="shared" si="0"/>
        <v>0</v>
      </c>
      <c r="S32" s="77">
        <f t="shared" si="1"/>
        <v>0</v>
      </c>
      <c r="T32" s="74"/>
      <c r="U32" s="76">
        <f t="shared" si="3"/>
        <v>0</v>
      </c>
      <c r="V32" s="76">
        <f>$U$46*その他係数!H27</f>
        <v>0</v>
      </c>
      <c r="W32" s="144">
        <f>自給率!E30</f>
        <v>0.78824813263594384</v>
      </c>
      <c r="Y32" s="76">
        <f t="shared" si="7"/>
        <v>0</v>
      </c>
      <c r="Z32" s="76">
        <v>0</v>
      </c>
      <c r="AA32" s="76">
        <f>Z32*その他係数!F27</f>
        <v>0</v>
      </c>
      <c r="AB32" s="76">
        <f>Z32*その他係数!G27</f>
        <v>0</v>
      </c>
      <c r="AC32" s="74"/>
      <c r="AD32" s="76">
        <f>F32*その他係数!I27*入力!$N$33</f>
        <v>0</v>
      </c>
      <c r="AE32" s="76">
        <f>F32*その他係数!J27*入力!$N$33</f>
        <v>0</v>
      </c>
      <c r="AF32" s="76">
        <f>N32*その他係数!I27*入力!$N$33</f>
        <v>0</v>
      </c>
      <c r="AG32" s="76">
        <f>N32*その他係数!J27*入力!$N$33</f>
        <v>0</v>
      </c>
      <c r="AH32" s="76">
        <f>Z32*その他係数!I27*入力!$N$33</f>
        <v>0</v>
      </c>
      <c r="AI32" s="76">
        <f>Z32*その他係数!J27*入力!$N$33</f>
        <v>0</v>
      </c>
      <c r="AJ32" s="76">
        <f t="shared" si="4"/>
        <v>0</v>
      </c>
      <c r="AK32" s="76">
        <f t="shared" si="5"/>
        <v>0</v>
      </c>
    </row>
    <row r="33" spans="2:38" ht="12.75" customHeight="1" x14ac:dyDescent="0.15">
      <c r="B33" s="267" t="s">
        <v>59</v>
      </c>
      <c r="C33" s="268" t="s">
        <v>60</v>
      </c>
      <c r="D33" s="76">
        <f>入力!I33</f>
        <v>0</v>
      </c>
      <c r="E33" s="140">
        <f>IF(自給率!G31="",自給率!E31,自給率!G31)</f>
        <v>0.63577707924059146</v>
      </c>
      <c r="F33" s="76">
        <f t="shared" si="6"/>
        <v>0</v>
      </c>
      <c r="G33" s="76">
        <f>F33*その他係数!F28</f>
        <v>0</v>
      </c>
      <c r="H33" s="76">
        <f>F33*その他係数!G28</f>
        <v>0</v>
      </c>
      <c r="I33" s="76">
        <v>0</v>
      </c>
      <c r="K33" s="144">
        <f>自給率!E31</f>
        <v>0.63577707924059146</v>
      </c>
      <c r="L33" s="76">
        <f t="shared" si="2"/>
        <v>0</v>
      </c>
      <c r="N33" s="76">
        <v>0</v>
      </c>
      <c r="O33" s="76">
        <f>N33*その他係数!F28</f>
        <v>0</v>
      </c>
      <c r="P33" s="76">
        <f>N33*その他係数!G28</f>
        <v>0</v>
      </c>
      <c r="Q33" s="74"/>
      <c r="R33" s="76">
        <f t="shared" si="0"/>
        <v>0</v>
      </c>
      <c r="S33" s="77">
        <f t="shared" si="1"/>
        <v>0</v>
      </c>
      <c r="T33" s="74"/>
      <c r="U33" s="76">
        <f t="shared" si="3"/>
        <v>0</v>
      </c>
      <c r="V33" s="76">
        <f>$U$46*その他係数!H28</f>
        <v>0</v>
      </c>
      <c r="W33" s="144">
        <f>自給率!E31</f>
        <v>0.63577707924059146</v>
      </c>
      <c r="Y33" s="76">
        <f t="shared" si="7"/>
        <v>0</v>
      </c>
      <c r="Z33" s="76">
        <v>0</v>
      </c>
      <c r="AA33" s="76">
        <f>Z33*その他係数!F28</f>
        <v>0</v>
      </c>
      <c r="AB33" s="76">
        <f>Z33*その他係数!G28</f>
        <v>0</v>
      </c>
      <c r="AC33" s="74"/>
      <c r="AD33" s="76">
        <f>F33*その他係数!I28*入力!$N$33</f>
        <v>0</v>
      </c>
      <c r="AE33" s="76">
        <f>F33*その他係数!J28*入力!$N$33</f>
        <v>0</v>
      </c>
      <c r="AF33" s="76">
        <f>N33*その他係数!I28*入力!$N$33</f>
        <v>0</v>
      </c>
      <c r="AG33" s="76">
        <f>N33*その他係数!J28*入力!$N$33</f>
        <v>0</v>
      </c>
      <c r="AH33" s="76">
        <f>Z33*その他係数!I28*入力!$N$33</f>
        <v>0</v>
      </c>
      <c r="AI33" s="76">
        <f>Z33*その他係数!J28*入力!$N$33</f>
        <v>0</v>
      </c>
      <c r="AJ33" s="76">
        <f t="shared" si="4"/>
        <v>0</v>
      </c>
      <c r="AK33" s="76">
        <f t="shared" si="5"/>
        <v>0</v>
      </c>
    </row>
    <row r="34" spans="2:38" ht="12.75" customHeight="1" x14ac:dyDescent="0.15">
      <c r="B34" s="267" t="s">
        <v>61</v>
      </c>
      <c r="C34" s="268" t="s">
        <v>62</v>
      </c>
      <c r="D34" s="76">
        <f>入力!I34</f>
        <v>0</v>
      </c>
      <c r="E34" s="140">
        <f>IF(自給率!G32="",自給率!E32,自給率!G32)</f>
        <v>0.92312285067666855</v>
      </c>
      <c r="F34" s="76">
        <f t="shared" si="6"/>
        <v>0</v>
      </c>
      <c r="G34" s="76">
        <f>F34*その他係数!F29</f>
        <v>0</v>
      </c>
      <c r="H34" s="76">
        <f>F34*その他係数!G29</f>
        <v>0</v>
      </c>
      <c r="I34" s="76">
        <v>0</v>
      </c>
      <c r="K34" s="144">
        <f>自給率!E32</f>
        <v>0.92312285067666855</v>
      </c>
      <c r="L34" s="76">
        <f t="shared" si="2"/>
        <v>0</v>
      </c>
      <c r="N34" s="76">
        <v>0</v>
      </c>
      <c r="O34" s="76">
        <f>N34*その他係数!F29</f>
        <v>0</v>
      </c>
      <c r="P34" s="76">
        <f>N34*その他係数!G29</f>
        <v>0</v>
      </c>
      <c r="Q34" s="74"/>
      <c r="R34" s="76">
        <f t="shared" si="0"/>
        <v>0</v>
      </c>
      <c r="S34" s="77">
        <f t="shared" si="1"/>
        <v>0</v>
      </c>
      <c r="T34" s="74"/>
      <c r="U34" s="76">
        <f t="shared" si="3"/>
        <v>0</v>
      </c>
      <c r="V34" s="76">
        <f>$U$46*その他係数!H29</f>
        <v>0</v>
      </c>
      <c r="W34" s="144">
        <f>自給率!E32</f>
        <v>0.92312285067666855</v>
      </c>
      <c r="Y34" s="76">
        <f t="shared" si="7"/>
        <v>0</v>
      </c>
      <c r="Z34" s="76">
        <v>0</v>
      </c>
      <c r="AA34" s="76">
        <f>Z34*その他係数!F29</f>
        <v>0</v>
      </c>
      <c r="AB34" s="76">
        <f>Z34*その他係数!G29</f>
        <v>0</v>
      </c>
      <c r="AC34" s="74"/>
      <c r="AD34" s="76">
        <f>F34*その他係数!I29*入力!$N$33</f>
        <v>0</v>
      </c>
      <c r="AE34" s="76">
        <f>F34*その他係数!J29*入力!$N$33</f>
        <v>0</v>
      </c>
      <c r="AF34" s="76">
        <f>N34*その他係数!I29*入力!$N$33</f>
        <v>0</v>
      </c>
      <c r="AG34" s="76">
        <f>N34*その他係数!J29*入力!$N$33</f>
        <v>0</v>
      </c>
      <c r="AH34" s="76">
        <f>Z34*その他係数!I29*入力!$N$33</f>
        <v>0</v>
      </c>
      <c r="AI34" s="76">
        <f>Z34*その他係数!J29*入力!$N$33</f>
        <v>0</v>
      </c>
      <c r="AJ34" s="76">
        <f t="shared" si="4"/>
        <v>0</v>
      </c>
      <c r="AK34" s="76">
        <f t="shared" si="5"/>
        <v>0</v>
      </c>
    </row>
    <row r="35" spans="2:38" ht="12.75" customHeight="1" x14ac:dyDescent="0.15">
      <c r="B35" s="267" t="s">
        <v>63</v>
      </c>
      <c r="C35" s="268" t="s">
        <v>64</v>
      </c>
      <c r="D35" s="76">
        <f>入力!I35</f>
        <v>0</v>
      </c>
      <c r="E35" s="140">
        <f>IF(自給率!G33="",自給率!E33,自給率!G33)</f>
        <v>0.99270906865249164</v>
      </c>
      <c r="F35" s="76">
        <f t="shared" si="6"/>
        <v>0</v>
      </c>
      <c r="G35" s="76">
        <f>F35*その他係数!F30</f>
        <v>0</v>
      </c>
      <c r="H35" s="76">
        <f>F35*その他係数!G30</f>
        <v>0</v>
      </c>
      <c r="I35" s="76">
        <v>0</v>
      </c>
      <c r="K35" s="144">
        <f>自給率!E33</f>
        <v>0.99270906865249164</v>
      </c>
      <c r="L35" s="76">
        <f t="shared" si="2"/>
        <v>0</v>
      </c>
      <c r="N35" s="76">
        <v>0</v>
      </c>
      <c r="O35" s="76">
        <f>N35*その他係数!F30</f>
        <v>0</v>
      </c>
      <c r="P35" s="76">
        <f>N35*その他係数!G30</f>
        <v>0</v>
      </c>
      <c r="Q35" s="74"/>
      <c r="R35" s="76">
        <f t="shared" si="0"/>
        <v>0</v>
      </c>
      <c r="S35" s="77">
        <f t="shared" si="1"/>
        <v>0</v>
      </c>
      <c r="T35" s="74"/>
      <c r="U35" s="76">
        <f t="shared" si="3"/>
        <v>0</v>
      </c>
      <c r="V35" s="76">
        <f>$U$46*その他係数!H30</f>
        <v>0</v>
      </c>
      <c r="W35" s="144">
        <f>自給率!E33</f>
        <v>0.99270906865249164</v>
      </c>
      <c r="Y35" s="76">
        <f t="shared" si="7"/>
        <v>0</v>
      </c>
      <c r="Z35" s="76">
        <v>0</v>
      </c>
      <c r="AA35" s="76">
        <f>Z35*その他係数!F30</f>
        <v>0</v>
      </c>
      <c r="AB35" s="76">
        <f>Z35*その他係数!G30</f>
        <v>0</v>
      </c>
      <c r="AC35" s="74"/>
      <c r="AD35" s="76">
        <f>F35*その他係数!I30*入力!$N$33</f>
        <v>0</v>
      </c>
      <c r="AE35" s="76">
        <f>F35*その他係数!J30*入力!$N$33</f>
        <v>0</v>
      </c>
      <c r="AF35" s="76">
        <f>N35*その他係数!I30*入力!$N$33</f>
        <v>0</v>
      </c>
      <c r="AG35" s="76">
        <f>N35*その他係数!J30*入力!$N$33</f>
        <v>0</v>
      </c>
      <c r="AH35" s="76">
        <f>Z35*その他係数!I30*入力!$N$33</f>
        <v>0</v>
      </c>
      <c r="AI35" s="76">
        <f>Z35*その他係数!J30*入力!$N$33</f>
        <v>0</v>
      </c>
      <c r="AJ35" s="76">
        <f t="shared" si="4"/>
        <v>0</v>
      </c>
      <c r="AK35" s="76">
        <f t="shared" si="5"/>
        <v>0</v>
      </c>
    </row>
    <row r="36" spans="2:38" ht="12.75" customHeight="1" x14ac:dyDescent="0.15">
      <c r="B36" s="267" t="s">
        <v>65</v>
      </c>
      <c r="C36" s="268" t="s">
        <v>66</v>
      </c>
      <c r="D36" s="76">
        <f>入力!I36</f>
        <v>0</v>
      </c>
      <c r="E36" s="140">
        <f>IF(自給率!G34="",自給率!E34,自給率!G34)</f>
        <v>0.66297878610404082</v>
      </c>
      <c r="F36" s="76">
        <f t="shared" si="6"/>
        <v>0</v>
      </c>
      <c r="G36" s="76">
        <f>F36*その他係数!F31</f>
        <v>0</v>
      </c>
      <c r="H36" s="76">
        <f>F36*その他係数!G31</f>
        <v>0</v>
      </c>
      <c r="I36" s="76">
        <v>0</v>
      </c>
      <c r="K36" s="144">
        <f>自給率!E34</f>
        <v>0.66297878610404082</v>
      </c>
      <c r="L36" s="76">
        <f t="shared" si="2"/>
        <v>0</v>
      </c>
      <c r="N36" s="76">
        <v>0</v>
      </c>
      <c r="O36" s="76">
        <f>N36*その他係数!F31</f>
        <v>0</v>
      </c>
      <c r="P36" s="76">
        <f>N36*その他係数!G31</f>
        <v>0</v>
      </c>
      <c r="Q36" s="74"/>
      <c r="R36" s="76">
        <f t="shared" si="0"/>
        <v>0</v>
      </c>
      <c r="S36" s="77">
        <f t="shared" si="1"/>
        <v>0</v>
      </c>
      <c r="T36" s="74"/>
      <c r="U36" s="76">
        <f t="shared" si="3"/>
        <v>0</v>
      </c>
      <c r="V36" s="76">
        <f>$U$46*その他係数!H31</f>
        <v>0</v>
      </c>
      <c r="W36" s="144">
        <f>自給率!E34</f>
        <v>0.66297878610404082</v>
      </c>
      <c r="Y36" s="76">
        <f t="shared" si="7"/>
        <v>0</v>
      </c>
      <c r="Z36" s="76">
        <v>0</v>
      </c>
      <c r="AA36" s="76">
        <f>Z36*その他係数!F31</f>
        <v>0</v>
      </c>
      <c r="AB36" s="76">
        <f>Z36*その他係数!G31</f>
        <v>0</v>
      </c>
      <c r="AC36" s="74"/>
      <c r="AD36" s="76">
        <f>F36*その他係数!I31*入力!$N$33</f>
        <v>0</v>
      </c>
      <c r="AE36" s="76">
        <f>F36*その他係数!J31*入力!$N$33</f>
        <v>0</v>
      </c>
      <c r="AF36" s="76">
        <f>N36*その他係数!I31*入力!$N$33</f>
        <v>0</v>
      </c>
      <c r="AG36" s="76">
        <f>N36*その他係数!J31*入力!$N$33</f>
        <v>0</v>
      </c>
      <c r="AH36" s="76">
        <f>Z36*その他係数!I31*入力!$N$33</f>
        <v>0</v>
      </c>
      <c r="AI36" s="76">
        <f>Z36*その他係数!J31*入力!$N$33</f>
        <v>0</v>
      </c>
      <c r="AJ36" s="76">
        <f t="shared" si="4"/>
        <v>0</v>
      </c>
      <c r="AK36" s="76">
        <f t="shared" si="5"/>
        <v>0</v>
      </c>
    </row>
    <row r="37" spans="2:38" ht="12.75" customHeight="1" x14ac:dyDescent="0.15">
      <c r="B37" s="267" t="s">
        <v>67</v>
      </c>
      <c r="C37" s="268" t="s">
        <v>68</v>
      </c>
      <c r="D37" s="76">
        <f>入力!I37</f>
        <v>0</v>
      </c>
      <c r="E37" s="140">
        <f>IF(自給率!G35="",自給率!E35,自給率!G35)</f>
        <v>0.55045059433824539</v>
      </c>
      <c r="F37" s="76">
        <f t="shared" si="6"/>
        <v>0</v>
      </c>
      <c r="G37" s="76">
        <f>F37*その他係数!F32</f>
        <v>0</v>
      </c>
      <c r="H37" s="76">
        <f>F37*その他係数!G32</f>
        <v>0</v>
      </c>
      <c r="I37" s="76">
        <v>0</v>
      </c>
      <c r="K37" s="144">
        <f>自給率!E35</f>
        <v>0.55045059433824539</v>
      </c>
      <c r="L37" s="76">
        <f t="shared" si="2"/>
        <v>0</v>
      </c>
      <c r="N37" s="76">
        <v>0</v>
      </c>
      <c r="O37" s="76">
        <f>N37*その他係数!F32</f>
        <v>0</v>
      </c>
      <c r="P37" s="76">
        <f>N37*その他係数!G32</f>
        <v>0</v>
      </c>
      <c r="Q37" s="74"/>
      <c r="R37" s="76">
        <f t="shared" si="0"/>
        <v>0</v>
      </c>
      <c r="S37" s="77">
        <f t="shared" si="1"/>
        <v>0</v>
      </c>
      <c r="T37" s="74"/>
      <c r="U37" s="76">
        <f t="shared" si="3"/>
        <v>0</v>
      </c>
      <c r="V37" s="76">
        <f>$U$46*その他係数!H32</f>
        <v>0</v>
      </c>
      <c r="W37" s="144">
        <f>自給率!E35</f>
        <v>0.55045059433824539</v>
      </c>
      <c r="Y37" s="76">
        <f t="shared" si="7"/>
        <v>0</v>
      </c>
      <c r="Z37" s="76">
        <v>0</v>
      </c>
      <c r="AA37" s="76">
        <f>Z37*その他係数!F32</f>
        <v>0</v>
      </c>
      <c r="AB37" s="76">
        <f>Z37*その他係数!G32</f>
        <v>0</v>
      </c>
      <c r="AC37" s="74"/>
      <c r="AD37" s="76">
        <f>F37*その他係数!I32*入力!$N$33</f>
        <v>0</v>
      </c>
      <c r="AE37" s="76">
        <f>F37*その他係数!J32*入力!$N$33</f>
        <v>0</v>
      </c>
      <c r="AF37" s="76">
        <f>N37*その他係数!I32*入力!$N$33</f>
        <v>0</v>
      </c>
      <c r="AG37" s="76">
        <f>N37*その他係数!J32*入力!$N$33</f>
        <v>0</v>
      </c>
      <c r="AH37" s="76">
        <f>Z37*その他係数!I32*入力!$N$33</f>
        <v>0</v>
      </c>
      <c r="AI37" s="76">
        <f>Z37*その他係数!J32*入力!$N$33</f>
        <v>0</v>
      </c>
      <c r="AJ37" s="76">
        <f t="shared" si="4"/>
        <v>0</v>
      </c>
      <c r="AK37" s="76">
        <f t="shared" si="5"/>
        <v>0</v>
      </c>
    </row>
    <row r="38" spans="2:38" ht="12.75" customHeight="1" x14ac:dyDescent="0.15">
      <c r="B38" s="267" t="s">
        <v>69</v>
      </c>
      <c r="C38" s="268" t="s">
        <v>70</v>
      </c>
      <c r="D38" s="76">
        <f>入力!I38</f>
        <v>0</v>
      </c>
      <c r="E38" s="140">
        <f>IF(自給率!G36="",自給率!E36,自給率!G36)</f>
        <v>1</v>
      </c>
      <c r="F38" s="76">
        <f t="shared" si="6"/>
        <v>0</v>
      </c>
      <c r="G38" s="76">
        <f>F38*その他係数!F33</f>
        <v>0</v>
      </c>
      <c r="H38" s="76">
        <f>F38*その他係数!G33</f>
        <v>0</v>
      </c>
      <c r="I38" s="76">
        <v>0</v>
      </c>
      <c r="K38" s="144">
        <f>自給率!E36</f>
        <v>1</v>
      </c>
      <c r="L38" s="76">
        <f t="shared" si="2"/>
        <v>0</v>
      </c>
      <c r="N38" s="76">
        <v>0</v>
      </c>
      <c r="O38" s="76">
        <f>N38*その他係数!F33</f>
        <v>0</v>
      </c>
      <c r="P38" s="76">
        <f>N38*その他係数!G33</f>
        <v>0</v>
      </c>
      <c r="Q38" s="74"/>
      <c r="R38" s="76">
        <f t="shared" si="0"/>
        <v>0</v>
      </c>
      <c r="S38" s="77">
        <f t="shared" si="1"/>
        <v>0</v>
      </c>
      <c r="T38" s="74"/>
      <c r="U38" s="76">
        <f t="shared" si="3"/>
        <v>0</v>
      </c>
      <c r="V38" s="76">
        <f>$U$46*その他係数!H33</f>
        <v>0</v>
      </c>
      <c r="W38" s="144">
        <f>自給率!E36</f>
        <v>1</v>
      </c>
      <c r="Y38" s="76">
        <f t="shared" si="7"/>
        <v>0</v>
      </c>
      <c r="Z38" s="76">
        <v>0</v>
      </c>
      <c r="AA38" s="76">
        <f>Z38*その他係数!F33</f>
        <v>0</v>
      </c>
      <c r="AB38" s="76">
        <f>Z38*その他係数!G33</f>
        <v>0</v>
      </c>
      <c r="AC38" s="74"/>
      <c r="AD38" s="76">
        <f>F38*その他係数!I33*入力!$N$33</f>
        <v>0</v>
      </c>
      <c r="AE38" s="76">
        <f>F38*その他係数!J33*入力!$N$33</f>
        <v>0</v>
      </c>
      <c r="AF38" s="76">
        <f>N38*その他係数!I33*入力!$N$33</f>
        <v>0</v>
      </c>
      <c r="AG38" s="76">
        <f>N38*その他係数!J33*入力!$N$33</f>
        <v>0</v>
      </c>
      <c r="AH38" s="76">
        <f>Z38*その他係数!I33*入力!$N$33</f>
        <v>0</v>
      </c>
      <c r="AI38" s="76">
        <f>Z38*その他係数!J33*入力!$N$33</f>
        <v>0</v>
      </c>
      <c r="AJ38" s="76">
        <f t="shared" si="4"/>
        <v>0</v>
      </c>
      <c r="AK38" s="76">
        <f t="shared" si="5"/>
        <v>0</v>
      </c>
    </row>
    <row r="39" spans="2:38" ht="12.75" customHeight="1" x14ac:dyDescent="0.15">
      <c r="B39" s="267" t="s">
        <v>71</v>
      </c>
      <c r="C39" s="268" t="s">
        <v>72</v>
      </c>
      <c r="D39" s="76">
        <f>入力!I39</f>
        <v>0</v>
      </c>
      <c r="E39" s="140">
        <f>IF(自給率!G37="",自給率!E37,自給率!G37)</f>
        <v>0.82481031681729389</v>
      </c>
      <c r="F39" s="76">
        <f t="shared" si="6"/>
        <v>0</v>
      </c>
      <c r="G39" s="76">
        <f>F39*その他係数!F34</f>
        <v>0</v>
      </c>
      <c r="H39" s="76">
        <f>F39*その他係数!G34</f>
        <v>0</v>
      </c>
      <c r="I39" s="76">
        <v>0</v>
      </c>
      <c r="K39" s="144">
        <f>自給率!E37</f>
        <v>0.82481031681729389</v>
      </c>
      <c r="L39" s="76">
        <f t="shared" si="2"/>
        <v>0</v>
      </c>
      <c r="N39" s="76">
        <v>0</v>
      </c>
      <c r="O39" s="76">
        <f>N39*その他係数!F34</f>
        <v>0</v>
      </c>
      <c r="P39" s="76">
        <f>N39*その他係数!G34</f>
        <v>0</v>
      </c>
      <c r="Q39" s="74"/>
      <c r="R39" s="76">
        <f t="shared" si="0"/>
        <v>0</v>
      </c>
      <c r="S39" s="77">
        <f t="shared" si="1"/>
        <v>0</v>
      </c>
      <c r="T39" s="74"/>
      <c r="U39" s="76">
        <f t="shared" si="3"/>
        <v>0</v>
      </c>
      <c r="V39" s="76">
        <f>$U$46*その他係数!H34</f>
        <v>0</v>
      </c>
      <c r="W39" s="144">
        <f>自給率!E37</f>
        <v>0.82481031681729389</v>
      </c>
      <c r="Y39" s="76">
        <f t="shared" si="7"/>
        <v>0</v>
      </c>
      <c r="Z39" s="76">
        <v>0</v>
      </c>
      <c r="AA39" s="76">
        <f>Z39*その他係数!F34</f>
        <v>0</v>
      </c>
      <c r="AB39" s="76">
        <f>Z39*その他係数!G34</f>
        <v>0</v>
      </c>
      <c r="AC39" s="74"/>
      <c r="AD39" s="76">
        <f>F39*その他係数!I34*入力!$N$33</f>
        <v>0</v>
      </c>
      <c r="AE39" s="76">
        <f>F39*その他係数!J34*入力!$N$33</f>
        <v>0</v>
      </c>
      <c r="AF39" s="76">
        <f>N39*その他係数!I34*入力!$N$33</f>
        <v>0</v>
      </c>
      <c r="AG39" s="76">
        <f>N39*その他係数!J34*入力!$N$33</f>
        <v>0</v>
      </c>
      <c r="AH39" s="76">
        <f>Z39*その他係数!I34*入力!$N$33</f>
        <v>0</v>
      </c>
      <c r="AI39" s="76">
        <f>Z39*その他係数!J34*入力!$N$33</f>
        <v>0</v>
      </c>
      <c r="AJ39" s="76">
        <f t="shared" si="4"/>
        <v>0</v>
      </c>
      <c r="AK39" s="76">
        <f t="shared" si="5"/>
        <v>0</v>
      </c>
    </row>
    <row r="40" spans="2:38" ht="12.75" customHeight="1" x14ac:dyDescent="0.15">
      <c r="B40" s="267" t="s">
        <v>73</v>
      </c>
      <c r="C40" s="268" t="s">
        <v>74</v>
      </c>
      <c r="D40" s="76">
        <f>入力!I40</f>
        <v>0</v>
      </c>
      <c r="E40" s="140">
        <f>IF(自給率!G38="",自給率!E38,自給率!G38)</f>
        <v>0.99054094376750856</v>
      </c>
      <c r="F40" s="76">
        <f t="shared" si="6"/>
        <v>0</v>
      </c>
      <c r="G40" s="76">
        <f>F40*その他係数!F35</f>
        <v>0</v>
      </c>
      <c r="H40" s="76">
        <f>F40*その他係数!G35</f>
        <v>0</v>
      </c>
      <c r="I40" s="76">
        <v>0</v>
      </c>
      <c r="K40" s="144">
        <f>自給率!E38</f>
        <v>0.99054094376750856</v>
      </c>
      <c r="L40" s="76">
        <f t="shared" si="2"/>
        <v>0</v>
      </c>
      <c r="N40" s="76">
        <v>0</v>
      </c>
      <c r="O40" s="76">
        <f>N40*その他係数!F35</f>
        <v>0</v>
      </c>
      <c r="P40" s="76">
        <f>N40*その他係数!G35</f>
        <v>0</v>
      </c>
      <c r="Q40" s="74"/>
      <c r="R40" s="76">
        <f t="shared" si="0"/>
        <v>0</v>
      </c>
      <c r="S40" s="77">
        <f t="shared" si="1"/>
        <v>0</v>
      </c>
      <c r="T40" s="74"/>
      <c r="U40" s="76">
        <f t="shared" si="3"/>
        <v>0</v>
      </c>
      <c r="V40" s="76">
        <f>$U$46*その他係数!H35</f>
        <v>0</v>
      </c>
      <c r="W40" s="144">
        <f>自給率!E38</f>
        <v>0.99054094376750856</v>
      </c>
      <c r="Y40" s="76">
        <f t="shared" si="7"/>
        <v>0</v>
      </c>
      <c r="Z40" s="76">
        <v>0</v>
      </c>
      <c r="AA40" s="76">
        <f>Z40*その他係数!F35</f>
        <v>0</v>
      </c>
      <c r="AB40" s="76">
        <f>Z40*その他係数!G35</f>
        <v>0</v>
      </c>
      <c r="AC40" s="74"/>
      <c r="AD40" s="76">
        <f>F40*その他係数!I35*入力!$N$33</f>
        <v>0</v>
      </c>
      <c r="AE40" s="76">
        <f>F40*その他係数!J35*入力!$N$33</f>
        <v>0</v>
      </c>
      <c r="AF40" s="76">
        <f>N40*その他係数!I35*入力!$N$33</f>
        <v>0</v>
      </c>
      <c r="AG40" s="76">
        <f>N40*その他係数!J35*入力!$N$33</f>
        <v>0</v>
      </c>
      <c r="AH40" s="76">
        <f>Z40*その他係数!I35*入力!$N$33</f>
        <v>0</v>
      </c>
      <c r="AI40" s="76">
        <f>Z40*その他係数!J35*入力!$N$33</f>
        <v>0</v>
      </c>
      <c r="AJ40" s="76">
        <f t="shared" si="4"/>
        <v>0</v>
      </c>
      <c r="AK40" s="76">
        <f t="shared" si="5"/>
        <v>0</v>
      </c>
    </row>
    <row r="41" spans="2:38" ht="12.75" customHeight="1" x14ac:dyDescent="0.15">
      <c r="B41" s="267" t="s">
        <v>75</v>
      </c>
      <c r="C41" s="268" t="s">
        <v>302</v>
      </c>
      <c r="D41" s="76">
        <f>入力!I41</f>
        <v>0</v>
      </c>
      <c r="E41" s="140">
        <f>IF(自給率!G39="",自給率!E39,自給率!G39)</f>
        <v>0.95383316136956553</v>
      </c>
      <c r="F41" s="76">
        <f t="shared" si="6"/>
        <v>0</v>
      </c>
      <c r="G41" s="76">
        <f>F41*その他係数!F36</f>
        <v>0</v>
      </c>
      <c r="H41" s="76">
        <f>F41*その他係数!G36</f>
        <v>0</v>
      </c>
      <c r="I41" s="76">
        <v>0</v>
      </c>
      <c r="K41" s="144">
        <f>自給率!E39</f>
        <v>0.95383316136956553</v>
      </c>
      <c r="L41" s="76">
        <f t="shared" si="2"/>
        <v>0</v>
      </c>
      <c r="N41" s="76">
        <v>0</v>
      </c>
      <c r="O41" s="76">
        <f>N41*その他係数!F36</f>
        <v>0</v>
      </c>
      <c r="P41" s="76">
        <f>N41*その他係数!G36</f>
        <v>0</v>
      </c>
      <c r="Q41" s="74"/>
      <c r="R41" s="76">
        <f t="shared" si="0"/>
        <v>0</v>
      </c>
      <c r="S41" s="77">
        <f t="shared" si="1"/>
        <v>0</v>
      </c>
      <c r="T41" s="74"/>
      <c r="U41" s="76">
        <f t="shared" si="3"/>
        <v>0</v>
      </c>
      <c r="V41" s="76">
        <f>$U$46*その他係数!H36</f>
        <v>0</v>
      </c>
      <c r="W41" s="144">
        <f>自給率!E39</f>
        <v>0.95383316136956553</v>
      </c>
      <c r="Y41" s="76">
        <f t="shared" si="7"/>
        <v>0</v>
      </c>
      <c r="Z41" s="76">
        <v>0</v>
      </c>
      <c r="AA41" s="76">
        <f>Z41*その他係数!F36</f>
        <v>0</v>
      </c>
      <c r="AB41" s="76">
        <f>Z41*その他係数!G36</f>
        <v>0</v>
      </c>
      <c r="AC41" s="74"/>
      <c r="AD41" s="76">
        <f>F41*その他係数!I36*入力!$N$33</f>
        <v>0</v>
      </c>
      <c r="AE41" s="76">
        <f>F41*その他係数!J36*入力!$N$33</f>
        <v>0</v>
      </c>
      <c r="AF41" s="76">
        <f>N41*その他係数!I36*入力!$N$33</f>
        <v>0</v>
      </c>
      <c r="AG41" s="76">
        <f>N41*その他係数!J36*入力!$N$33</f>
        <v>0</v>
      </c>
      <c r="AH41" s="76">
        <f>Z41*その他係数!I36*入力!$N$33</f>
        <v>0</v>
      </c>
      <c r="AI41" s="76">
        <f>Z41*その他係数!J36*入力!$N$33</f>
        <v>0</v>
      </c>
      <c r="AJ41" s="76">
        <f t="shared" si="4"/>
        <v>0</v>
      </c>
      <c r="AK41" s="76">
        <f t="shared" si="5"/>
        <v>0</v>
      </c>
    </row>
    <row r="42" spans="2:38" ht="12.75" customHeight="1" x14ac:dyDescent="0.15">
      <c r="B42" s="267" t="s">
        <v>76</v>
      </c>
      <c r="C42" s="268" t="s">
        <v>77</v>
      </c>
      <c r="D42" s="76">
        <f>入力!I42</f>
        <v>0</v>
      </c>
      <c r="E42" s="140">
        <f>IF(自給率!G40="",自給率!E40,自給率!G40)</f>
        <v>0.6767724799564192</v>
      </c>
      <c r="F42" s="76">
        <f t="shared" si="6"/>
        <v>0</v>
      </c>
      <c r="G42" s="76">
        <f>F42*その他係数!F37</f>
        <v>0</v>
      </c>
      <c r="H42" s="76">
        <f>F42*その他係数!G37</f>
        <v>0</v>
      </c>
      <c r="I42" s="76">
        <v>0</v>
      </c>
      <c r="K42" s="144">
        <f>自給率!E40</f>
        <v>0.6767724799564192</v>
      </c>
      <c r="L42" s="76">
        <f t="shared" si="2"/>
        <v>0</v>
      </c>
      <c r="N42" s="76">
        <v>0</v>
      </c>
      <c r="O42" s="76">
        <f>N42*その他係数!F37</f>
        <v>0</v>
      </c>
      <c r="P42" s="76">
        <f>N42*その他係数!G37</f>
        <v>0</v>
      </c>
      <c r="Q42" s="74"/>
      <c r="R42" s="76">
        <f t="shared" si="0"/>
        <v>0</v>
      </c>
      <c r="S42" s="77">
        <f t="shared" si="1"/>
        <v>0</v>
      </c>
      <c r="T42" s="74"/>
      <c r="U42" s="76">
        <f t="shared" si="3"/>
        <v>0</v>
      </c>
      <c r="V42" s="76">
        <f>$U$46*その他係数!H37</f>
        <v>0</v>
      </c>
      <c r="W42" s="144">
        <f>自給率!E40</f>
        <v>0.6767724799564192</v>
      </c>
      <c r="Y42" s="76">
        <f t="shared" si="7"/>
        <v>0</v>
      </c>
      <c r="Z42" s="76">
        <v>0</v>
      </c>
      <c r="AA42" s="76">
        <f>Z42*その他係数!F37</f>
        <v>0</v>
      </c>
      <c r="AB42" s="76">
        <f>Z42*その他係数!G37</f>
        <v>0</v>
      </c>
      <c r="AC42" s="74"/>
      <c r="AD42" s="76">
        <f>F42*その他係数!I37*入力!$N$33</f>
        <v>0</v>
      </c>
      <c r="AE42" s="76">
        <f>F42*その他係数!J37*入力!$N$33</f>
        <v>0</v>
      </c>
      <c r="AF42" s="76">
        <f>N42*その他係数!I37*入力!$N$33</f>
        <v>0</v>
      </c>
      <c r="AG42" s="76">
        <f>N42*その他係数!J37*入力!$N$33</f>
        <v>0</v>
      </c>
      <c r="AH42" s="76">
        <f>Z42*その他係数!I37*入力!$N$33</f>
        <v>0</v>
      </c>
      <c r="AI42" s="76">
        <f>Z42*その他係数!J37*入力!$N$33</f>
        <v>0</v>
      </c>
      <c r="AJ42" s="76">
        <f t="shared" si="4"/>
        <v>0</v>
      </c>
      <c r="AK42" s="76">
        <f t="shared" si="5"/>
        <v>0</v>
      </c>
    </row>
    <row r="43" spans="2:38" ht="12.75" customHeight="1" x14ac:dyDescent="0.15">
      <c r="B43" s="267" t="s">
        <v>78</v>
      </c>
      <c r="C43" s="268" t="s">
        <v>79</v>
      </c>
      <c r="D43" s="76">
        <f>入力!I43</f>
        <v>0</v>
      </c>
      <c r="E43" s="140">
        <f>IF(自給率!G41="",自給率!E41,自給率!G41)</f>
        <v>0.81253349997004798</v>
      </c>
      <c r="F43" s="76">
        <f t="shared" si="6"/>
        <v>0</v>
      </c>
      <c r="G43" s="76">
        <f>F43*その他係数!F38</f>
        <v>0</v>
      </c>
      <c r="H43" s="76">
        <f>F43*その他係数!G38</f>
        <v>0</v>
      </c>
      <c r="I43" s="76">
        <v>0</v>
      </c>
      <c r="K43" s="144">
        <f>自給率!E41</f>
        <v>0.81253349997004798</v>
      </c>
      <c r="L43" s="76">
        <f t="shared" si="2"/>
        <v>0</v>
      </c>
      <c r="N43" s="76">
        <v>0</v>
      </c>
      <c r="O43" s="76">
        <f>N43*その他係数!F38</f>
        <v>0</v>
      </c>
      <c r="P43" s="76">
        <f>N43*その他係数!G38</f>
        <v>0</v>
      </c>
      <c r="Q43" s="74"/>
      <c r="R43" s="76">
        <f t="shared" si="0"/>
        <v>0</v>
      </c>
      <c r="S43" s="77">
        <f t="shared" si="1"/>
        <v>0</v>
      </c>
      <c r="T43" s="74"/>
      <c r="U43" s="76">
        <f t="shared" si="3"/>
        <v>0</v>
      </c>
      <c r="V43" s="76">
        <f>$U$46*その他係数!H38</f>
        <v>0</v>
      </c>
      <c r="W43" s="144">
        <f>自給率!E41</f>
        <v>0.81253349997004798</v>
      </c>
      <c r="Y43" s="76">
        <f t="shared" si="7"/>
        <v>0</v>
      </c>
      <c r="Z43" s="76">
        <v>0</v>
      </c>
      <c r="AA43" s="76">
        <f>Z43*その他係数!F38</f>
        <v>0</v>
      </c>
      <c r="AB43" s="76">
        <f>Z43*その他係数!G38</f>
        <v>0</v>
      </c>
      <c r="AC43" s="74"/>
      <c r="AD43" s="76">
        <f>F43*その他係数!I38*入力!$N$33</f>
        <v>0</v>
      </c>
      <c r="AE43" s="76">
        <f>F43*その他係数!J38*入力!$N$33</f>
        <v>0</v>
      </c>
      <c r="AF43" s="76">
        <f>N43*その他係数!I38*入力!$N$33</f>
        <v>0</v>
      </c>
      <c r="AG43" s="76">
        <f>N43*その他係数!J38*入力!$N$33</f>
        <v>0</v>
      </c>
      <c r="AH43" s="76">
        <f>Z43*その他係数!I38*入力!$N$33</f>
        <v>0</v>
      </c>
      <c r="AI43" s="76">
        <f>Z43*その他係数!J38*入力!$N$33</f>
        <v>0</v>
      </c>
      <c r="AJ43" s="76">
        <f t="shared" si="4"/>
        <v>0</v>
      </c>
      <c r="AK43" s="76">
        <f t="shared" si="5"/>
        <v>0</v>
      </c>
    </row>
    <row r="44" spans="2:38" ht="12.75" customHeight="1" x14ac:dyDescent="0.15">
      <c r="B44" s="267" t="s">
        <v>80</v>
      </c>
      <c r="C44" s="268" t="s">
        <v>81</v>
      </c>
      <c r="D44" s="76">
        <f>入力!I44</f>
        <v>0</v>
      </c>
      <c r="E44" s="140">
        <f>IF(自給率!G42="",自給率!E42,自給率!G42)</f>
        <v>1</v>
      </c>
      <c r="F44" s="76">
        <f t="shared" si="6"/>
        <v>0</v>
      </c>
      <c r="G44" s="76">
        <f>F44*その他係数!F39</f>
        <v>0</v>
      </c>
      <c r="H44" s="76">
        <f>F44*その他係数!G39</f>
        <v>0</v>
      </c>
      <c r="I44" s="76">
        <v>0</v>
      </c>
      <c r="K44" s="144">
        <f>自給率!E42</f>
        <v>1</v>
      </c>
      <c r="L44" s="76">
        <f t="shared" si="2"/>
        <v>0</v>
      </c>
      <c r="N44" s="76">
        <v>0</v>
      </c>
      <c r="O44" s="76">
        <f>N44*その他係数!F39</f>
        <v>0</v>
      </c>
      <c r="P44" s="76">
        <f>N44*その他係数!G39</f>
        <v>0</v>
      </c>
      <c r="Q44" s="74"/>
      <c r="R44" s="76">
        <f t="shared" si="0"/>
        <v>0</v>
      </c>
      <c r="S44" s="77">
        <f t="shared" si="1"/>
        <v>0</v>
      </c>
      <c r="T44" s="74"/>
      <c r="U44" s="76">
        <f t="shared" si="3"/>
        <v>0</v>
      </c>
      <c r="V44" s="76">
        <f>$U$46*その他係数!H39</f>
        <v>0</v>
      </c>
      <c r="W44" s="144">
        <f>自給率!E42</f>
        <v>1</v>
      </c>
      <c r="Y44" s="76">
        <f t="shared" si="7"/>
        <v>0</v>
      </c>
      <c r="Z44" s="76">
        <v>0</v>
      </c>
      <c r="AA44" s="76">
        <f>Z44*その他係数!F39</f>
        <v>0</v>
      </c>
      <c r="AB44" s="76">
        <f>Z44*その他係数!G39</f>
        <v>0</v>
      </c>
      <c r="AC44" s="74"/>
      <c r="AD44" s="76">
        <f>F44*その他係数!I39*入力!$N$33</f>
        <v>0</v>
      </c>
      <c r="AE44" s="76">
        <f>F44*その他係数!J39*入力!$N$33</f>
        <v>0</v>
      </c>
      <c r="AF44" s="76">
        <f>N44*その他係数!I39*入力!$N$33</f>
        <v>0</v>
      </c>
      <c r="AG44" s="76">
        <f>N44*その他係数!J39*入力!$N$33</f>
        <v>0</v>
      </c>
      <c r="AH44" s="76">
        <f>Z44*その他係数!I39*入力!$N$33</f>
        <v>0</v>
      </c>
      <c r="AI44" s="76">
        <f>Z44*その他係数!J39*入力!$N$33</f>
        <v>0</v>
      </c>
      <c r="AJ44" s="76">
        <f t="shared" si="4"/>
        <v>0</v>
      </c>
      <c r="AK44" s="76">
        <f t="shared" si="5"/>
        <v>0</v>
      </c>
    </row>
    <row r="45" spans="2:38" ht="12.75" customHeight="1" thickBot="1" x14ac:dyDescent="0.2">
      <c r="B45" s="269" t="s">
        <v>82</v>
      </c>
      <c r="C45" s="270" t="s">
        <v>83</v>
      </c>
      <c r="D45" s="78">
        <f>入力!I45</f>
        <v>0</v>
      </c>
      <c r="E45" s="141">
        <f>IF(自給率!G43="",自給率!E43,自給率!G43)</f>
        <v>0.99724597513304214</v>
      </c>
      <c r="F45" s="78">
        <f t="shared" si="6"/>
        <v>0</v>
      </c>
      <c r="G45" s="78">
        <f>F45*その他係数!F40</f>
        <v>0</v>
      </c>
      <c r="H45" s="78">
        <f>F45*その他係数!G40</f>
        <v>0</v>
      </c>
      <c r="I45" s="78">
        <v>0</v>
      </c>
      <c r="K45" s="145">
        <f>自給率!E43</f>
        <v>0.99724597513304214</v>
      </c>
      <c r="L45" s="78">
        <f>I45*K45</f>
        <v>0</v>
      </c>
      <c r="N45" s="78">
        <v>0</v>
      </c>
      <c r="O45" s="78">
        <f>N45*その他係数!F40</f>
        <v>0</v>
      </c>
      <c r="P45" s="78">
        <f>N45*その他係数!G40</f>
        <v>0</v>
      </c>
      <c r="Q45" s="74"/>
      <c r="R45" s="78">
        <f t="shared" si="0"/>
        <v>0</v>
      </c>
      <c r="S45" s="79">
        <f t="shared" si="1"/>
        <v>0</v>
      </c>
      <c r="T45" s="74"/>
      <c r="U45" s="78">
        <f t="shared" si="3"/>
        <v>0</v>
      </c>
      <c r="V45" s="78">
        <f>$U$46*その他係数!H40</f>
        <v>0</v>
      </c>
      <c r="W45" s="145">
        <f>自給率!E43</f>
        <v>0.99724597513304214</v>
      </c>
      <c r="Y45" s="78">
        <f t="shared" si="7"/>
        <v>0</v>
      </c>
      <c r="Z45" s="78">
        <v>0</v>
      </c>
      <c r="AA45" s="80">
        <f>Z45*その他係数!F40</f>
        <v>0</v>
      </c>
      <c r="AB45" s="80">
        <f>Z45*その他係数!G40</f>
        <v>0</v>
      </c>
      <c r="AC45" s="74"/>
      <c r="AD45" s="80">
        <f>F45*その他係数!I40*入力!$N$33</f>
        <v>0</v>
      </c>
      <c r="AE45" s="80">
        <f>F45*その他係数!J40*入力!$N$33</f>
        <v>0</v>
      </c>
      <c r="AF45" s="80">
        <f>N45*その他係数!I40*入力!$N$33</f>
        <v>0</v>
      </c>
      <c r="AG45" s="80">
        <f>N45*その他係数!J40*入力!$N$33</f>
        <v>0</v>
      </c>
      <c r="AH45" s="80">
        <f>Z45*その他係数!I40*入力!$N$33</f>
        <v>0</v>
      </c>
      <c r="AI45" s="80">
        <f>Z45*その他係数!J40*入力!$N$33</f>
        <v>0</v>
      </c>
      <c r="AJ45" s="80">
        <f t="shared" si="4"/>
        <v>0</v>
      </c>
      <c r="AK45" s="80">
        <f t="shared" si="5"/>
        <v>0</v>
      </c>
    </row>
    <row r="46" spans="2:38" ht="13.5" customHeight="1" thickBot="1" x14ac:dyDescent="0.2">
      <c r="B46" s="271"/>
      <c r="C46" s="272" t="s">
        <v>84</v>
      </c>
      <c r="D46" s="81">
        <f>SUM(D9:D45)</f>
        <v>0</v>
      </c>
      <c r="E46" s="142" t="s">
        <v>162</v>
      </c>
      <c r="F46" s="81">
        <f>SUM(F9:F45)</f>
        <v>0</v>
      </c>
      <c r="G46" s="81">
        <f>SUM(G9:G45)</f>
        <v>0</v>
      </c>
      <c r="H46" s="81">
        <f>SUM(H9:H45)</f>
        <v>0</v>
      </c>
      <c r="I46" s="87">
        <f>SUM(I9:I45)</f>
        <v>0</v>
      </c>
      <c r="K46" s="142" t="s">
        <v>272</v>
      </c>
      <c r="L46" s="81">
        <f>SUM(L9:L45)</f>
        <v>0</v>
      </c>
      <c r="N46" s="81">
        <f>SUM(N9:N45)</f>
        <v>0</v>
      </c>
      <c r="O46" s="81">
        <f>SUM(O9:O45)</f>
        <v>0</v>
      </c>
      <c r="P46" s="81">
        <f>SUM(P9:P45)</f>
        <v>0</v>
      </c>
      <c r="Q46" s="74"/>
      <c r="R46" s="81">
        <f>SUM(R9:R45)</f>
        <v>0</v>
      </c>
      <c r="S46" s="81">
        <f>SUM(S9:S45)</f>
        <v>0</v>
      </c>
      <c r="T46" s="74"/>
      <c r="U46" s="81">
        <f>SUM(U9:U45)</f>
        <v>0</v>
      </c>
      <c r="V46" s="83">
        <f>SUM(V9:V45)</f>
        <v>0</v>
      </c>
      <c r="W46" s="82" t="s">
        <v>162</v>
      </c>
      <c r="Y46" s="81">
        <f>SUM(Y9:Y45)</f>
        <v>0</v>
      </c>
      <c r="Z46" s="81">
        <f>SUM(Z9:Z45)</f>
        <v>0</v>
      </c>
      <c r="AA46" s="81">
        <f>SUM(AA9:AA45)</f>
        <v>0</v>
      </c>
      <c r="AB46" s="81">
        <f>SUM(AB9:AB45)</f>
        <v>0</v>
      </c>
      <c r="AC46" s="74"/>
      <c r="AD46" s="334">
        <f>ROUNDDOWN(SUM(AD9:AD45),0)</f>
        <v>0</v>
      </c>
      <c r="AE46" s="334">
        <f t="shared" ref="AE46:AK46" si="8">ROUNDDOWN(SUM(AE9:AE45),0)</f>
        <v>0</v>
      </c>
      <c r="AF46" s="334">
        <f t="shared" si="8"/>
        <v>0</v>
      </c>
      <c r="AG46" s="334">
        <f t="shared" si="8"/>
        <v>0</v>
      </c>
      <c r="AH46" s="334">
        <f t="shared" si="8"/>
        <v>0</v>
      </c>
      <c r="AI46" s="334">
        <f t="shared" si="8"/>
        <v>0</v>
      </c>
      <c r="AJ46" s="334">
        <f t="shared" si="8"/>
        <v>0</v>
      </c>
      <c r="AK46" s="334">
        <f t="shared" si="8"/>
        <v>0</v>
      </c>
      <c r="AL46" s="25" t="s">
        <v>530</v>
      </c>
    </row>
  </sheetData>
  <mergeCells count="38">
    <mergeCell ref="AF4:AG4"/>
    <mergeCell ref="AG6:AG7"/>
    <mergeCell ref="AA6:AA7"/>
    <mergeCell ref="AD3:AK3"/>
    <mergeCell ref="AF6:AF7"/>
    <mergeCell ref="AI6:AI7"/>
    <mergeCell ref="AJ6:AJ7"/>
    <mergeCell ref="AK6:AK7"/>
    <mergeCell ref="AD6:AD7"/>
    <mergeCell ref="AE6:AE7"/>
    <mergeCell ref="AH4:AI4"/>
    <mergeCell ref="AJ4:AK4"/>
    <mergeCell ref="AD4:AE4"/>
    <mergeCell ref="AH6:AH7"/>
    <mergeCell ref="Y3:AB4"/>
    <mergeCell ref="B5:C8"/>
    <mergeCell ref="D6:D7"/>
    <mergeCell ref="F6:F7"/>
    <mergeCell ref="I6:I7"/>
    <mergeCell ref="E6:E7"/>
    <mergeCell ref="G6:G7"/>
    <mergeCell ref="H6:H7"/>
    <mergeCell ref="D3:I4"/>
    <mergeCell ref="U6:U7"/>
    <mergeCell ref="V6:V7"/>
    <mergeCell ref="AB6:AB7"/>
    <mergeCell ref="K6:K7"/>
    <mergeCell ref="R3:S4"/>
    <mergeCell ref="O6:O7"/>
    <mergeCell ref="W6:W7"/>
    <mergeCell ref="Y6:Y7"/>
    <mergeCell ref="Z6:Z7"/>
    <mergeCell ref="N3:P4"/>
    <mergeCell ref="S6:S7"/>
    <mergeCell ref="P6:P7"/>
    <mergeCell ref="R6:R7"/>
    <mergeCell ref="L6:L7"/>
    <mergeCell ref="N6:N7"/>
  </mergeCells>
  <phoneticPr fontId="1"/>
  <pageMargins left="0.11811023622047245" right="0.11811023622047245" top="0.35433070866141736" bottom="0.15748031496062992" header="0.31496062992125984" footer="0.31496062992125984"/>
  <pageSetup paperSize="9" orientation="landscape" r:id="rId1"/>
  <ignoredErrors>
    <ignoredError sqref="B9:B45"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B1:AO49"/>
  <sheetViews>
    <sheetView showGridLines="0" zoomScale="85" zoomScaleNormal="85" workbookViewId="0">
      <pane xSplit="3" ySplit="3" topLeftCell="D4" activePane="bottomRight" state="frozen"/>
      <selection activeCell="A8" sqref="A8"/>
      <selection pane="topRight" activeCell="A8" sqref="A8"/>
      <selection pane="bottomLeft" activeCell="A8" sqref="A8"/>
      <selection pane="bottomRight" activeCell="B2" sqref="B2:C3"/>
    </sheetView>
  </sheetViews>
  <sheetFormatPr defaultRowHeight="12" x14ac:dyDescent="0.15"/>
  <cols>
    <col min="1" max="1" width="1.5" style="26" customWidth="1"/>
    <col min="2" max="2" width="3.125" style="12" customWidth="1"/>
    <col min="3" max="3" width="23.875" style="26" customWidth="1"/>
    <col min="4" max="35" width="10.125" style="26" customWidth="1"/>
    <col min="36" max="36" width="12.5" style="26" customWidth="1"/>
    <col min="37" max="41" width="10.125" style="26" customWidth="1"/>
    <col min="42" max="16384" width="9" style="26"/>
  </cols>
  <sheetData>
    <row r="1" spans="2:41" ht="37.5" customHeight="1" thickBot="1" x14ac:dyDescent="0.2">
      <c r="B1" s="28"/>
    </row>
    <row r="2" spans="2:41" x14ac:dyDescent="0.15">
      <c r="B2" s="706" t="s">
        <v>85</v>
      </c>
      <c r="C2" s="707"/>
      <c r="D2" s="285" t="s">
        <v>14</v>
      </c>
      <c r="E2" s="285" t="s">
        <v>23</v>
      </c>
      <c r="F2" s="285" t="s">
        <v>32</v>
      </c>
      <c r="G2" s="285" t="s">
        <v>40</v>
      </c>
      <c r="H2" s="285" t="s">
        <v>42</v>
      </c>
      <c r="I2" s="285" t="s">
        <v>49</v>
      </c>
      <c r="J2" s="285" t="s">
        <v>51</v>
      </c>
      <c r="K2" s="285" t="s">
        <v>53</v>
      </c>
      <c r="L2" s="285" t="s">
        <v>59</v>
      </c>
      <c r="M2" s="285" t="s">
        <v>61</v>
      </c>
      <c r="N2" s="285" t="s">
        <v>63</v>
      </c>
      <c r="O2" s="285" t="s">
        <v>65</v>
      </c>
      <c r="P2" s="285" t="s">
        <v>67</v>
      </c>
      <c r="Q2" s="285" t="s">
        <v>69</v>
      </c>
      <c r="R2" s="285" t="s">
        <v>71</v>
      </c>
      <c r="S2" s="285" t="s">
        <v>73</v>
      </c>
      <c r="T2" s="285" t="s">
        <v>75</v>
      </c>
      <c r="U2" s="285" t="s">
        <v>76</v>
      </c>
      <c r="V2" s="285" t="s">
        <v>78</v>
      </c>
      <c r="W2" s="285" t="s">
        <v>133</v>
      </c>
      <c r="X2" s="285" t="s">
        <v>135</v>
      </c>
      <c r="Y2" s="285" t="s">
        <v>140</v>
      </c>
      <c r="Z2" s="285" t="s">
        <v>141</v>
      </c>
      <c r="AA2" s="285" t="s">
        <v>142</v>
      </c>
      <c r="AB2" s="285" t="s">
        <v>143</v>
      </c>
      <c r="AC2" s="285" t="s">
        <v>144</v>
      </c>
      <c r="AD2" s="285" t="s">
        <v>145</v>
      </c>
      <c r="AE2" s="285" t="s">
        <v>146</v>
      </c>
      <c r="AF2" s="285" t="s">
        <v>147</v>
      </c>
      <c r="AG2" s="285" t="s">
        <v>148</v>
      </c>
      <c r="AH2" s="285" t="s">
        <v>149</v>
      </c>
      <c r="AI2" s="285" t="s">
        <v>150</v>
      </c>
      <c r="AJ2" s="285" t="s">
        <v>151</v>
      </c>
      <c r="AK2" s="285" t="s">
        <v>152</v>
      </c>
      <c r="AL2" s="285" t="s">
        <v>153</v>
      </c>
      <c r="AM2" s="285" t="s">
        <v>154</v>
      </c>
      <c r="AN2" s="285" t="s">
        <v>155</v>
      </c>
      <c r="AO2" s="286" t="s">
        <v>156</v>
      </c>
    </row>
    <row r="3" spans="2:41" ht="33.75" customHeight="1" x14ac:dyDescent="0.15">
      <c r="B3" s="708"/>
      <c r="C3" s="700"/>
      <c r="D3" s="287" t="s">
        <v>308</v>
      </c>
      <c r="E3" s="287" t="s">
        <v>309</v>
      </c>
      <c r="F3" s="287" t="s">
        <v>310</v>
      </c>
      <c r="G3" s="287" t="s">
        <v>311</v>
      </c>
      <c r="H3" s="287" t="s">
        <v>22</v>
      </c>
      <c r="I3" s="287" t="s">
        <v>312</v>
      </c>
      <c r="J3" s="287" t="s">
        <v>313</v>
      </c>
      <c r="K3" s="287" t="s">
        <v>314</v>
      </c>
      <c r="L3" s="287" t="s">
        <v>315</v>
      </c>
      <c r="M3" s="287" t="s">
        <v>316</v>
      </c>
      <c r="N3" s="287" t="s">
        <v>317</v>
      </c>
      <c r="O3" s="287" t="s">
        <v>318</v>
      </c>
      <c r="P3" s="287" t="s">
        <v>319</v>
      </c>
      <c r="Q3" s="287" t="s">
        <v>320</v>
      </c>
      <c r="R3" s="287" t="s">
        <v>321</v>
      </c>
      <c r="S3" s="287" t="s">
        <v>304</v>
      </c>
      <c r="T3" s="287" t="s">
        <v>322</v>
      </c>
      <c r="U3" s="287" t="s">
        <v>323</v>
      </c>
      <c r="V3" s="287" t="s">
        <v>324</v>
      </c>
      <c r="W3" s="287" t="s">
        <v>50</v>
      </c>
      <c r="X3" s="287" t="s">
        <v>325</v>
      </c>
      <c r="Y3" s="287" t="s">
        <v>54</v>
      </c>
      <c r="Z3" s="287" t="s">
        <v>56</v>
      </c>
      <c r="AA3" s="287" t="s">
        <v>58</v>
      </c>
      <c r="AB3" s="287" t="s">
        <v>326</v>
      </c>
      <c r="AC3" s="287" t="s">
        <v>327</v>
      </c>
      <c r="AD3" s="287" t="s">
        <v>328</v>
      </c>
      <c r="AE3" s="287" t="s">
        <v>329</v>
      </c>
      <c r="AF3" s="287" t="s">
        <v>330</v>
      </c>
      <c r="AG3" s="287" t="s">
        <v>331</v>
      </c>
      <c r="AH3" s="287" t="s">
        <v>332</v>
      </c>
      <c r="AI3" s="287" t="s">
        <v>333</v>
      </c>
      <c r="AJ3" s="288" t="s">
        <v>302</v>
      </c>
      <c r="AK3" s="287" t="s">
        <v>77</v>
      </c>
      <c r="AL3" s="287" t="s">
        <v>334</v>
      </c>
      <c r="AM3" s="287" t="s">
        <v>335</v>
      </c>
      <c r="AN3" s="287" t="s">
        <v>336</v>
      </c>
      <c r="AO3" s="289" t="s">
        <v>157</v>
      </c>
    </row>
    <row r="4" spans="2:41" ht="12.75" customHeight="1" x14ac:dyDescent="0.15">
      <c r="B4" s="290" t="s">
        <v>14</v>
      </c>
      <c r="C4" s="291" t="s">
        <v>308</v>
      </c>
      <c r="D4" s="29">
        <v>0.10320199229391518</v>
      </c>
      <c r="E4" s="29">
        <v>9.5459584201916117E-6</v>
      </c>
      <c r="F4" s="29">
        <v>0.13078905015074099</v>
      </c>
      <c r="G4" s="29">
        <v>9.612693229288153E-3</v>
      </c>
      <c r="H4" s="29">
        <v>4.0973932716829219E-2</v>
      </c>
      <c r="I4" s="29">
        <v>3.1786046899294857E-3</v>
      </c>
      <c r="J4" s="29">
        <v>0</v>
      </c>
      <c r="K4" s="29">
        <v>4.7937090911659463E-4</v>
      </c>
      <c r="L4" s="29">
        <v>4.4330241801459653E-4</v>
      </c>
      <c r="M4" s="29">
        <v>6.9189883332018724E-7</v>
      </c>
      <c r="N4" s="29">
        <v>2.0417727805599033E-5</v>
      </c>
      <c r="O4" s="29">
        <v>0</v>
      </c>
      <c r="P4" s="29">
        <v>0</v>
      </c>
      <c r="Q4" s="29">
        <v>0</v>
      </c>
      <c r="R4" s="29">
        <v>0</v>
      </c>
      <c r="S4" s="29">
        <v>0</v>
      </c>
      <c r="T4" s="29">
        <v>0</v>
      </c>
      <c r="U4" s="29">
        <v>0</v>
      </c>
      <c r="V4" s="29">
        <v>2.5020561897767586E-8</v>
      </c>
      <c r="W4" s="29">
        <v>6.8961453184148295E-3</v>
      </c>
      <c r="X4" s="29">
        <v>1.0406043625291283E-3</v>
      </c>
      <c r="Y4" s="29">
        <v>0</v>
      </c>
      <c r="Z4" s="29">
        <v>0</v>
      </c>
      <c r="AA4" s="29">
        <v>0</v>
      </c>
      <c r="AB4" s="29">
        <v>1.3472313153518975E-4</v>
      </c>
      <c r="AC4" s="29">
        <v>0</v>
      </c>
      <c r="AD4" s="29">
        <v>2.6420832257558123E-6</v>
      </c>
      <c r="AE4" s="29">
        <v>8.6653775804748641E-7</v>
      </c>
      <c r="AF4" s="29">
        <v>0</v>
      </c>
      <c r="AG4" s="29">
        <v>2.0584389344338228E-5</v>
      </c>
      <c r="AH4" s="29">
        <v>2.8243246778055825E-3</v>
      </c>
      <c r="AI4" s="29">
        <v>3.1107638627112921E-3</v>
      </c>
      <c r="AJ4" s="29">
        <v>2.0390238099451444E-3</v>
      </c>
      <c r="AK4" s="29">
        <v>1.27236339207423E-5</v>
      </c>
      <c r="AL4" s="29">
        <v>2.1695989738154235E-2</v>
      </c>
      <c r="AM4" s="29">
        <v>0</v>
      </c>
      <c r="AN4" s="29">
        <v>0</v>
      </c>
      <c r="AO4" s="30">
        <v>1.1290608989560016E-2</v>
      </c>
    </row>
    <row r="5" spans="2:41" ht="12.75" customHeight="1" x14ac:dyDescent="0.15">
      <c r="B5" s="290" t="s">
        <v>15</v>
      </c>
      <c r="C5" s="292" t="s">
        <v>309</v>
      </c>
      <c r="D5" s="29">
        <v>7.6286766349455772E-5</v>
      </c>
      <c r="E5" s="29">
        <v>2.088178404416915E-4</v>
      </c>
      <c r="F5" s="29">
        <v>4.2894416644673482E-4</v>
      </c>
      <c r="G5" s="29">
        <v>2.5763905087045953E-4</v>
      </c>
      <c r="H5" s="29">
        <v>7.133670080077928E-4</v>
      </c>
      <c r="I5" s="29">
        <v>4.1931968247084462E-3</v>
      </c>
      <c r="J5" s="29">
        <v>6.5355310843370762E-2</v>
      </c>
      <c r="K5" s="29">
        <v>4.6789862272357481E-5</v>
      </c>
      <c r="L5" s="29">
        <v>4.5459126464341595E-2</v>
      </c>
      <c r="M5" s="29">
        <v>1.5683040221924245E-4</v>
      </c>
      <c r="N5" s="29">
        <v>7.1532942207810498E-3</v>
      </c>
      <c r="O5" s="29">
        <v>3.1080651829120981E-4</v>
      </c>
      <c r="P5" s="29">
        <v>9.0158510793395197E-5</v>
      </c>
      <c r="Q5" s="29">
        <v>6.5887453033657871E-5</v>
      </c>
      <c r="R5" s="29">
        <v>5.6123293429168947E-5</v>
      </c>
      <c r="S5" s="29">
        <v>2.3824860400950966E-4</v>
      </c>
      <c r="T5" s="29">
        <v>4.6531869289985757E-5</v>
      </c>
      <c r="U5" s="29">
        <v>4.2954318082719027E-5</v>
      </c>
      <c r="V5" s="29">
        <v>1.7046508820949056E-4</v>
      </c>
      <c r="W5" s="29">
        <v>4.1417298440622199E-4</v>
      </c>
      <c r="X5" s="29">
        <v>5.9761934392043121E-3</v>
      </c>
      <c r="Y5" s="29">
        <v>8.3189496978879895E-2</v>
      </c>
      <c r="Z5" s="29">
        <v>0</v>
      </c>
      <c r="AA5" s="29">
        <v>2.140402335204129E-6</v>
      </c>
      <c r="AB5" s="29">
        <v>2.9227207690237472E-6</v>
      </c>
      <c r="AC5" s="29">
        <v>1.1737154112533685E-6</v>
      </c>
      <c r="AD5" s="29">
        <v>6.8778039527611626E-7</v>
      </c>
      <c r="AE5" s="29">
        <v>5.1566099372334032E-6</v>
      </c>
      <c r="AF5" s="29">
        <v>3.0484218069899138E-7</v>
      </c>
      <c r="AG5" s="29">
        <v>5.3705504316314649E-6</v>
      </c>
      <c r="AH5" s="29">
        <v>3.9727865705229068E-5</v>
      </c>
      <c r="AI5" s="29">
        <v>8.7028205346874478E-6</v>
      </c>
      <c r="AJ5" s="29">
        <v>6.7042379436948468E-5</v>
      </c>
      <c r="AK5" s="29">
        <v>9.8908248591430714E-6</v>
      </c>
      <c r="AL5" s="29">
        <v>2.7011965688810295E-5</v>
      </c>
      <c r="AM5" s="29">
        <v>0</v>
      </c>
      <c r="AN5" s="29">
        <v>2.2054997865901286E-4</v>
      </c>
      <c r="AO5" s="30">
        <v>2.0503920853300185E-3</v>
      </c>
    </row>
    <row r="6" spans="2:41" ht="12.75" customHeight="1" x14ac:dyDescent="0.15">
      <c r="B6" s="290" t="s">
        <v>17</v>
      </c>
      <c r="C6" s="292" t="s">
        <v>310</v>
      </c>
      <c r="D6" s="29">
        <v>5.4980602945505698E-2</v>
      </c>
      <c r="E6" s="29">
        <v>0</v>
      </c>
      <c r="F6" s="29">
        <v>0.20952354388514438</v>
      </c>
      <c r="G6" s="29">
        <v>6.5019402447040863E-3</v>
      </c>
      <c r="H6" s="29">
        <v>6.6616152274468832E-4</v>
      </c>
      <c r="I6" s="29">
        <v>1.0628777466991771E-2</v>
      </c>
      <c r="J6" s="29">
        <v>0</v>
      </c>
      <c r="K6" s="29">
        <v>1.9199487558566142E-5</v>
      </c>
      <c r="L6" s="29">
        <v>5.2643613496023594E-4</v>
      </c>
      <c r="M6" s="29">
        <v>6.2270894998816853E-6</v>
      </c>
      <c r="N6" s="29">
        <v>0</v>
      </c>
      <c r="O6" s="29">
        <v>0</v>
      </c>
      <c r="P6" s="29">
        <v>0</v>
      </c>
      <c r="Q6" s="29">
        <v>0</v>
      </c>
      <c r="R6" s="29">
        <v>0</v>
      </c>
      <c r="S6" s="29">
        <v>0</v>
      </c>
      <c r="T6" s="29">
        <v>0</v>
      </c>
      <c r="U6" s="29">
        <v>0</v>
      </c>
      <c r="V6" s="29">
        <v>0</v>
      </c>
      <c r="W6" s="29">
        <v>1.956508772815673E-3</v>
      </c>
      <c r="X6" s="29">
        <v>2.2441994000835215E-5</v>
      </c>
      <c r="Y6" s="29">
        <v>0</v>
      </c>
      <c r="Z6" s="29">
        <v>0</v>
      </c>
      <c r="AA6" s="29">
        <v>0</v>
      </c>
      <c r="AB6" s="29">
        <v>1.4130719544149596E-4</v>
      </c>
      <c r="AC6" s="29">
        <v>0</v>
      </c>
      <c r="AD6" s="29">
        <v>0</v>
      </c>
      <c r="AE6" s="29">
        <v>3.4235344211384299E-6</v>
      </c>
      <c r="AF6" s="29">
        <v>2.6129329774199258E-7</v>
      </c>
      <c r="AG6" s="29">
        <v>2.3599406562339236E-4</v>
      </c>
      <c r="AH6" s="29">
        <v>7.4868478728708299E-3</v>
      </c>
      <c r="AI6" s="29">
        <v>9.2181082751527262E-3</v>
      </c>
      <c r="AJ6" s="29">
        <v>1.3807611913805016E-3</v>
      </c>
      <c r="AK6" s="29">
        <v>6.04972782646615E-6</v>
      </c>
      <c r="AL6" s="29">
        <v>0.12242174216753762</v>
      </c>
      <c r="AM6" s="29">
        <v>0</v>
      </c>
      <c r="AN6" s="29">
        <v>3.0532252441303632E-3</v>
      </c>
      <c r="AO6" s="30">
        <v>2.0774349787304656E-2</v>
      </c>
    </row>
    <row r="7" spans="2:41" ht="12.75" customHeight="1" x14ac:dyDescent="0.15">
      <c r="B7" s="290" t="s">
        <v>19</v>
      </c>
      <c r="C7" s="292" t="s">
        <v>311</v>
      </c>
      <c r="D7" s="29">
        <v>5.4841304583113128E-3</v>
      </c>
      <c r="E7" s="29">
        <v>4.1918689912666413E-3</v>
      </c>
      <c r="F7" s="29">
        <v>1.0375770808957385E-3</v>
      </c>
      <c r="G7" s="29">
        <v>0.24622447464958969</v>
      </c>
      <c r="H7" s="29">
        <v>4.6974813981107812E-3</v>
      </c>
      <c r="I7" s="29">
        <v>1.0879119793408894E-3</v>
      </c>
      <c r="J7" s="29">
        <v>2.2781980986988137E-4</v>
      </c>
      <c r="K7" s="29">
        <v>2.1786440734049978E-3</v>
      </c>
      <c r="L7" s="29">
        <v>3.7301804651865564E-3</v>
      </c>
      <c r="M7" s="29">
        <v>7.9176289826273427E-4</v>
      </c>
      <c r="N7" s="29">
        <v>1.266088176982377E-3</v>
      </c>
      <c r="O7" s="29">
        <v>1.3249404629503217E-3</v>
      </c>
      <c r="P7" s="29">
        <v>1.2609018504061683E-3</v>
      </c>
      <c r="Q7" s="29">
        <v>1.1533573931791095E-3</v>
      </c>
      <c r="R7" s="29">
        <v>9.5766819226236809E-4</v>
      </c>
      <c r="S7" s="29">
        <v>3.2044986832367884E-3</v>
      </c>
      <c r="T7" s="29">
        <v>1.9656724661019317E-3</v>
      </c>
      <c r="U7" s="29">
        <v>1.4896300641410716E-3</v>
      </c>
      <c r="V7" s="29">
        <v>9.0947240442195397E-4</v>
      </c>
      <c r="W7" s="29">
        <v>4.8773255749410584E-3</v>
      </c>
      <c r="X7" s="29">
        <v>3.1194494765900394E-3</v>
      </c>
      <c r="Y7" s="29">
        <v>3.8516098683695265E-4</v>
      </c>
      <c r="Z7" s="29">
        <v>1.1709022721310205E-3</v>
      </c>
      <c r="AA7" s="29">
        <v>1.9410931059907091E-3</v>
      </c>
      <c r="AB7" s="29">
        <v>4.2666878500385013E-3</v>
      </c>
      <c r="AC7" s="29">
        <v>1.4605595216747639E-3</v>
      </c>
      <c r="AD7" s="29">
        <v>1.9576578567981163E-5</v>
      </c>
      <c r="AE7" s="29">
        <v>1.1102621566511049E-3</v>
      </c>
      <c r="AF7" s="29">
        <v>9.0167962162465947E-4</v>
      </c>
      <c r="AG7" s="29">
        <v>3.9455752663462452E-3</v>
      </c>
      <c r="AH7" s="29">
        <v>4.4816710434430394E-4</v>
      </c>
      <c r="AI7" s="29">
        <v>3.1598985369800481E-3</v>
      </c>
      <c r="AJ7" s="29">
        <v>2.6127740522916526E-2</v>
      </c>
      <c r="AK7" s="29">
        <v>1.9594876375072226E-3</v>
      </c>
      <c r="AL7" s="29">
        <v>4.972565233738865E-3</v>
      </c>
      <c r="AM7" s="29">
        <v>1.9503165370784208E-2</v>
      </c>
      <c r="AN7" s="29">
        <v>5.0831793642535077E-4</v>
      </c>
      <c r="AO7" s="30">
        <v>2.8083855110499676E-3</v>
      </c>
    </row>
    <row r="8" spans="2:41" ht="12.75" customHeight="1" x14ac:dyDescent="0.15">
      <c r="B8" s="290" t="s">
        <v>21</v>
      </c>
      <c r="C8" s="292" t="s">
        <v>22</v>
      </c>
      <c r="D8" s="29">
        <v>3.6391848718098939E-2</v>
      </c>
      <c r="E8" s="29">
        <v>2.2611989007828878E-3</v>
      </c>
      <c r="F8" s="29">
        <v>2.205859523187375E-2</v>
      </c>
      <c r="G8" s="29">
        <v>6.7548082020399075E-3</v>
      </c>
      <c r="H8" s="29">
        <v>0.25036682447058084</v>
      </c>
      <c r="I8" s="29">
        <v>2.2455929536286525E-2</v>
      </c>
      <c r="J8" s="29">
        <v>1.3578287919925597E-4</v>
      </c>
      <c r="K8" s="29">
        <v>6.9682762363486314E-3</v>
      </c>
      <c r="L8" s="29">
        <v>2.2707502608958968E-2</v>
      </c>
      <c r="M8" s="29">
        <v>9.4628697103757615E-4</v>
      </c>
      <c r="N8" s="29">
        <v>3.3376368105921123E-3</v>
      </c>
      <c r="O8" s="29">
        <v>2.8330087101520371E-3</v>
      </c>
      <c r="P8" s="29">
        <v>1.8983528502665038E-3</v>
      </c>
      <c r="Q8" s="29">
        <v>1.1263070130423185E-3</v>
      </c>
      <c r="R8" s="29">
        <v>4.6739113609184212E-3</v>
      </c>
      <c r="S8" s="29">
        <v>6.7948804139711019E-3</v>
      </c>
      <c r="T8" s="29">
        <v>6.3164022447155998E-3</v>
      </c>
      <c r="U8" s="29">
        <v>7.0866776040823445E-3</v>
      </c>
      <c r="V8" s="29">
        <v>1.1497949014500116E-3</v>
      </c>
      <c r="W8" s="29">
        <v>6.3141942759773584E-2</v>
      </c>
      <c r="X8" s="29">
        <v>5.7382430572835527E-2</v>
      </c>
      <c r="Y8" s="29">
        <v>2.4251540280907586E-3</v>
      </c>
      <c r="Z8" s="29">
        <v>4.2819111189481875E-3</v>
      </c>
      <c r="AA8" s="29">
        <v>3.5097562056559E-3</v>
      </c>
      <c r="AB8" s="29">
        <v>7.9368944557400723E-3</v>
      </c>
      <c r="AC8" s="29">
        <v>4.3984288764865849E-3</v>
      </c>
      <c r="AD8" s="29">
        <v>3.3528455513131059E-4</v>
      </c>
      <c r="AE8" s="29">
        <v>2.5015098355018702E-3</v>
      </c>
      <c r="AF8" s="29">
        <v>1.5535541408313825E-2</v>
      </c>
      <c r="AG8" s="29">
        <v>1.3575739411751694E-3</v>
      </c>
      <c r="AH8" s="29">
        <v>5.9884763824496687E-3</v>
      </c>
      <c r="AI8" s="29">
        <v>6.5445292833922857E-3</v>
      </c>
      <c r="AJ8" s="29">
        <v>1.8261798464838649E-2</v>
      </c>
      <c r="AK8" s="29">
        <v>3.7532199346262088E-3</v>
      </c>
      <c r="AL8" s="29">
        <v>5.6460600610635028E-3</v>
      </c>
      <c r="AM8" s="29">
        <v>0.43193582856837309</v>
      </c>
      <c r="AN8" s="29">
        <v>1.212664271148673E-3</v>
      </c>
      <c r="AO8" s="30">
        <v>1.3350191268931154E-2</v>
      </c>
    </row>
    <row r="9" spans="2:41" ht="12.75" customHeight="1" x14ac:dyDescent="0.15">
      <c r="B9" s="293" t="s">
        <v>23</v>
      </c>
      <c r="C9" s="291" t="s">
        <v>312</v>
      </c>
      <c r="D9" s="31">
        <v>5.9001251957670878E-2</v>
      </c>
      <c r="E9" s="31">
        <v>1.569355564279501E-2</v>
      </c>
      <c r="F9" s="31">
        <v>1.3232581713580764E-2</v>
      </c>
      <c r="G9" s="31">
        <v>6.8233529124875417E-2</v>
      </c>
      <c r="H9" s="31">
        <v>2.4683683970345528E-2</v>
      </c>
      <c r="I9" s="31">
        <v>0.20185532635242243</v>
      </c>
      <c r="J9" s="31">
        <v>3.7404490379584161E-2</v>
      </c>
      <c r="K9" s="31">
        <v>0.19591332507486733</v>
      </c>
      <c r="L9" s="31">
        <v>5.4436793837515846E-2</v>
      </c>
      <c r="M9" s="31">
        <v>2.9726280208879647E-3</v>
      </c>
      <c r="N9" s="31">
        <v>1.0645009255091341E-2</v>
      </c>
      <c r="O9" s="31">
        <v>9.110090471630956E-3</v>
      </c>
      <c r="P9" s="31">
        <v>4.8034910551759367E-3</v>
      </c>
      <c r="Q9" s="31">
        <v>3.9382546364247883E-3</v>
      </c>
      <c r="R9" s="31">
        <v>8.7592028904686856E-3</v>
      </c>
      <c r="S9" s="31">
        <v>1.0669800226621963E-2</v>
      </c>
      <c r="T9" s="31">
        <v>8.933065244458336E-3</v>
      </c>
      <c r="U9" s="31">
        <v>9.9458749429505531E-3</v>
      </c>
      <c r="V9" s="31">
        <v>1.0261908236188499E-2</v>
      </c>
      <c r="W9" s="31">
        <v>2.6893311482316318E-2</v>
      </c>
      <c r="X9" s="31">
        <v>5.4499452990245511E-3</v>
      </c>
      <c r="Y9" s="31">
        <v>4.709835870206798E-4</v>
      </c>
      <c r="Z9" s="31">
        <v>1.0254802957254004E-2</v>
      </c>
      <c r="AA9" s="31">
        <v>1.4372172150797136E-2</v>
      </c>
      <c r="AB9" s="31">
        <v>9.276461571249284E-6</v>
      </c>
      <c r="AC9" s="31">
        <v>2.2400060221547339E-5</v>
      </c>
      <c r="AD9" s="31">
        <v>3.7484031542548334E-5</v>
      </c>
      <c r="AE9" s="31">
        <v>3.745573945317717E-4</v>
      </c>
      <c r="AF9" s="31">
        <v>1.4748046957802417E-3</v>
      </c>
      <c r="AG9" s="31">
        <v>8.722492150875249E-4</v>
      </c>
      <c r="AH9" s="31">
        <v>8.0027235623815474E-3</v>
      </c>
      <c r="AI9" s="31">
        <v>0.11956421087685763</v>
      </c>
      <c r="AJ9" s="31">
        <v>2.4015983526907811E-3</v>
      </c>
      <c r="AK9" s="31">
        <v>4.3811672788995224E-3</v>
      </c>
      <c r="AL9" s="31">
        <v>5.8113606292201055E-3</v>
      </c>
      <c r="AM9" s="31">
        <v>9.337822594950515E-3</v>
      </c>
      <c r="AN9" s="31">
        <v>7.3072867029999556E-3</v>
      </c>
      <c r="AO9" s="32">
        <v>2.0536722826642567E-2</v>
      </c>
    </row>
    <row r="10" spans="2:41" ht="12.75" customHeight="1" x14ac:dyDescent="0.15">
      <c r="B10" s="290" t="s">
        <v>25</v>
      </c>
      <c r="C10" s="292" t="s">
        <v>313</v>
      </c>
      <c r="D10" s="29">
        <v>9.3703607939727811E-3</v>
      </c>
      <c r="E10" s="29">
        <v>3.2493249217529718E-2</v>
      </c>
      <c r="F10" s="29">
        <v>7.0018878950711275E-3</v>
      </c>
      <c r="G10" s="29">
        <v>5.751288195254352E-3</v>
      </c>
      <c r="H10" s="29">
        <v>3.191619276691988E-3</v>
      </c>
      <c r="I10" s="29">
        <v>9.4919113057194606E-3</v>
      </c>
      <c r="J10" s="29">
        <v>0.32537895638074427</v>
      </c>
      <c r="K10" s="29">
        <v>1.3295052557530554E-3</v>
      </c>
      <c r="L10" s="29">
        <v>5.1379036648965017E-2</v>
      </c>
      <c r="M10" s="29">
        <v>8.2218338363437855E-3</v>
      </c>
      <c r="N10" s="29">
        <v>4.9139610183984526E-3</v>
      </c>
      <c r="O10" s="29">
        <v>6.958947000648699E-3</v>
      </c>
      <c r="P10" s="29">
        <v>2.0057281748777338E-3</v>
      </c>
      <c r="Q10" s="29">
        <v>1.3015124527844468E-3</v>
      </c>
      <c r="R10" s="29">
        <v>1.2774201384189345E-3</v>
      </c>
      <c r="S10" s="29">
        <v>2.5845027197232292E-3</v>
      </c>
      <c r="T10" s="29">
        <v>1.6842885000955981E-3</v>
      </c>
      <c r="U10" s="29">
        <v>6.3744112897837907E-4</v>
      </c>
      <c r="V10" s="29">
        <v>6.1105466472346978E-3</v>
      </c>
      <c r="W10" s="29">
        <v>2.9974521338543103E-3</v>
      </c>
      <c r="X10" s="29">
        <v>1.2750450283283086E-2</v>
      </c>
      <c r="Y10" s="29">
        <v>3.6517540580826832E-2</v>
      </c>
      <c r="Z10" s="29">
        <v>1.9194948239453277E-2</v>
      </c>
      <c r="AA10" s="29">
        <v>1.2393307238891061E-2</v>
      </c>
      <c r="AB10" s="29">
        <v>1.7239763762198607E-3</v>
      </c>
      <c r="AC10" s="29">
        <v>1.0860448380772059E-3</v>
      </c>
      <c r="AD10" s="29">
        <v>3.2849062683650997E-4</v>
      </c>
      <c r="AE10" s="29">
        <v>0.14252766166092901</v>
      </c>
      <c r="AF10" s="29">
        <v>9.8359507046677421E-4</v>
      </c>
      <c r="AG10" s="29">
        <v>8.6502753876243742E-3</v>
      </c>
      <c r="AH10" s="29">
        <v>4.0409390424569766E-3</v>
      </c>
      <c r="AI10" s="29">
        <v>3.9415123649443398E-3</v>
      </c>
      <c r="AJ10" s="29">
        <v>4.1069693905543677E-3</v>
      </c>
      <c r="AK10" s="29">
        <v>2.5499002617143467E-3</v>
      </c>
      <c r="AL10" s="29">
        <v>8.3827731442056783E-3</v>
      </c>
      <c r="AM10" s="29">
        <v>0</v>
      </c>
      <c r="AN10" s="29">
        <v>2.368020166547689E-2</v>
      </c>
      <c r="AO10" s="30">
        <v>1.1941801181502525E-2</v>
      </c>
    </row>
    <row r="11" spans="2:41" ht="12.75" customHeight="1" x14ac:dyDescent="0.15">
      <c r="B11" s="290" t="s">
        <v>27</v>
      </c>
      <c r="C11" s="292" t="s">
        <v>314</v>
      </c>
      <c r="D11" s="29">
        <v>1.4857461495868618E-2</v>
      </c>
      <c r="E11" s="29">
        <v>3.7563346383453992E-3</v>
      </c>
      <c r="F11" s="29">
        <v>3.1650319987192289E-2</v>
      </c>
      <c r="G11" s="29">
        <v>1.235713225471278E-2</v>
      </c>
      <c r="H11" s="29">
        <v>1.7886665414519151E-2</v>
      </c>
      <c r="I11" s="29">
        <v>3.2681707857636487E-2</v>
      </c>
      <c r="J11" s="29">
        <v>7.6015687183516526E-4</v>
      </c>
      <c r="K11" s="29">
        <v>0.24181967907653593</v>
      </c>
      <c r="L11" s="29">
        <v>3.8332848515660644E-3</v>
      </c>
      <c r="M11" s="29">
        <v>3.3372587060477034E-4</v>
      </c>
      <c r="N11" s="29">
        <v>8.2625629050343125E-3</v>
      </c>
      <c r="O11" s="29">
        <v>3.3648210371264526E-3</v>
      </c>
      <c r="P11" s="29">
        <v>1.2614961674667838E-2</v>
      </c>
      <c r="Q11" s="29">
        <v>1.971980686730361E-2</v>
      </c>
      <c r="R11" s="29">
        <v>3.8812154860598712E-2</v>
      </c>
      <c r="S11" s="29">
        <v>1.4550834262386101E-2</v>
      </c>
      <c r="T11" s="29">
        <v>2.6365088135176389E-2</v>
      </c>
      <c r="U11" s="29">
        <v>4.1516276011889924E-2</v>
      </c>
      <c r="V11" s="29">
        <v>3.8646960071786994E-2</v>
      </c>
      <c r="W11" s="29">
        <v>5.0858325662836927E-2</v>
      </c>
      <c r="X11" s="29">
        <v>1.3036053278795636E-2</v>
      </c>
      <c r="Y11" s="29">
        <v>0</v>
      </c>
      <c r="Z11" s="29">
        <v>4.6562450271597715E-2</v>
      </c>
      <c r="AA11" s="29">
        <v>1.4081077433209375E-2</v>
      </c>
      <c r="AB11" s="29">
        <v>5.5857720936365396E-3</v>
      </c>
      <c r="AC11" s="29">
        <v>2.7253870784118683E-3</v>
      </c>
      <c r="AD11" s="29">
        <v>5.0000795979994049E-4</v>
      </c>
      <c r="AE11" s="29">
        <v>3.7205153780194259E-3</v>
      </c>
      <c r="AF11" s="29">
        <v>3.0169359646120037E-3</v>
      </c>
      <c r="AG11" s="29">
        <v>1.6910541076426441E-3</v>
      </c>
      <c r="AH11" s="29">
        <v>3.7533479763122999E-3</v>
      </c>
      <c r="AI11" s="29">
        <v>2.0355040134672191E-3</v>
      </c>
      <c r="AJ11" s="29">
        <v>8.0055617110680807E-3</v>
      </c>
      <c r="AK11" s="29">
        <v>1.3822955891494435E-2</v>
      </c>
      <c r="AL11" s="29">
        <v>2.8108166124517523E-3</v>
      </c>
      <c r="AM11" s="29">
        <v>4.729001993687082E-2</v>
      </c>
      <c r="AN11" s="29">
        <v>3.9283571738388205E-3</v>
      </c>
      <c r="AO11" s="30">
        <v>1.5212201924879253E-2</v>
      </c>
    </row>
    <row r="12" spans="2:41" ht="12.75" customHeight="1" x14ac:dyDescent="0.15">
      <c r="B12" s="290" t="s">
        <v>28</v>
      </c>
      <c r="C12" s="292" t="s">
        <v>315</v>
      </c>
      <c r="D12" s="29">
        <v>2.6235434175507512E-3</v>
      </c>
      <c r="E12" s="29">
        <v>3.221760966814669E-5</v>
      </c>
      <c r="F12" s="29">
        <v>3.5664110636458449E-3</v>
      </c>
      <c r="G12" s="29">
        <v>5.343624758794716E-4</v>
      </c>
      <c r="H12" s="29">
        <v>4.270632403530485E-3</v>
      </c>
      <c r="I12" s="29">
        <v>1.1411524378996889E-2</v>
      </c>
      <c r="J12" s="29">
        <v>1.0444487243510971E-2</v>
      </c>
      <c r="K12" s="29">
        <v>3.4873380327674099E-3</v>
      </c>
      <c r="L12" s="29">
        <v>8.0288283579790481E-2</v>
      </c>
      <c r="M12" s="29">
        <v>5.4696909103405201E-3</v>
      </c>
      <c r="N12" s="29">
        <v>1.1808347107422392E-2</v>
      </c>
      <c r="O12" s="29">
        <v>3.3550931335805619E-3</v>
      </c>
      <c r="P12" s="29">
        <v>8.6708102002820923E-3</v>
      </c>
      <c r="Q12" s="29">
        <v>3.9174724163079022E-3</v>
      </c>
      <c r="R12" s="29">
        <v>4.8376254687029288E-2</v>
      </c>
      <c r="S12" s="29">
        <v>4.6313082930203371E-2</v>
      </c>
      <c r="T12" s="29">
        <v>8.3136275328330178E-3</v>
      </c>
      <c r="U12" s="29">
        <v>2.3121838496187874E-3</v>
      </c>
      <c r="V12" s="29">
        <v>1.849394832673491E-3</v>
      </c>
      <c r="W12" s="29">
        <v>6.3068172300258822E-3</v>
      </c>
      <c r="X12" s="29">
        <v>5.3119867417180458E-2</v>
      </c>
      <c r="Y12" s="29">
        <v>4.0999290668706659E-5</v>
      </c>
      <c r="Z12" s="29">
        <v>5.9126801512173512E-3</v>
      </c>
      <c r="AA12" s="29">
        <v>4.9455884545187168E-4</v>
      </c>
      <c r="AB12" s="29">
        <v>2.1124599732199356E-4</v>
      </c>
      <c r="AC12" s="29">
        <v>9.6284450685869553E-6</v>
      </c>
      <c r="AD12" s="29">
        <v>8.1694890853528933E-5</v>
      </c>
      <c r="AE12" s="29">
        <v>1.6336367569747694E-5</v>
      </c>
      <c r="AF12" s="29">
        <v>1.0429957468201205E-5</v>
      </c>
      <c r="AG12" s="29">
        <v>2.1480569340376427E-4</v>
      </c>
      <c r="AH12" s="29">
        <v>1.7712984401343391E-3</v>
      </c>
      <c r="AI12" s="29">
        <v>8.9064632386762048E-4</v>
      </c>
      <c r="AJ12" s="29">
        <v>4.7685841280908583E-4</v>
      </c>
      <c r="AK12" s="29">
        <v>1.0903794167229338E-3</v>
      </c>
      <c r="AL12" s="29">
        <v>1.4398538382536579E-3</v>
      </c>
      <c r="AM12" s="29">
        <v>4.9863395514755746E-3</v>
      </c>
      <c r="AN12" s="29">
        <v>4.703239113247726E-3</v>
      </c>
      <c r="AO12" s="30">
        <v>8.2130255365504036E-3</v>
      </c>
    </row>
    <row r="13" spans="2:41" ht="12.75" customHeight="1" x14ac:dyDescent="0.15">
      <c r="B13" s="294" t="s">
        <v>30</v>
      </c>
      <c r="C13" s="295" t="s">
        <v>316</v>
      </c>
      <c r="D13" s="33">
        <v>3.1975581445639979E-5</v>
      </c>
      <c r="E13" s="33">
        <v>1.1622204376583287E-3</v>
      </c>
      <c r="F13" s="33">
        <v>0</v>
      </c>
      <c r="G13" s="33">
        <v>1.0920502979282852E-4</v>
      </c>
      <c r="H13" s="33">
        <v>1.8852913849632318E-2</v>
      </c>
      <c r="I13" s="33">
        <v>3.3428500560150241E-6</v>
      </c>
      <c r="J13" s="33">
        <v>0</v>
      </c>
      <c r="K13" s="33">
        <v>1.7806221041661797E-3</v>
      </c>
      <c r="L13" s="33">
        <v>4.7240695951511836E-3</v>
      </c>
      <c r="M13" s="33">
        <v>0.43463562531740857</v>
      </c>
      <c r="N13" s="33">
        <v>1.3167543904259007E-3</v>
      </c>
      <c r="O13" s="33">
        <v>0.22743270015929137</v>
      </c>
      <c r="P13" s="33">
        <v>0.11406316836735804</v>
      </c>
      <c r="Q13" s="33">
        <v>9.8014069866059941E-2</v>
      </c>
      <c r="R13" s="33">
        <v>1.657423258143732E-2</v>
      </c>
      <c r="S13" s="33">
        <v>8.3910911015259333E-3</v>
      </c>
      <c r="T13" s="33">
        <v>4.3542581131332699E-2</v>
      </c>
      <c r="U13" s="33">
        <v>8.0798594504268521E-3</v>
      </c>
      <c r="V13" s="33">
        <v>5.2932049558327032E-2</v>
      </c>
      <c r="W13" s="33">
        <v>6.3211018012048455E-3</v>
      </c>
      <c r="X13" s="33">
        <v>1.9991175606067099E-2</v>
      </c>
      <c r="Y13" s="33">
        <v>0</v>
      </c>
      <c r="Z13" s="33">
        <v>3.4729240945667551E-5</v>
      </c>
      <c r="AA13" s="33">
        <v>0</v>
      </c>
      <c r="AB13" s="33">
        <v>0</v>
      </c>
      <c r="AC13" s="33">
        <v>0</v>
      </c>
      <c r="AD13" s="33">
        <v>0</v>
      </c>
      <c r="AE13" s="33">
        <v>9.9254087138980123E-5</v>
      </c>
      <c r="AF13" s="33">
        <v>0</v>
      </c>
      <c r="AG13" s="33">
        <v>1.6731958031678575E-5</v>
      </c>
      <c r="AH13" s="33">
        <v>0</v>
      </c>
      <c r="AI13" s="33">
        <v>3.2965229298058517E-6</v>
      </c>
      <c r="AJ13" s="33">
        <v>4.4435065440768173E-6</v>
      </c>
      <c r="AK13" s="33">
        <v>1.4186851821627663E-4</v>
      </c>
      <c r="AL13" s="33">
        <v>2.2453696478823558E-5</v>
      </c>
      <c r="AM13" s="33">
        <v>2.3340312794140988E-5</v>
      </c>
      <c r="AN13" s="33">
        <v>4.9147016827141175E-3</v>
      </c>
      <c r="AO13" s="34">
        <v>1.7201091203863931E-2</v>
      </c>
    </row>
    <row r="14" spans="2:41" ht="12.75" customHeight="1" x14ac:dyDescent="0.15">
      <c r="B14" s="290" t="s">
        <v>32</v>
      </c>
      <c r="C14" s="292" t="s">
        <v>317</v>
      </c>
      <c r="D14" s="29">
        <v>0</v>
      </c>
      <c r="E14" s="29">
        <v>4.4150057693386204E-5</v>
      </c>
      <c r="F14" s="29">
        <v>1.7886254947586757E-3</v>
      </c>
      <c r="G14" s="29">
        <v>3.7108505269407747E-6</v>
      </c>
      <c r="H14" s="29">
        <v>4.4894487527682341E-3</v>
      </c>
      <c r="I14" s="29">
        <v>4.2280367508478025E-3</v>
      </c>
      <c r="J14" s="29">
        <v>0</v>
      </c>
      <c r="K14" s="29">
        <v>2.3873259110168696E-3</v>
      </c>
      <c r="L14" s="29">
        <v>1.6376645587031637E-2</v>
      </c>
      <c r="M14" s="29">
        <v>9.5482038998185843E-4</v>
      </c>
      <c r="N14" s="29">
        <v>0.56719776705679026</v>
      </c>
      <c r="O14" s="29">
        <v>5.4430417111528254E-2</v>
      </c>
      <c r="P14" s="29">
        <v>3.9154098111759732E-2</v>
      </c>
      <c r="Q14" s="29">
        <v>2.1740706316367434E-2</v>
      </c>
      <c r="R14" s="29">
        <v>3.4083985690544737E-2</v>
      </c>
      <c r="S14" s="29">
        <v>6.0489094706004727E-2</v>
      </c>
      <c r="T14" s="29">
        <v>5.9569734555904565E-2</v>
      </c>
      <c r="U14" s="29">
        <v>4.109187022458758E-2</v>
      </c>
      <c r="V14" s="29">
        <v>3.9436208676290177E-2</v>
      </c>
      <c r="W14" s="29">
        <v>1.8226754715330976E-2</v>
      </c>
      <c r="X14" s="29">
        <v>7.2277623937204473E-3</v>
      </c>
      <c r="Y14" s="29">
        <v>1.1543212332664082E-3</v>
      </c>
      <c r="Z14" s="29">
        <v>1.8171026996339991E-4</v>
      </c>
      <c r="AA14" s="29">
        <v>4.7844287492798176E-6</v>
      </c>
      <c r="AB14" s="29">
        <v>1.2874267300509495E-5</v>
      </c>
      <c r="AC14" s="29">
        <v>0</v>
      </c>
      <c r="AD14" s="29">
        <v>0</v>
      </c>
      <c r="AE14" s="29">
        <v>1.5626090718889099E-6</v>
      </c>
      <c r="AF14" s="29">
        <v>9.8050309977682721E-5</v>
      </c>
      <c r="AG14" s="29">
        <v>1.114593262832208E-4</v>
      </c>
      <c r="AH14" s="29">
        <v>9.5308830255322083E-5</v>
      </c>
      <c r="AI14" s="29">
        <v>1.0919814618055128E-3</v>
      </c>
      <c r="AJ14" s="29">
        <v>2.2287693350027407E-4</v>
      </c>
      <c r="AK14" s="29">
        <v>4.215483959080649E-4</v>
      </c>
      <c r="AL14" s="29">
        <v>3.9756126688398214E-4</v>
      </c>
      <c r="AM14" s="29">
        <v>9.4252426755976604E-4</v>
      </c>
      <c r="AN14" s="29">
        <v>3.8066147395757681E-3</v>
      </c>
      <c r="AO14" s="30">
        <v>1.4912095943483578E-2</v>
      </c>
    </row>
    <row r="15" spans="2:41" ht="12.75" customHeight="1" x14ac:dyDescent="0.15">
      <c r="B15" s="290" t="s">
        <v>34</v>
      </c>
      <c r="C15" s="292" t="s">
        <v>318</v>
      </c>
      <c r="D15" s="29">
        <v>1.0318262509339975E-3</v>
      </c>
      <c r="E15" s="29">
        <v>2.3206224919485808E-2</v>
      </c>
      <c r="F15" s="29">
        <v>1.6164127745181361E-2</v>
      </c>
      <c r="G15" s="29">
        <v>3.6201997497826502E-3</v>
      </c>
      <c r="H15" s="29">
        <v>2.1455500081770471E-2</v>
      </c>
      <c r="I15" s="29">
        <v>1.2956441103773432E-2</v>
      </c>
      <c r="J15" s="29">
        <v>6.8175504200463258E-5</v>
      </c>
      <c r="K15" s="29">
        <v>3.7743822233035035E-3</v>
      </c>
      <c r="L15" s="29">
        <v>1.0827663495148908E-2</v>
      </c>
      <c r="M15" s="29">
        <v>6.1186920159948558E-3</v>
      </c>
      <c r="N15" s="29">
        <v>3.0507488296199221E-3</v>
      </c>
      <c r="O15" s="29">
        <v>6.5111108010341853E-2</v>
      </c>
      <c r="P15" s="29">
        <v>3.9633595567056444E-2</v>
      </c>
      <c r="Q15" s="29">
        <v>3.3908241633581387E-2</v>
      </c>
      <c r="R15" s="29">
        <v>3.4851136337927323E-2</v>
      </c>
      <c r="S15" s="29">
        <v>2.5596116487299404E-2</v>
      </c>
      <c r="T15" s="29">
        <v>2.5560092491914873E-2</v>
      </c>
      <c r="U15" s="29">
        <v>2.8366284837028202E-2</v>
      </c>
      <c r="V15" s="29">
        <v>1.2516836336101008E-2</v>
      </c>
      <c r="W15" s="29">
        <v>1.5430798593872969E-2</v>
      </c>
      <c r="X15" s="29">
        <v>9.057602320258433E-2</v>
      </c>
      <c r="Y15" s="29">
        <v>8.2681096093527567E-4</v>
      </c>
      <c r="Z15" s="29">
        <v>8.0683660698541583E-4</v>
      </c>
      <c r="AA15" s="29">
        <v>1.552421223121583E-4</v>
      </c>
      <c r="AB15" s="29">
        <v>2.7744562274038143E-3</v>
      </c>
      <c r="AC15" s="29">
        <v>1.1309444259280339E-4</v>
      </c>
      <c r="AD15" s="29">
        <v>3.3222309361575228E-4</v>
      </c>
      <c r="AE15" s="29">
        <v>8.1514212511935849E-4</v>
      </c>
      <c r="AF15" s="29">
        <v>4.1985478058842511E-4</v>
      </c>
      <c r="AG15" s="29">
        <v>2.9183146625086525E-3</v>
      </c>
      <c r="AH15" s="29">
        <v>1.8712997876477411E-4</v>
      </c>
      <c r="AI15" s="29">
        <v>3.5544758490631593E-4</v>
      </c>
      <c r="AJ15" s="29">
        <v>2.4804900829119344E-3</v>
      </c>
      <c r="AK15" s="29">
        <v>1.1542616617476417E-3</v>
      </c>
      <c r="AL15" s="29">
        <v>2.2431432710228482E-3</v>
      </c>
      <c r="AM15" s="29">
        <v>3.7047441944154696E-4</v>
      </c>
      <c r="AN15" s="29">
        <v>5.8163746170486431E-3</v>
      </c>
      <c r="AO15" s="30">
        <v>1.4201253932692988E-2</v>
      </c>
    </row>
    <row r="16" spans="2:41" ht="12.75" customHeight="1" x14ac:dyDescent="0.15">
      <c r="B16" s="290" t="s">
        <v>36</v>
      </c>
      <c r="C16" s="292" t="s">
        <v>319</v>
      </c>
      <c r="D16" s="29">
        <v>1.4548131842566057E-6</v>
      </c>
      <c r="E16" s="29">
        <v>3.2790367173358183E-3</v>
      </c>
      <c r="F16" s="29">
        <v>0</v>
      </c>
      <c r="G16" s="29">
        <v>0</v>
      </c>
      <c r="H16" s="29">
        <v>1.6819007313636529E-3</v>
      </c>
      <c r="I16" s="29">
        <v>2.0725670347293149E-5</v>
      </c>
      <c r="J16" s="29">
        <v>0</v>
      </c>
      <c r="K16" s="29">
        <v>4.586070188680712E-4</v>
      </c>
      <c r="L16" s="29">
        <v>2.352359085640578E-3</v>
      </c>
      <c r="M16" s="29">
        <v>9.7165659492598293E-4</v>
      </c>
      <c r="N16" s="29">
        <v>3.7810607047405615E-7</v>
      </c>
      <c r="O16" s="29">
        <v>9.6394404230203178E-4</v>
      </c>
      <c r="P16" s="29">
        <v>0.14561968873164743</v>
      </c>
      <c r="Q16" s="29">
        <v>4.1110373445968816E-2</v>
      </c>
      <c r="R16" s="29">
        <v>1.1816533191926978E-2</v>
      </c>
      <c r="S16" s="29">
        <v>2.3867591263607804E-3</v>
      </c>
      <c r="T16" s="29">
        <v>1.1757071292120525E-2</v>
      </c>
      <c r="U16" s="29">
        <v>1.7621735474798743E-3</v>
      </c>
      <c r="V16" s="29">
        <v>1.1238585869867857E-2</v>
      </c>
      <c r="W16" s="29">
        <v>5.2881164185388909E-3</v>
      </c>
      <c r="X16" s="29">
        <v>6.325515447853626E-3</v>
      </c>
      <c r="Y16" s="29">
        <v>0</v>
      </c>
      <c r="Z16" s="29">
        <v>1.6056306529097297E-2</v>
      </c>
      <c r="AA16" s="29">
        <v>0</v>
      </c>
      <c r="AB16" s="29">
        <v>4.3126015695105839E-6</v>
      </c>
      <c r="AC16" s="29">
        <v>1.9893481546667262E-8</v>
      </c>
      <c r="AD16" s="29">
        <v>0</v>
      </c>
      <c r="AE16" s="29">
        <v>8.7633957858933507E-5</v>
      </c>
      <c r="AF16" s="29">
        <v>5.5307081355388432E-6</v>
      </c>
      <c r="AG16" s="29">
        <v>1.8679394707951018E-4</v>
      </c>
      <c r="AH16" s="29">
        <v>0</v>
      </c>
      <c r="AI16" s="29">
        <v>1.3186091719223406E-7</v>
      </c>
      <c r="AJ16" s="29">
        <v>0</v>
      </c>
      <c r="AK16" s="29">
        <v>6.9083210441234855E-3</v>
      </c>
      <c r="AL16" s="29">
        <v>4.1256556970018854E-6</v>
      </c>
      <c r="AM16" s="29">
        <v>0</v>
      </c>
      <c r="AN16" s="29">
        <v>0</v>
      </c>
      <c r="AO16" s="30">
        <v>6.6498885700671485E-3</v>
      </c>
    </row>
    <row r="17" spans="2:41" ht="12.75" customHeight="1" x14ac:dyDescent="0.15">
      <c r="B17" s="290" t="s">
        <v>38</v>
      </c>
      <c r="C17" s="292" t="s">
        <v>320</v>
      </c>
      <c r="D17" s="29">
        <v>8.1530155534380623E-6</v>
      </c>
      <c r="E17" s="29">
        <v>2.3757504018251871E-3</v>
      </c>
      <c r="F17" s="29">
        <v>0</v>
      </c>
      <c r="G17" s="29">
        <v>0</v>
      </c>
      <c r="H17" s="29">
        <v>1.786809744754728E-4</v>
      </c>
      <c r="I17" s="29">
        <v>0</v>
      </c>
      <c r="J17" s="29">
        <v>9.4877576678978028E-5</v>
      </c>
      <c r="K17" s="29">
        <v>3.0559421394761705E-3</v>
      </c>
      <c r="L17" s="29">
        <v>1.812144736884882E-3</v>
      </c>
      <c r="M17" s="29">
        <v>1.1070381333122996E-3</v>
      </c>
      <c r="N17" s="29">
        <v>2.4227146465625148E-4</v>
      </c>
      <c r="O17" s="29">
        <v>4.9928464949284331E-4</v>
      </c>
      <c r="P17" s="29">
        <v>5.2550801165437378E-3</v>
      </c>
      <c r="Q17" s="29">
        <v>0.14601600613737398</v>
      </c>
      <c r="R17" s="29">
        <v>1.4217371786653691E-3</v>
      </c>
      <c r="S17" s="29">
        <v>2.4239116191659541E-3</v>
      </c>
      <c r="T17" s="29">
        <v>2.905878216700567E-3</v>
      </c>
      <c r="U17" s="29">
        <v>6.0447618719396687E-4</v>
      </c>
      <c r="V17" s="29">
        <v>1.0143335793354978E-3</v>
      </c>
      <c r="W17" s="29">
        <v>8.8918471347159604E-4</v>
      </c>
      <c r="X17" s="29">
        <v>7.5081580587544697E-5</v>
      </c>
      <c r="Y17" s="29">
        <v>4.5016930722428798E-6</v>
      </c>
      <c r="Z17" s="29">
        <v>3.8750521476218531E-4</v>
      </c>
      <c r="AA17" s="29">
        <v>0</v>
      </c>
      <c r="AB17" s="29">
        <v>3.240407809135024E-6</v>
      </c>
      <c r="AC17" s="29">
        <v>0</v>
      </c>
      <c r="AD17" s="29">
        <v>0</v>
      </c>
      <c r="AE17" s="29">
        <v>2.9334433940459992E-5</v>
      </c>
      <c r="AF17" s="29">
        <v>2.264541913763936E-6</v>
      </c>
      <c r="AG17" s="29">
        <v>1.0610509971308365E-5</v>
      </c>
      <c r="AH17" s="29">
        <v>0</v>
      </c>
      <c r="AI17" s="29">
        <v>0</v>
      </c>
      <c r="AJ17" s="29">
        <v>0</v>
      </c>
      <c r="AK17" s="29">
        <v>1.0094282967592676E-2</v>
      </c>
      <c r="AL17" s="29">
        <v>7.3333266225481074E-6</v>
      </c>
      <c r="AM17" s="29">
        <v>0</v>
      </c>
      <c r="AN17" s="29">
        <v>0</v>
      </c>
      <c r="AO17" s="30">
        <v>6.9545604010483172E-3</v>
      </c>
    </row>
    <row r="18" spans="2:41" ht="12.75" customHeight="1" x14ac:dyDescent="0.15">
      <c r="B18" s="290" t="s">
        <v>40</v>
      </c>
      <c r="C18" s="292" t="s">
        <v>321</v>
      </c>
      <c r="D18" s="29">
        <v>1.7360770665462161E-4</v>
      </c>
      <c r="E18" s="29">
        <v>0</v>
      </c>
      <c r="F18" s="29">
        <v>0</v>
      </c>
      <c r="G18" s="29">
        <v>0</v>
      </c>
      <c r="H18" s="29">
        <v>0</v>
      </c>
      <c r="I18" s="29">
        <v>0</v>
      </c>
      <c r="J18" s="29">
        <v>0</v>
      </c>
      <c r="K18" s="29">
        <v>0</v>
      </c>
      <c r="L18" s="29">
        <v>0</v>
      </c>
      <c r="M18" s="29">
        <v>0</v>
      </c>
      <c r="N18" s="29">
        <v>0</v>
      </c>
      <c r="O18" s="29">
        <v>1.6233439042205208E-5</v>
      </c>
      <c r="P18" s="29">
        <v>2.2533807067342771E-3</v>
      </c>
      <c r="Q18" s="29">
        <v>5.2587151149182604E-3</v>
      </c>
      <c r="R18" s="29">
        <v>7.7391322640271515E-2</v>
      </c>
      <c r="S18" s="29">
        <v>8.6973106307969788E-6</v>
      </c>
      <c r="T18" s="29">
        <v>7.3946943075462671E-4</v>
      </c>
      <c r="U18" s="29">
        <v>1.4555472635804203E-3</v>
      </c>
      <c r="V18" s="29">
        <v>3.1445842193114301E-4</v>
      </c>
      <c r="W18" s="29">
        <v>1.649291017738294E-4</v>
      </c>
      <c r="X18" s="29">
        <v>2.107183825081165E-4</v>
      </c>
      <c r="Y18" s="29">
        <v>0</v>
      </c>
      <c r="Z18" s="29">
        <v>1.3956208900147519E-4</v>
      </c>
      <c r="AA18" s="29">
        <v>2.8580666475961016E-5</v>
      </c>
      <c r="AB18" s="29">
        <v>9.9560735718073347E-4</v>
      </c>
      <c r="AC18" s="29">
        <v>1.1458645370880344E-5</v>
      </c>
      <c r="AD18" s="29">
        <v>0</v>
      </c>
      <c r="AE18" s="29">
        <v>6.2362307505384678E-6</v>
      </c>
      <c r="AF18" s="29">
        <v>1.6158813021194393E-4</v>
      </c>
      <c r="AG18" s="29">
        <v>1.7046192365444246E-3</v>
      </c>
      <c r="AH18" s="29">
        <v>0</v>
      </c>
      <c r="AI18" s="29">
        <v>9.4559524045382173E-3</v>
      </c>
      <c r="AJ18" s="29">
        <v>0</v>
      </c>
      <c r="AK18" s="29">
        <v>3.6824837320838179E-3</v>
      </c>
      <c r="AL18" s="29">
        <v>5.6144792746156086E-4</v>
      </c>
      <c r="AM18" s="29">
        <v>2.4711025709142357E-2</v>
      </c>
      <c r="AN18" s="29">
        <v>0</v>
      </c>
      <c r="AO18" s="30">
        <v>2.7858818845662519E-3</v>
      </c>
    </row>
    <row r="19" spans="2:41" ht="12.75" customHeight="1" x14ac:dyDescent="0.15">
      <c r="B19" s="293" t="s">
        <v>42</v>
      </c>
      <c r="C19" s="291" t="s">
        <v>304</v>
      </c>
      <c r="D19" s="31">
        <v>0</v>
      </c>
      <c r="E19" s="31">
        <v>8.3527136176676596E-6</v>
      </c>
      <c r="F19" s="31">
        <v>1.4210111641301973E-6</v>
      </c>
      <c r="G19" s="31">
        <v>1.0602430076973642E-6</v>
      </c>
      <c r="H19" s="31">
        <v>1.2212009046884831E-5</v>
      </c>
      <c r="I19" s="31">
        <v>1.0994262406449412E-5</v>
      </c>
      <c r="J19" s="31">
        <v>0</v>
      </c>
      <c r="K19" s="31">
        <v>3.7924913695933099E-7</v>
      </c>
      <c r="L19" s="31">
        <v>1.5481139096022229E-7</v>
      </c>
      <c r="M19" s="31">
        <v>1.8450635555204994E-6</v>
      </c>
      <c r="N19" s="31">
        <v>2.1211750553594549E-4</v>
      </c>
      <c r="O19" s="31">
        <v>8.8782319705543657E-4</v>
      </c>
      <c r="P19" s="31">
        <v>4.4748092127354549E-3</v>
      </c>
      <c r="Q19" s="31">
        <v>9.3630680171122357E-3</v>
      </c>
      <c r="R19" s="31">
        <v>0.12056950457103188</v>
      </c>
      <c r="S19" s="31">
        <v>0.28422555580658221</v>
      </c>
      <c r="T19" s="31">
        <v>0.1977744553023236</v>
      </c>
      <c r="U19" s="31">
        <v>0.31295583813281241</v>
      </c>
      <c r="V19" s="31">
        <v>1.6499359173368675E-2</v>
      </c>
      <c r="W19" s="31">
        <v>3.1337484294432311E-2</v>
      </c>
      <c r="X19" s="31">
        <v>3.036009084194175E-4</v>
      </c>
      <c r="Y19" s="31">
        <v>1.0600761105604201E-5</v>
      </c>
      <c r="Z19" s="31">
        <v>3.0213364414032763E-5</v>
      </c>
      <c r="AA19" s="31">
        <v>0</v>
      </c>
      <c r="AB19" s="31">
        <v>2.6090048169138613E-5</v>
      </c>
      <c r="AC19" s="31">
        <v>4.4004381181227988E-5</v>
      </c>
      <c r="AD19" s="31">
        <v>0</v>
      </c>
      <c r="AE19" s="31">
        <v>2.5854077371252875E-6</v>
      </c>
      <c r="AF19" s="31">
        <v>1.1821997511921669E-3</v>
      </c>
      <c r="AG19" s="31">
        <v>1.1579331150996289E-3</v>
      </c>
      <c r="AH19" s="31">
        <v>1.5429662574717637E-3</v>
      </c>
      <c r="AI19" s="31">
        <v>3.88165574984639E-6</v>
      </c>
      <c r="AJ19" s="31">
        <v>0</v>
      </c>
      <c r="AK19" s="31">
        <v>1.0158033174906886E-2</v>
      </c>
      <c r="AL19" s="31">
        <v>8.4201361795588343E-6</v>
      </c>
      <c r="AM19" s="31">
        <v>3.5984396788712458E-2</v>
      </c>
      <c r="AN19" s="31">
        <v>0</v>
      </c>
      <c r="AO19" s="32">
        <v>3.0693436056252771E-2</v>
      </c>
    </row>
    <row r="20" spans="2:41" ht="12.75" customHeight="1" x14ac:dyDescent="0.15">
      <c r="B20" s="290" t="s">
        <v>44</v>
      </c>
      <c r="C20" s="292" t="s">
        <v>322</v>
      </c>
      <c r="D20" s="29">
        <v>1.7578992643100651E-5</v>
      </c>
      <c r="E20" s="29">
        <v>8.2333891374152644E-5</v>
      </c>
      <c r="F20" s="29">
        <v>0</v>
      </c>
      <c r="G20" s="29">
        <v>0</v>
      </c>
      <c r="H20" s="29">
        <v>2.4266904527084593E-4</v>
      </c>
      <c r="I20" s="29">
        <v>3.4914211696156919E-6</v>
      </c>
      <c r="J20" s="29">
        <v>0</v>
      </c>
      <c r="K20" s="29">
        <v>2.6168190450193851E-5</v>
      </c>
      <c r="L20" s="29">
        <v>3.9089876217456127E-5</v>
      </c>
      <c r="M20" s="29">
        <v>0</v>
      </c>
      <c r="N20" s="29">
        <v>2.2497311193206341E-5</v>
      </c>
      <c r="O20" s="29">
        <v>4.9898065250703429E-4</v>
      </c>
      <c r="P20" s="29">
        <v>1.8753276594026518E-2</v>
      </c>
      <c r="Q20" s="29">
        <v>2.4749614520120915E-2</v>
      </c>
      <c r="R20" s="29">
        <v>1.6766496537145167E-2</v>
      </c>
      <c r="S20" s="29">
        <v>2.3646503703797134E-2</v>
      </c>
      <c r="T20" s="29">
        <v>7.2457211326278442E-2</v>
      </c>
      <c r="U20" s="29">
        <v>1.6854004337815306E-2</v>
      </c>
      <c r="V20" s="29">
        <v>3.7205825747599376E-2</v>
      </c>
      <c r="W20" s="29">
        <v>8.0207668220422159E-3</v>
      </c>
      <c r="X20" s="29">
        <v>8.0051688233160282E-3</v>
      </c>
      <c r="Y20" s="29">
        <v>6.8735528629945048E-6</v>
      </c>
      <c r="Z20" s="29">
        <v>2.9245676585825308E-4</v>
      </c>
      <c r="AA20" s="29">
        <v>0</v>
      </c>
      <c r="AB20" s="29">
        <v>2.123658441383858E-4</v>
      </c>
      <c r="AC20" s="29">
        <v>2.4667917117867407E-6</v>
      </c>
      <c r="AD20" s="29">
        <v>8.6979057305040553E-6</v>
      </c>
      <c r="AE20" s="29">
        <v>1.564597847071314E-4</v>
      </c>
      <c r="AF20" s="29">
        <v>2.120177366761485E-4</v>
      </c>
      <c r="AG20" s="29">
        <v>1.2222817771102407E-3</v>
      </c>
      <c r="AH20" s="29">
        <v>4.727711137515328E-4</v>
      </c>
      <c r="AI20" s="29">
        <v>6.3111931491133033E-5</v>
      </c>
      <c r="AJ20" s="29">
        <v>0</v>
      </c>
      <c r="AK20" s="29">
        <v>6.8547617473740967E-3</v>
      </c>
      <c r="AL20" s="29">
        <v>1.4389147503840078E-4</v>
      </c>
      <c r="AM20" s="29">
        <v>0</v>
      </c>
      <c r="AN20" s="29">
        <v>1.1581398159929458E-3</v>
      </c>
      <c r="AO20" s="30">
        <v>6.9398437416654966E-3</v>
      </c>
    </row>
    <row r="21" spans="2:41" ht="12.75" customHeight="1" x14ac:dyDescent="0.15">
      <c r="B21" s="290" t="s">
        <v>46</v>
      </c>
      <c r="C21" s="292" t="s">
        <v>323</v>
      </c>
      <c r="D21" s="29">
        <v>8.4864102414968669E-6</v>
      </c>
      <c r="E21" s="29">
        <v>1.7898672037859271E-5</v>
      </c>
      <c r="F21" s="29">
        <v>1.8171337452815355E-5</v>
      </c>
      <c r="G21" s="29">
        <v>6.8915795500328674E-6</v>
      </c>
      <c r="H21" s="29">
        <v>8.3555851373422528E-6</v>
      </c>
      <c r="I21" s="29">
        <v>8.3571251400375605E-5</v>
      </c>
      <c r="J21" s="29">
        <v>1.3066971638422123E-5</v>
      </c>
      <c r="K21" s="29">
        <v>1.4221842635974919E-6</v>
      </c>
      <c r="L21" s="29">
        <v>2.298949155759301E-5</v>
      </c>
      <c r="M21" s="29">
        <v>1.3837976666403745E-6</v>
      </c>
      <c r="N21" s="29">
        <v>3.8755872223590753E-6</v>
      </c>
      <c r="O21" s="29">
        <v>5.3746667091046462E-5</v>
      </c>
      <c r="P21" s="29">
        <v>2.7347775258329559E-4</v>
      </c>
      <c r="Q21" s="29">
        <v>3.764085915261016E-4</v>
      </c>
      <c r="R21" s="29">
        <v>3.2387982629562848E-5</v>
      </c>
      <c r="S21" s="29">
        <v>4.2950699892371815E-5</v>
      </c>
      <c r="T21" s="29">
        <v>5.3423370127303108E-5</v>
      </c>
      <c r="U21" s="29">
        <v>3.2133730539476033E-2</v>
      </c>
      <c r="V21" s="29">
        <v>4.2960304778466945E-5</v>
      </c>
      <c r="W21" s="29">
        <v>3.4855945272346093E-5</v>
      </c>
      <c r="X21" s="29">
        <v>1.5459370074771726E-3</v>
      </c>
      <c r="Y21" s="29">
        <v>1.7619529874154928E-5</v>
      </c>
      <c r="Z21" s="29">
        <v>7.5264608860579841E-6</v>
      </c>
      <c r="AA21" s="29">
        <v>1.964133907599083E-5</v>
      </c>
      <c r="AB21" s="29">
        <v>3.0411386132252259E-4</v>
      </c>
      <c r="AC21" s="29">
        <v>1.4277551706043094E-4</v>
      </c>
      <c r="AD21" s="29">
        <v>4.243269536221795E-5</v>
      </c>
      <c r="AE21" s="29">
        <v>9.6441390809580085E-5</v>
      </c>
      <c r="AF21" s="29">
        <v>2.1345484981372944E-4</v>
      </c>
      <c r="AG21" s="29">
        <v>8.1483819421199948E-4</v>
      </c>
      <c r="AH21" s="29">
        <v>1.1474472943912528E-4</v>
      </c>
      <c r="AI21" s="29">
        <v>2.3463001952893148E-5</v>
      </c>
      <c r="AJ21" s="29">
        <v>7.7410561373127717E-5</v>
      </c>
      <c r="AK21" s="29">
        <v>1.3892767830063337E-3</v>
      </c>
      <c r="AL21" s="29">
        <v>1.199711132350676E-4</v>
      </c>
      <c r="AM21" s="29">
        <v>0</v>
      </c>
      <c r="AN21" s="29">
        <v>0</v>
      </c>
      <c r="AO21" s="30">
        <v>1.1559515757054992E-3</v>
      </c>
    </row>
    <row r="22" spans="2:41" ht="12.75" customHeight="1" x14ac:dyDescent="0.15">
      <c r="B22" s="290" t="s">
        <v>47</v>
      </c>
      <c r="C22" s="292" t="s">
        <v>324</v>
      </c>
      <c r="D22" s="29">
        <v>4.4644579591874591E-5</v>
      </c>
      <c r="E22" s="29">
        <v>6.8014953743865232E-5</v>
      </c>
      <c r="F22" s="29">
        <v>0</v>
      </c>
      <c r="G22" s="29">
        <v>0</v>
      </c>
      <c r="H22" s="29">
        <v>0</v>
      </c>
      <c r="I22" s="29">
        <v>0</v>
      </c>
      <c r="J22" s="29">
        <v>0</v>
      </c>
      <c r="K22" s="29">
        <v>0</v>
      </c>
      <c r="L22" s="29">
        <v>0</v>
      </c>
      <c r="M22" s="29">
        <v>0</v>
      </c>
      <c r="N22" s="29">
        <v>0</v>
      </c>
      <c r="O22" s="29">
        <v>0</v>
      </c>
      <c r="P22" s="29">
        <v>0</v>
      </c>
      <c r="Q22" s="29">
        <v>5.4186887663168536E-4</v>
      </c>
      <c r="R22" s="29">
        <v>0</v>
      </c>
      <c r="S22" s="29">
        <v>0</v>
      </c>
      <c r="T22" s="29">
        <v>0</v>
      </c>
      <c r="U22" s="29">
        <v>0</v>
      </c>
      <c r="V22" s="29">
        <v>0.37069396129739418</v>
      </c>
      <c r="W22" s="29">
        <v>0</v>
      </c>
      <c r="X22" s="29">
        <v>0</v>
      </c>
      <c r="Y22" s="29">
        <v>0</v>
      </c>
      <c r="Z22" s="29">
        <v>0</v>
      </c>
      <c r="AA22" s="29">
        <v>0</v>
      </c>
      <c r="AB22" s="29">
        <v>0</v>
      </c>
      <c r="AC22" s="29">
        <v>0</v>
      </c>
      <c r="AD22" s="29">
        <v>0</v>
      </c>
      <c r="AE22" s="29">
        <v>3.6769754070617939E-3</v>
      </c>
      <c r="AF22" s="29">
        <v>0</v>
      </c>
      <c r="AG22" s="29">
        <v>2.9202898497494656E-3</v>
      </c>
      <c r="AH22" s="29">
        <v>7.5238807117724313E-5</v>
      </c>
      <c r="AI22" s="29">
        <v>0</v>
      </c>
      <c r="AJ22" s="29">
        <v>0</v>
      </c>
      <c r="AK22" s="29">
        <v>4.1581519848394782E-2</v>
      </c>
      <c r="AL22" s="29">
        <v>1.662924137717384E-5</v>
      </c>
      <c r="AM22" s="29">
        <v>0</v>
      </c>
      <c r="AN22" s="29">
        <v>0</v>
      </c>
      <c r="AO22" s="30">
        <v>1.2192458849401563E-2</v>
      </c>
    </row>
    <row r="23" spans="2:41" ht="12.75" customHeight="1" x14ac:dyDescent="0.15">
      <c r="B23" s="294" t="s">
        <v>49</v>
      </c>
      <c r="C23" s="295" t="s">
        <v>50</v>
      </c>
      <c r="D23" s="33">
        <v>4.2207464422164718E-3</v>
      </c>
      <c r="E23" s="33">
        <v>5.3015866576139161E-3</v>
      </c>
      <c r="F23" s="33">
        <v>1.0255248941727087E-2</v>
      </c>
      <c r="G23" s="33">
        <v>2.4910939587353423E-2</v>
      </c>
      <c r="H23" s="33">
        <v>1.3528120828902611E-2</v>
      </c>
      <c r="I23" s="33">
        <v>4.3675450265188293E-3</v>
      </c>
      <c r="J23" s="33">
        <v>1.2106833287598932E-3</v>
      </c>
      <c r="K23" s="33">
        <v>2.1956628784260477E-3</v>
      </c>
      <c r="L23" s="33">
        <v>7.8276509554262401E-3</v>
      </c>
      <c r="M23" s="33">
        <v>5.2404417635670986E-3</v>
      </c>
      <c r="N23" s="33">
        <v>4.0022433033161227E-2</v>
      </c>
      <c r="O23" s="33">
        <v>1.7082198626584178E-3</v>
      </c>
      <c r="P23" s="33">
        <v>1.3364781487844577E-3</v>
      </c>
      <c r="Q23" s="33">
        <v>2.8210707468720006E-3</v>
      </c>
      <c r="R23" s="33">
        <v>9.0070741545883182E-3</v>
      </c>
      <c r="S23" s="33">
        <v>3.813942459444736E-3</v>
      </c>
      <c r="T23" s="33">
        <v>4.216772671428789E-3</v>
      </c>
      <c r="U23" s="33">
        <v>7.5352719525641626E-3</v>
      </c>
      <c r="V23" s="33">
        <v>1.3865144375647908E-3</v>
      </c>
      <c r="W23" s="33">
        <v>0.10494655600779421</v>
      </c>
      <c r="X23" s="33">
        <v>3.3640339729194934E-3</v>
      </c>
      <c r="Y23" s="33">
        <v>6.3463223152217148E-3</v>
      </c>
      <c r="Z23" s="33">
        <v>4.604796290960075E-3</v>
      </c>
      <c r="AA23" s="33">
        <v>4.0481303459695972E-3</v>
      </c>
      <c r="AB23" s="33">
        <v>6.380879217627043E-3</v>
      </c>
      <c r="AC23" s="33">
        <v>1.6035101013728053E-2</v>
      </c>
      <c r="AD23" s="33">
        <v>4.2441082928014E-5</v>
      </c>
      <c r="AE23" s="33">
        <v>2.1301060701879107E-3</v>
      </c>
      <c r="AF23" s="33">
        <v>2.2522785483232451E-2</v>
      </c>
      <c r="AG23" s="33">
        <v>8.5851758279850247E-3</v>
      </c>
      <c r="AH23" s="33">
        <v>1.7545211056268196E-2</v>
      </c>
      <c r="AI23" s="33">
        <v>4.6259282143233061E-3</v>
      </c>
      <c r="AJ23" s="33">
        <v>4.6858959282434498E-2</v>
      </c>
      <c r="AK23" s="33">
        <v>8.3711788421620362E-3</v>
      </c>
      <c r="AL23" s="33">
        <v>5.8806315490431676E-3</v>
      </c>
      <c r="AM23" s="33">
        <v>0.14684536575967624</v>
      </c>
      <c r="AN23" s="33">
        <v>1.66285163765932E-3</v>
      </c>
      <c r="AO23" s="34">
        <v>8.7577817626823106E-3</v>
      </c>
    </row>
    <row r="24" spans="2:41" ht="12.75" customHeight="1" x14ac:dyDescent="0.15">
      <c r="B24" s="290" t="s">
        <v>51</v>
      </c>
      <c r="C24" s="292" t="s">
        <v>325</v>
      </c>
      <c r="D24" s="29">
        <v>2.515008292283607E-3</v>
      </c>
      <c r="E24" s="29">
        <v>3.5260383914582764E-3</v>
      </c>
      <c r="F24" s="29">
        <v>5.1094782840508009E-4</v>
      </c>
      <c r="G24" s="29">
        <v>2.1872813248796624E-3</v>
      </c>
      <c r="H24" s="29">
        <v>2.6270102502319211E-3</v>
      </c>
      <c r="I24" s="29">
        <v>1.8494132221011121E-3</v>
      </c>
      <c r="J24" s="29">
        <v>3.709883686908542E-3</v>
      </c>
      <c r="K24" s="29">
        <v>3.2828279356620907E-3</v>
      </c>
      <c r="L24" s="29">
        <v>4.9107721326492118E-3</v>
      </c>
      <c r="M24" s="29">
        <v>3.4830187269338227E-3</v>
      </c>
      <c r="N24" s="29">
        <v>2.6595035731968924E-3</v>
      </c>
      <c r="O24" s="29">
        <v>3.5807804958452277E-3</v>
      </c>
      <c r="P24" s="29">
        <v>1.7499573945127809E-3</v>
      </c>
      <c r="Q24" s="29">
        <v>1.4713907539854851E-3</v>
      </c>
      <c r="R24" s="29">
        <v>1.259559118586455E-3</v>
      </c>
      <c r="S24" s="29">
        <v>4.2253128864369344E-3</v>
      </c>
      <c r="T24" s="29">
        <v>1.6311214254539806E-3</v>
      </c>
      <c r="U24" s="29">
        <v>1.6342619624029845E-3</v>
      </c>
      <c r="V24" s="29">
        <v>7.5959923865432614E-4</v>
      </c>
      <c r="W24" s="29">
        <v>1.5211277760462543E-3</v>
      </c>
      <c r="X24" s="29">
        <v>6.3625453534787014E-4</v>
      </c>
      <c r="Y24" s="29">
        <v>1.4559637122877923E-2</v>
      </c>
      <c r="Z24" s="29">
        <v>3.0454856287605424E-2</v>
      </c>
      <c r="AA24" s="29">
        <v>2.8239461162525535E-3</v>
      </c>
      <c r="AB24" s="29">
        <v>2.9658309003668475E-3</v>
      </c>
      <c r="AC24" s="29">
        <v>2.5831884723162908E-3</v>
      </c>
      <c r="AD24" s="29">
        <v>9.1954729086573452E-3</v>
      </c>
      <c r="AE24" s="29">
        <v>8.3760960246571751E-3</v>
      </c>
      <c r="AF24" s="29">
        <v>4.2780027428392957E-3</v>
      </c>
      <c r="AG24" s="29">
        <v>1.0139778777396642E-2</v>
      </c>
      <c r="AH24" s="29">
        <v>4.3191609271843387E-3</v>
      </c>
      <c r="AI24" s="29">
        <v>2.3397895625029484E-3</v>
      </c>
      <c r="AJ24" s="29">
        <v>1.7258735329704678E-3</v>
      </c>
      <c r="AK24" s="29">
        <v>1.2175797456456753E-3</v>
      </c>
      <c r="AL24" s="29">
        <v>2.0230379568554331E-3</v>
      </c>
      <c r="AM24" s="29">
        <v>0</v>
      </c>
      <c r="AN24" s="29">
        <v>0</v>
      </c>
      <c r="AO24" s="30">
        <v>3.7128052455194199E-3</v>
      </c>
    </row>
    <row r="25" spans="2:41" ht="12.75" customHeight="1" x14ac:dyDescent="0.15">
      <c r="B25" s="290" t="s">
        <v>53</v>
      </c>
      <c r="C25" s="292" t="s">
        <v>54</v>
      </c>
      <c r="D25" s="29">
        <v>1.0576067529033449E-2</v>
      </c>
      <c r="E25" s="29">
        <v>2.3517661812944558E-2</v>
      </c>
      <c r="F25" s="29">
        <v>1.2797249284555461E-2</v>
      </c>
      <c r="G25" s="29">
        <v>2.3871371318306155E-2</v>
      </c>
      <c r="H25" s="29">
        <v>2.0843114247986624E-2</v>
      </c>
      <c r="I25" s="29">
        <v>1.7316334717941827E-2</v>
      </c>
      <c r="J25" s="29">
        <v>2.1639473162428705E-2</v>
      </c>
      <c r="K25" s="29">
        <v>2.9104052831680272E-2</v>
      </c>
      <c r="L25" s="29">
        <v>4.7665033974133804E-2</v>
      </c>
      <c r="M25" s="29">
        <v>5.4950144076400392E-2</v>
      </c>
      <c r="N25" s="29">
        <v>2.8512789721413339E-2</v>
      </c>
      <c r="O25" s="29">
        <v>2.3769433121316717E-2</v>
      </c>
      <c r="P25" s="29">
        <v>1.3813827852509744E-2</v>
      </c>
      <c r="Q25" s="29">
        <v>9.8023017544866982E-3</v>
      </c>
      <c r="R25" s="29">
        <v>1.2131680964082283E-2</v>
      </c>
      <c r="S25" s="29">
        <v>2.3523628428961087E-2</v>
      </c>
      <c r="T25" s="29">
        <v>9.6193676005713446E-3</v>
      </c>
      <c r="U25" s="29">
        <v>5.1385589520782744E-3</v>
      </c>
      <c r="V25" s="29">
        <v>1.3400512541206363E-2</v>
      </c>
      <c r="W25" s="29">
        <v>1.3981093673721533E-2</v>
      </c>
      <c r="X25" s="29">
        <v>2.5730367800891772E-3</v>
      </c>
      <c r="Y25" s="29">
        <v>0.12791231708725551</v>
      </c>
      <c r="Z25" s="29">
        <v>5.4214603054452866E-2</v>
      </c>
      <c r="AA25" s="29">
        <v>6.767536694050387E-2</v>
      </c>
      <c r="AB25" s="29">
        <v>2.2001400078554473E-2</v>
      </c>
      <c r="AC25" s="29">
        <v>4.6010041990762977E-3</v>
      </c>
      <c r="AD25" s="29">
        <v>2.6037184998046786E-3</v>
      </c>
      <c r="AE25" s="29">
        <v>8.5541340200933919E-3</v>
      </c>
      <c r="AF25" s="29">
        <v>6.5878790437614672E-3</v>
      </c>
      <c r="AG25" s="29">
        <v>1.0121300166185072E-2</v>
      </c>
      <c r="AH25" s="29">
        <v>1.8815694250794438E-2</v>
      </c>
      <c r="AI25" s="29">
        <v>1.1006719203792136E-2</v>
      </c>
      <c r="AJ25" s="29">
        <v>3.66838749902847E-3</v>
      </c>
      <c r="AK25" s="29">
        <v>4.4459977947541732E-3</v>
      </c>
      <c r="AL25" s="29">
        <v>3.32339609542458E-2</v>
      </c>
      <c r="AM25" s="29">
        <v>0</v>
      </c>
      <c r="AN25" s="29">
        <v>4.3628218800003289E-3</v>
      </c>
      <c r="AO25" s="30">
        <v>1.5546405865962289E-2</v>
      </c>
    </row>
    <row r="26" spans="2:41" ht="12.75" customHeight="1" x14ac:dyDescent="0.15">
      <c r="B26" s="290" t="s">
        <v>55</v>
      </c>
      <c r="C26" s="292" t="s">
        <v>56</v>
      </c>
      <c r="D26" s="29">
        <v>3.9816418336622981E-4</v>
      </c>
      <c r="E26" s="29">
        <v>1.8017996518111667E-3</v>
      </c>
      <c r="F26" s="29">
        <v>1.963158361545959E-3</v>
      </c>
      <c r="G26" s="29">
        <v>1.5272800525880533E-3</v>
      </c>
      <c r="H26" s="29">
        <v>1.3504625209157437E-3</v>
      </c>
      <c r="I26" s="29">
        <v>2.736085628069897E-3</v>
      </c>
      <c r="J26" s="29">
        <v>5.4313151679702388E-4</v>
      </c>
      <c r="K26" s="29">
        <v>1.0192320555782025E-3</v>
      </c>
      <c r="L26" s="29">
        <v>1.1684389732722778E-3</v>
      </c>
      <c r="M26" s="29">
        <v>3.849263842704642E-4</v>
      </c>
      <c r="N26" s="29">
        <v>6.004324399128012E-4</v>
      </c>
      <c r="O26" s="29">
        <v>7.7166594877778468E-4</v>
      </c>
      <c r="P26" s="29">
        <v>7.7696233460485529E-4</v>
      </c>
      <c r="Q26" s="29">
        <v>5.4635069079350044E-4</v>
      </c>
      <c r="R26" s="29">
        <v>4.7772274378605199E-4</v>
      </c>
      <c r="S26" s="29">
        <v>1.2552980945511431E-3</v>
      </c>
      <c r="T26" s="29">
        <v>5.0373453847647374E-4</v>
      </c>
      <c r="U26" s="29">
        <v>2.7989281018684248E-4</v>
      </c>
      <c r="V26" s="29">
        <v>3.7017921327747142E-4</v>
      </c>
      <c r="W26" s="29">
        <v>8.1963198249435749E-4</v>
      </c>
      <c r="X26" s="29">
        <v>7.444882222679707E-4</v>
      </c>
      <c r="Y26" s="29">
        <v>9.0440465980415026E-4</v>
      </c>
      <c r="Z26" s="29">
        <v>6.5836856433833801E-2</v>
      </c>
      <c r="AA26" s="29">
        <v>9.2670607692958533E-3</v>
      </c>
      <c r="AB26" s="29">
        <v>2.4713510224336449E-3</v>
      </c>
      <c r="AC26" s="29">
        <v>1.2257169720163567E-3</v>
      </c>
      <c r="AD26" s="29">
        <v>2.9559459378440109E-4</v>
      </c>
      <c r="AE26" s="29">
        <v>4.9937008387204752E-3</v>
      </c>
      <c r="AF26" s="29">
        <v>2.3249006655423361E-3</v>
      </c>
      <c r="AG26" s="29">
        <v>4.2657678095573432E-3</v>
      </c>
      <c r="AH26" s="29">
        <v>8.8039550310998159E-3</v>
      </c>
      <c r="AI26" s="29">
        <v>5.0791259454056907E-3</v>
      </c>
      <c r="AJ26" s="29">
        <v>2.2437369359933151E-3</v>
      </c>
      <c r="AK26" s="29">
        <v>7.5283101154822226E-4</v>
      </c>
      <c r="AL26" s="29">
        <v>9.6587297703326618E-3</v>
      </c>
      <c r="AM26" s="29">
        <v>0</v>
      </c>
      <c r="AN26" s="29">
        <v>1.3843153336759624E-3</v>
      </c>
      <c r="AO26" s="30">
        <v>2.9956275903502698E-3</v>
      </c>
    </row>
    <row r="27" spans="2:41" ht="12.75" customHeight="1" x14ac:dyDescent="0.15">
      <c r="B27" s="290" t="s">
        <v>57</v>
      </c>
      <c r="C27" s="292" t="s">
        <v>58</v>
      </c>
      <c r="D27" s="29">
        <v>3.083294692383844E-4</v>
      </c>
      <c r="E27" s="29">
        <v>1.8745875847651276E-3</v>
      </c>
      <c r="F27" s="29">
        <v>8.3336645882219626E-4</v>
      </c>
      <c r="G27" s="29">
        <v>2.7619330350516337E-4</v>
      </c>
      <c r="H27" s="29">
        <v>7.727845023177822E-4</v>
      </c>
      <c r="I27" s="29">
        <v>3.2754730559971211E-3</v>
      </c>
      <c r="J27" s="29">
        <v>8.5219380250579073E-6</v>
      </c>
      <c r="K27" s="29">
        <v>4.5178053440280325E-5</v>
      </c>
      <c r="L27" s="29">
        <v>2.1924389187786683E-3</v>
      </c>
      <c r="M27" s="29">
        <v>2.0756964999605617E-5</v>
      </c>
      <c r="N27" s="29">
        <v>2.7913680652747196E-4</v>
      </c>
      <c r="O27" s="29">
        <v>8.0863198225216963E-5</v>
      </c>
      <c r="P27" s="29">
        <v>2.8450631659472007E-4</v>
      </c>
      <c r="Q27" s="29">
        <v>2.1611594979570664E-5</v>
      </c>
      <c r="R27" s="29">
        <v>1.3042513593228373E-4</v>
      </c>
      <c r="S27" s="29">
        <v>5.5382495561795365E-4</v>
      </c>
      <c r="T27" s="29">
        <v>2.7261296494065704E-4</v>
      </c>
      <c r="U27" s="29">
        <v>2.1660297606828472E-4</v>
      </c>
      <c r="V27" s="29">
        <v>1.3578658941918467E-4</v>
      </c>
      <c r="W27" s="29">
        <v>2.3623258799305793E-4</v>
      </c>
      <c r="X27" s="29">
        <v>1.6871750750424947E-3</v>
      </c>
      <c r="Y27" s="29">
        <v>4.2964110276184193E-2</v>
      </c>
      <c r="Z27" s="29">
        <v>1.4015345378537974E-3</v>
      </c>
      <c r="AA27" s="29">
        <v>0</v>
      </c>
      <c r="AB27" s="29">
        <v>1.3558168076109047E-3</v>
      </c>
      <c r="AC27" s="29">
        <v>3.0543059023044649E-3</v>
      </c>
      <c r="AD27" s="29">
        <v>8.664355467319854E-6</v>
      </c>
      <c r="AE27" s="29">
        <v>3.8017142276095808E-3</v>
      </c>
      <c r="AF27" s="29">
        <v>4.5381419951829273E-3</v>
      </c>
      <c r="AG27" s="29">
        <v>3.4252309601948354E-2</v>
      </c>
      <c r="AH27" s="29">
        <v>5.007613450720246E-3</v>
      </c>
      <c r="AI27" s="29">
        <v>3.6014842660421907E-3</v>
      </c>
      <c r="AJ27" s="29">
        <v>3.5314183587136813E-5</v>
      </c>
      <c r="AK27" s="29">
        <v>3.6364385814046036E-4</v>
      </c>
      <c r="AL27" s="29">
        <v>2.3268402687715909E-2</v>
      </c>
      <c r="AM27" s="29">
        <v>0</v>
      </c>
      <c r="AN27" s="29">
        <v>1.4354067675811438E-2</v>
      </c>
      <c r="AO27" s="30">
        <v>4.7305230440092437E-3</v>
      </c>
    </row>
    <row r="28" spans="2:41" ht="12.75" customHeight="1" x14ac:dyDescent="0.15">
      <c r="B28" s="290" t="s">
        <v>59</v>
      </c>
      <c r="C28" s="292" t="s">
        <v>326</v>
      </c>
      <c r="D28" s="29">
        <v>7.011587314235132E-2</v>
      </c>
      <c r="E28" s="29">
        <v>2.5159566661217516E-2</v>
      </c>
      <c r="F28" s="29">
        <v>8.1308209034363935E-2</v>
      </c>
      <c r="G28" s="29">
        <v>8.2836256069891215E-2</v>
      </c>
      <c r="H28" s="29">
        <v>7.7922044533126331E-2</v>
      </c>
      <c r="I28" s="29">
        <v>4.3186502730328501E-2</v>
      </c>
      <c r="J28" s="29">
        <v>5.4921618054691528E-2</v>
      </c>
      <c r="K28" s="29">
        <v>5.7035704362592893E-2</v>
      </c>
      <c r="L28" s="29">
        <v>4.1896529329869481E-2</v>
      </c>
      <c r="M28" s="29">
        <v>6.1432313612832787E-2</v>
      </c>
      <c r="N28" s="29">
        <v>4.8384154255177357E-2</v>
      </c>
      <c r="O28" s="29">
        <v>4.4446456904490499E-2</v>
      </c>
      <c r="P28" s="29">
        <v>4.2513429344539659E-2</v>
      </c>
      <c r="Q28" s="29">
        <v>4.0080417462647226E-2</v>
      </c>
      <c r="R28" s="29">
        <v>4.5484198355754207E-2</v>
      </c>
      <c r="S28" s="29">
        <v>3.6699408262739132E-2</v>
      </c>
      <c r="T28" s="29">
        <v>4.5740343398360812E-2</v>
      </c>
      <c r="U28" s="29">
        <v>4.286389044299007E-2</v>
      </c>
      <c r="V28" s="29">
        <v>5.2049324134573791E-2</v>
      </c>
      <c r="W28" s="29">
        <v>9.3311991626933474E-2</v>
      </c>
      <c r="X28" s="29">
        <v>5.6122847499781518E-2</v>
      </c>
      <c r="Y28" s="29">
        <v>7.6173487312534739E-3</v>
      </c>
      <c r="Z28" s="29">
        <v>2.3795873779100522E-2</v>
      </c>
      <c r="AA28" s="29">
        <v>1.5071328278290578E-2</v>
      </c>
      <c r="AB28" s="29">
        <v>1.0733032823631481E-2</v>
      </c>
      <c r="AC28" s="29">
        <v>5.3003595428493854E-3</v>
      </c>
      <c r="AD28" s="29">
        <v>1.0030018930232748E-3</v>
      </c>
      <c r="AE28" s="29">
        <v>4.2767686937693353E-2</v>
      </c>
      <c r="AF28" s="29">
        <v>1.1819297481178336E-2</v>
      </c>
      <c r="AG28" s="29">
        <v>9.3929947617544651E-3</v>
      </c>
      <c r="AH28" s="29">
        <v>1.9250370368021762E-2</v>
      </c>
      <c r="AI28" s="29">
        <v>4.8405656464136977E-2</v>
      </c>
      <c r="AJ28" s="29">
        <v>3.8539155906819514E-2</v>
      </c>
      <c r="AK28" s="29">
        <v>2.1948436561275646E-2</v>
      </c>
      <c r="AL28" s="29">
        <v>7.4442212932497712E-2</v>
      </c>
      <c r="AM28" s="29">
        <v>0.22681309671631505</v>
      </c>
      <c r="AN28" s="29">
        <v>1.0058608019508792E-2</v>
      </c>
      <c r="AO28" s="30">
        <v>3.7862655732176398E-2</v>
      </c>
    </row>
    <row r="29" spans="2:41" ht="12.75" customHeight="1" x14ac:dyDescent="0.15">
      <c r="B29" s="293" t="s">
        <v>61</v>
      </c>
      <c r="C29" s="291" t="s">
        <v>327</v>
      </c>
      <c r="D29" s="31">
        <v>5.5486877933626994E-3</v>
      </c>
      <c r="E29" s="31">
        <v>5.0206968310997781E-2</v>
      </c>
      <c r="F29" s="31">
        <v>5.5361085916108103E-3</v>
      </c>
      <c r="G29" s="31">
        <v>1.9453868826735089E-2</v>
      </c>
      <c r="H29" s="31">
        <v>9.9969934176557078E-3</v>
      </c>
      <c r="I29" s="31">
        <v>7.1375791540464794E-3</v>
      </c>
      <c r="J29" s="31">
        <v>2.0884429453408575E-3</v>
      </c>
      <c r="K29" s="31">
        <v>3.6357192576027481E-3</v>
      </c>
      <c r="L29" s="31">
        <v>1.1411766873241826E-2</v>
      </c>
      <c r="M29" s="31">
        <v>6.8389587014811709E-3</v>
      </c>
      <c r="N29" s="31">
        <v>1.0496980728500747E-2</v>
      </c>
      <c r="O29" s="31">
        <v>1.0143893021271916E-2</v>
      </c>
      <c r="P29" s="31">
        <v>6.291673228917544E-3</v>
      </c>
      <c r="Q29" s="31">
        <v>7.0374530535947622E-3</v>
      </c>
      <c r="R29" s="31">
        <v>1.1887342212773964E-2</v>
      </c>
      <c r="S29" s="31">
        <v>5.9307964198791726E-3</v>
      </c>
      <c r="T29" s="31">
        <v>5.7975462725836906E-3</v>
      </c>
      <c r="U29" s="31">
        <v>5.2175225932934608E-3</v>
      </c>
      <c r="V29" s="31">
        <v>4.6318814802004289E-3</v>
      </c>
      <c r="W29" s="31">
        <v>1.5542966299035919E-2</v>
      </c>
      <c r="X29" s="31">
        <v>1.2771119569035913E-2</v>
      </c>
      <c r="Y29" s="31">
        <v>2.033419601262294E-2</v>
      </c>
      <c r="Z29" s="31">
        <v>3.2812788962337587E-2</v>
      </c>
      <c r="AA29" s="31">
        <v>3.1605558599683323E-2</v>
      </c>
      <c r="AB29" s="31">
        <v>1.6795716701883068E-2</v>
      </c>
      <c r="AC29" s="31">
        <v>4.5606164528402542E-2</v>
      </c>
      <c r="AD29" s="31">
        <v>7.5649141815301746E-2</v>
      </c>
      <c r="AE29" s="31">
        <v>2.2721543375911212E-2</v>
      </c>
      <c r="AF29" s="31">
        <v>6.1900599979492835E-3</v>
      </c>
      <c r="AG29" s="31">
        <v>1.8995620552818997E-2</v>
      </c>
      <c r="AH29" s="31">
        <v>8.1173256139310691E-3</v>
      </c>
      <c r="AI29" s="31">
        <v>1.2990896355242277E-2</v>
      </c>
      <c r="AJ29" s="31">
        <v>2.5403526912487165E-2</v>
      </c>
      <c r="AK29" s="31">
        <v>9.8490529289127094E-3</v>
      </c>
      <c r="AL29" s="31">
        <v>9.3468998398633599E-3</v>
      </c>
      <c r="AM29" s="31">
        <v>0</v>
      </c>
      <c r="AN29" s="31">
        <v>2.8551774215673648E-3</v>
      </c>
      <c r="AO29" s="32">
        <v>1.7317576588363626E-2</v>
      </c>
    </row>
    <row r="30" spans="2:41" ht="12.75" customHeight="1" x14ac:dyDescent="0.15">
      <c r="B30" s="290" t="s">
        <v>63</v>
      </c>
      <c r="C30" s="292" t="s">
        <v>328</v>
      </c>
      <c r="D30" s="29">
        <v>1.5576199826107392E-3</v>
      </c>
      <c r="E30" s="29">
        <v>6.0724228000443884E-3</v>
      </c>
      <c r="F30" s="29">
        <v>2.3336775911028808E-3</v>
      </c>
      <c r="G30" s="29">
        <v>4.0596704764732077E-3</v>
      </c>
      <c r="H30" s="29">
        <v>2.3382069485617324E-3</v>
      </c>
      <c r="I30" s="29">
        <v>3.4308041552666194E-3</v>
      </c>
      <c r="J30" s="29">
        <v>1.4879303791751105E-3</v>
      </c>
      <c r="K30" s="29">
        <v>3.3125041806291583E-3</v>
      </c>
      <c r="L30" s="29">
        <v>3.4359614166666538E-3</v>
      </c>
      <c r="M30" s="29">
        <v>2.1391205596815789E-3</v>
      </c>
      <c r="N30" s="29">
        <v>1.5521254192960006E-3</v>
      </c>
      <c r="O30" s="29">
        <v>4.3774653965551E-3</v>
      </c>
      <c r="P30" s="29">
        <v>2.9506923012566221E-3</v>
      </c>
      <c r="Q30" s="29">
        <v>2.6186554318271805E-3</v>
      </c>
      <c r="R30" s="29">
        <v>2.1455053934326222E-3</v>
      </c>
      <c r="S30" s="29">
        <v>1.4804389033919636E-3</v>
      </c>
      <c r="T30" s="29">
        <v>2.4495868203520716E-3</v>
      </c>
      <c r="U30" s="29">
        <v>2.7029349524875534E-3</v>
      </c>
      <c r="V30" s="29">
        <v>7.2009177141775114E-4</v>
      </c>
      <c r="W30" s="29">
        <v>2.9415871256780845E-3</v>
      </c>
      <c r="X30" s="29">
        <v>4.3542515655937567E-3</v>
      </c>
      <c r="Y30" s="29">
        <v>1.0429793579462675E-2</v>
      </c>
      <c r="Z30" s="29">
        <v>1.0308025787805412E-3</v>
      </c>
      <c r="AA30" s="29">
        <v>1.9939736342722229E-3</v>
      </c>
      <c r="AB30" s="29">
        <v>2.6910737042034078E-2</v>
      </c>
      <c r="AC30" s="29">
        <v>1.5531935184968199E-2</v>
      </c>
      <c r="AD30" s="29">
        <v>1.9960066463742373E-2</v>
      </c>
      <c r="AE30" s="29">
        <v>1.541466971146253E-2</v>
      </c>
      <c r="AF30" s="29">
        <v>1.7996619430862698E-2</v>
      </c>
      <c r="AG30" s="29">
        <v>1.0567904692808188E-3</v>
      </c>
      <c r="AH30" s="29">
        <v>7.8104413264921931E-3</v>
      </c>
      <c r="AI30" s="29">
        <v>1.4186850150253867E-2</v>
      </c>
      <c r="AJ30" s="29">
        <v>1.8554836027982243E-2</v>
      </c>
      <c r="AK30" s="29">
        <v>8.6530673506476138E-3</v>
      </c>
      <c r="AL30" s="29">
        <v>1.4077370331116263E-2</v>
      </c>
      <c r="AM30" s="29">
        <v>0</v>
      </c>
      <c r="AN30" s="29">
        <v>3.1500566376384043E-2</v>
      </c>
      <c r="AO30" s="30">
        <v>9.8695112165661826E-3</v>
      </c>
    </row>
    <row r="31" spans="2:41" ht="12.75" customHeight="1" x14ac:dyDescent="0.15">
      <c r="B31" s="290" t="s">
        <v>65</v>
      </c>
      <c r="C31" s="292" t="s">
        <v>329</v>
      </c>
      <c r="D31" s="29">
        <v>8.4640000567377138E-2</v>
      </c>
      <c r="E31" s="29">
        <v>0.45562262917173296</v>
      </c>
      <c r="F31" s="29">
        <v>3.5853004518727472E-2</v>
      </c>
      <c r="G31" s="29">
        <v>3.178714561377468E-2</v>
      </c>
      <c r="H31" s="29">
        <v>4.6308295382075197E-2</v>
      </c>
      <c r="I31" s="29">
        <v>2.7332182055774042E-2</v>
      </c>
      <c r="J31" s="29">
        <v>6.2539662519891626E-2</v>
      </c>
      <c r="K31" s="29">
        <v>1.8988482819990393E-2</v>
      </c>
      <c r="L31" s="29">
        <v>6.4440396298583488E-2</v>
      </c>
      <c r="M31" s="29">
        <v>4.2636189906856581E-2</v>
      </c>
      <c r="N31" s="29">
        <v>2.8189036398569928E-2</v>
      </c>
      <c r="O31" s="29">
        <v>3.3372880301217239E-2</v>
      </c>
      <c r="P31" s="29">
        <v>2.32320683437661E-2</v>
      </c>
      <c r="Q31" s="29">
        <v>2.1872513121467929E-2</v>
      </c>
      <c r="R31" s="29">
        <v>2.7575906357451399E-2</v>
      </c>
      <c r="S31" s="29">
        <v>1.6368627143531551E-2</v>
      </c>
      <c r="T31" s="29">
        <v>1.9017409810615293E-2</v>
      </c>
      <c r="U31" s="29">
        <v>2.2565073472932965E-2</v>
      </c>
      <c r="V31" s="29">
        <v>1.3804594615855309E-2</v>
      </c>
      <c r="W31" s="29">
        <v>6.2061925724925075E-2</v>
      </c>
      <c r="X31" s="29">
        <v>5.3932703390788324E-2</v>
      </c>
      <c r="Y31" s="29">
        <v>2.7436657548075904E-2</v>
      </c>
      <c r="Z31" s="29">
        <v>3.1538559134327973E-2</v>
      </c>
      <c r="AA31" s="29">
        <v>7.6478967651218172E-2</v>
      </c>
      <c r="AB31" s="29">
        <v>6.9516381365437641E-2</v>
      </c>
      <c r="AC31" s="29">
        <v>3.9181763597721811E-2</v>
      </c>
      <c r="AD31" s="29">
        <v>2.6472667414177715E-3</v>
      </c>
      <c r="AE31" s="29">
        <v>7.2697716428672302E-2</v>
      </c>
      <c r="AF31" s="29">
        <v>3.2096680784706448E-2</v>
      </c>
      <c r="AG31" s="29">
        <v>3.8533405517448861E-2</v>
      </c>
      <c r="AH31" s="29">
        <v>3.0871183267371233E-2</v>
      </c>
      <c r="AI31" s="29">
        <v>1.7963223199029581E-2</v>
      </c>
      <c r="AJ31" s="29">
        <v>4.4599553139154174E-2</v>
      </c>
      <c r="AK31" s="29">
        <v>2.0178855161749616E-2</v>
      </c>
      <c r="AL31" s="29">
        <v>5.8945754211751064E-2</v>
      </c>
      <c r="AM31" s="29">
        <v>5.0758814787403697E-2</v>
      </c>
      <c r="AN31" s="29">
        <v>9.957333892617691E-2</v>
      </c>
      <c r="AO31" s="30">
        <v>3.6647048488135804E-2</v>
      </c>
    </row>
    <row r="32" spans="2:41" ht="12.75" customHeight="1" x14ac:dyDescent="0.15">
      <c r="B32" s="290" t="s">
        <v>67</v>
      </c>
      <c r="C32" s="292" t="s">
        <v>330</v>
      </c>
      <c r="D32" s="29">
        <v>3.2918482240686295E-3</v>
      </c>
      <c r="E32" s="29">
        <v>3.9090699730684646E-3</v>
      </c>
      <c r="F32" s="29">
        <v>5.0583721834222602E-3</v>
      </c>
      <c r="G32" s="29">
        <v>6.0417947793634302E-3</v>
      </c>
      <c r="H32" s="29">
        <v>5.9856698144131705E-3</v>
      </c>
      <c r="I32" s="29">
        <v>2.5508174494098645E-2</v>
      </c>
      <c r="J32" s="29">
        <v>3.8513478581245031E-3</v>
      </c>
      <c r="K32" s="29">
        <v>5.7205939818945513E-3</v>
      </c>
      <c r="L32" s="29">
        <v>7.6726073473795771E-3</v>
      </c>
      <c r="M32" s="29">
        <v>5.1039070604585813E-3</v>
      </c>
      <c r="N32" s="29">
        <v>4.1676741618002838E-3</v>
      </c>
      <c r="O32" s="29">
        <v>6.6616987479245745E-3</v>
      </c>
      <c r="P32" s="29">
        <v>6.5539079731891936E-3</v>
      </c>
      <c r="Q32" s="29">
        <v>9.8935808379317786E-3</v>
      </c>
      <c r="R32" s="29">
        <v>7.1105513776204598E-3</v>
      </c>
      <c r="S32" s="29">
        <v>9.921433057384018E-3</v>
      </c>
      <c r="T32" s="29">
        <v>1.4970788864405393E-2</v>
      </c>
      <c r="U32" s="29">
        <v>1.7017401992980467E-2</v>
      </c>
      <c r="V32" s="29">
        <v>2.8895996730112805E-3</v>
      </c>
      <c r="W32" s="29">
        <v>6.5227171832767383E-3</v>
      </c>
      <c r="X32" s="29">
        <v>8.223728977726795E-3</v>
      </c>
      <c r="Y32" s="29">
        <v>2.161345132996955E-2</v>
      </c>
      <c r="Z32" s="29">
        <v>5.2130203472494009E-2</v>
      </c>
      <c r="AA32" s="29">
        <v>9.6815433862071469E-3</v>
      </c>
      <c r="AB32" s="29">
        <v>3.8021110589733731E-2</v>
      </c>
      <c r="AC32" s="29">
        <v>5.8329975645206283E-2</v>
      </c>
      <c r="AD32" s="29">
        <v>2.0777510238659631E-3</v>
      </c>
      <c r="AE32" s="29">
        <v>8.4570817911920719E-3</v>
      </c>
      <c r="AF32" s="29">
        <v>0.17492913453584719</v>
      </c>
      <c r="AG32" s="29">
        <v>2.8743283853260564E-2</v>
      </c>
      <c r="AH32" s="29">
        <v>2.9045936731867821E-2</v>
      </c>
      <c r="AI32" s="29">
        <v>1.2099425900642205E-2</v>
      </c>
      <c r="AJ32" s="29">
        <v>7.0397850527767744E-2</v>
      </c>
      <c r="AK32" s="29">
        <v>5.176052301241444E-2</v>
      </c>
      <c r="AL32" s="29">
        <v>2.0348430299853712E-2</v>
      </c>
      <c r="AM32" s="29">
        <v>0</v>
      </c>
      <c r="AN32" s="29">
        <v>7.55274772241398E-2</v>
      </c>
      <c r="AO32" s="30">
        <v>2.3216972724891063E-2</v>
      </c>
    </row>
    <row r="33" spans="2:41" ht="12.75" customHeight="1" x14ac:dyDescent="0.15">
      <c r="B33" s="294" t="s">
        <v>69</v>
      </c>
      <c r="C33" s="295" t="s">
        <v>331</v>
      </c>
      <c r="D33" s="33">
        <v>0</v>
      </c>
      <c r="E33" s="33">
        <v>0</v>
      </c>
      <c r="F33" s="33">
        <v>0</v>
      </c>
      <c r="G33" s="33">
        <v>0</v>
      </c>
      <c r="H33" s="33">
        <v>0</v>
      </c>
      <c r="I33" s="33">
        <v>0</v>
      </c>
      <c r="J33" s="33">
        <v>0</v>
      </c>
      <c r="K33" s="33">
        <v>0</v>
      </c>
      <c r="L33" s="33">
        <v>0</v>
      </c>
      <c r="M33" s="33">
        <v>0</v>
      </c>
      <c r="N33" s="33">
        <v>0</v>
      </c>
      <c r="O33" s="33">
        <v>0</v>
      </c>
      <c r="P33" s="33">
        <v>0</v>
      </c>
      <c r="Q33" s="33">
        <v>0</v>
      </c>
      <c r="R33" s="33">
        <v>0</v>
      </c>
      <c r="S33" s="33">
        <v>0</v>
      </c>
      <c r="T33" s="33">
        <v>0</v>
      </c>
      <c r="U33" s="33">
        <v>0</v>
      </c>
      <c r="V33" s="33">
        <v>0</v>
      </c>
      <c r="W33" s="33">
        <v>0</v>
      </c>
      <c r="X33" s="33">
        <v>0</v>
      </c>
      <c r="Y33" s="33">
        <v>0</v>
      </c>
      <c r="Z33" s="33">
        <v>0</v>
      </c>
      <c r="AA33" s="33">
        <v>0</v>
      </c>
      <c r="AB33" s="33">
        <v>0</v>
      </c>
      <c r="AC33" s="33">
        <v>0</v>
      </c>
      <c r="AD33" s="33">
        <v>0</v>
      </c>
      <c r="AE33" s="33">
        <v>0</v>
      </c>
      <c r="AF33" s="33">
        <v>0</v>
      </c>
      <c r="AG33" s="33">
        <v>0</v>
      </c>
      <c r="AH33" s="33">
        <v>0</v>
      </c>
      <c r="AI33" s="33">
        <v>0</v>
      </c>
      <c r="AJ33" s="33">
        <v>0</v>
      </c>
      <c r="AK33" s="33">
        <v>0</v>
      </c>
      <c r="AL33" s="33">
        <v>0</v>
      </c>
      <c r="AM33" s="33">
        <v>0</v>
      </c>
      <c r="AN33" s="33">
        <v>0.24659954196572778</v>
      </c>
      <c r="AO33" s="34">
        <v>1.1111380057525128E-3</v>
      </c>
    </row>
    <row r="34" spans="2:41" ht="12.75" customHeight="1" x14ac:dyDescent="0.15">
      <c r="B34" s="290" t="s">
        <v>71</v>
      </c>
      <c r="C34" s="292" t="s">
        <v>332</v>
      </c>
      <c r="D34" s="29">
        <v>2.2761764612014811E-5</v>
      </c>
      <c r="E34" s="29">
        <v>5.130952650852991E-5</v>
      </c>
      <c r="F34" s="29">
        <v>3.8294364575303336E-4</v>
      </c>
      <c r="G34" s="29">
        <v>2.8096439703980152E-5</v>
      </c>
      <c r="H34" s="29">
        <v>1.0140966576945299E-4</v>
      </c>
      <c r="I34" s="29">
        <v>3.25965023239865E-4</v>
      </c>
      <c r="J34" s="29">
        <v>0</v>
      </c>
      <c r="K34" s="29">
        <v>1.3899480869559487E-4</v>
      </c>
      <c r="L34" s="29">
        <v>4.3873548198126999E-4</v>
      </c>
      <c r="M34" s="29">
        <v>2.3247800799558292E-4</v>
      </c>
      <c r="N34" s="29">
        <v>3.6298182765509389E-5</v>
      </c>
      <c r="O34" s="29">
        <v>4.1674946784567643E-4</v>
      </c>
      <c r="P34" s="29">
        <v>6.312014802538616E-4</v>
      </c>
      <c r="Q34" s="29">
        <v>3.4387157768231994E-4</v>
      </c>
      <c r="R34" s="29">
        <v>2.6966170831525734E-4</v>
      </c>
      <c r="S34" s="29">
        <v>1.3835181621760996E-3</v>
      </c>
      <c r="T34" s="29">
        <v>1.0342092392927862E-3</v>
      </c>
      <c r="U34" s="29">
        <v>1.4762871115140477E-3</v>
      </c>
      <c r="V34" s="29">
        <v>3.1706056036851085E-4</v>
      </c>
      <c r="W34" s="29">
        <v>2.0929483120153019E-4</v>
      </c>
      <c r="X34" s="29">
        <v>1.6173500668292544E-4</v>
      </c>
      <c r="Y34" s="29">
        <v>1.3425210468672717E-3</v>
      </c>
      <c r="Z34" s="29">
        <v>7.5049567120978182E-5</v>
      </c>
      <c r="AA34" s="29">
        <v>1.4428829859670187E-4</v>
      </c>
      <c r="AB34" s="29">
        <v>2.1478820781923431E-4</v>
      </c>
      <c r="AC34" s="29">
        <v>2.0583785356336617E-4</v>
      </c>
      <c r="AD34" s="29">
        <v>7.21330658460317E-7</v>
      </c>
      <c r="AE34" s="29">
        <v>7.2769283924164823E-4</v>
      </c>
      <c r="AF34" s="29">
        <v>4.1889888260751894E-3</v>
      </c>
      <c r="AG34" s="29">
        <v>6.1671548725543085E-5</v>
      </c>
      <c r="AH34" s="29">
        <v>7.6094874455346974E-7</v>
      </c>
      <c r="AI34" s="29">
        <v>7.9536856988890678E-5</v>
      </c>
      <c r="AJ34" s="29">
        <v>0</v>
      </c>
      <c r="AK34" s="29">
        <v>4.3834119199779936E-4</v>
      </c>
      <c r="AL34" s="29">
        <v>3.992495147395328E-4</v>
      </c>
      <c r="AM34" s="29">
        <v>0</v>
      </c>
      <c r="AN34" s="29">
        <v>1.5708235890102355E-4</v>
      </c>
      <c r="AO34" s="30">
        <v>4.8063414949054822E-4</v>
      </c>
    </row>
    <row r="35" spans="2:41" ht="12.75" customHeight="1" x14ac:dyDescent="0.15">
      <c r="B35" s="290" t="s">
        <v>73</v>
      </c>
      <c r="C35" s="292" t="s">
        <v>333</v>
      </c>
      <c r="D35" s="29">
        <v>1.9103515625769555E-4</v>
      </c>
      <c r="E35" s="29">
        <v>0</v>
      </c>
      <c r="F35" s="29">
        <v>0</v>
      </c>
      <c r="G35" s="29">
        <v>0</v>
      </c>
      <c r="H35" s="29">
        <v>1.8567966971871673E-6</v>
      </c>
      <c r="I35" s="29">
        <v>4.3308479614594648E-5</v>
      </c>
      <c r="J35" s="29">
        <v>0</v>
      </c>
      <c r="K35" s="29">
        <v>1.1851535529979098E-6</v>
      </c>
      <c r="L35" s="29">
        <v>0</v>
      </c>
      <c r="M35" s="29">
        <v>0</v>
      </c>
      <c r="N35" s="29">
        <v>0</v>
      </c>
      <c r="O35" s="29">
        <v>0</v>
      </c>
      <c r="P35" s="29">
        <v>0</v>
      </c>
      <c r="Q35" s="29">
        <v>0</v>
      </c>
      <c r="R35" s="29">
        <v>0</v>
      </c>
      <c r="S35" s="29">
        <v>0</v>
      </c>
      <c r="T35" s="29">
        <v>0</v>
      </c>
      <c r="U35" s="29">
        <v>0</v>
      </c>
      <c r="V35" s="29">
        <v>0</v>
      </c>
      <c r="W35" s="29">
        <v>7.4407097784574421E-6</v>
      </c>
      <c r="X35" s="29">
        <v>1.1941159726171235E-6</v>
      </c>
      <c r="Y35" s="29">
        <v>2.7198939110680367E-4</v>
      </c>
      <c r="Z35" s="29">
        <v>2.0891305002300947E-4</v>
      </c>
      <c r="AA35" s="29">
        <v>0</v>
      </c>
      <c r="AB35" s="29">
        <v>2.669365354535004E-5</v>
      </c>
      <c r="AC35" s="29">
        <v>1.5146896849632454E-4</v>
      </c>
      <c r="AD35" s="29">
        <v>4.2189455954132495E-6</v>
      </c>
      <c r="AE35" s="29">
        <v>4.9158260847923386E-4</v>
      </c>
      <c r="AF35" s="29">
        <v>7.3101154931618124E-4</v>
      </c>
      <c r="AG35" s="29">
        <v>2.213515618629868E-5</v>
      </c>
      <c r="AH35" s="29">
        <v>2.7219770716631406E-5</v>
      </c>
      <c r="AI35" s="29">
        <v>1.4044770011979235E-2</v>
      </c>
      <c r="AJ35" s="29">
        <v>1.3330519632230453E-5</v>
      </c>
      <c r="AK35" s="29">
        <v>3.6742493803200168E-5</v>
      </c>
      <c r="AL35" s="29">
        <v>6.190593855322266E-5</v>
      </c>
      <c r="AM35" s="29">
        <v>0</v>
      </c>
      <c r="AN35" s="29">
        <v>2.4396087567428938E-3</v>
      </c>
      <c r="AO35" s="30">
        <v>1.1879105729749443E-3</v>
      </c>
    </row>
    <row r="36" spans="2:41" ht="12.75" customHeight="1" x14ac:dyDescent="0.15">
      <c r="B36" s="290" t="s">
        <v>75</v>
      </c>
      <c r="C36" s="292" t="s">
        <v>302</v>
      </c>
      <c r="D36" s="29">
        <v>1.1811264539683318E-4</v>
      </c>
      <c r="E36" s="29">
        <v>2.2194353326945495E-3</v>
      </c>
      <c r="F36" s="29">
        <v>7.8635991252557077E-4</v>
      </c>
      <c r="G36" s="29">
        <v>9.0438728556585166E-4</v>
      </c>
      <c r="H36" s="29">
        <v>1.2730483816945555E-3</v>
      </c>
      <c r="I36" s="29">
        <v>3.0061879125959112E-3</v>
      </c>
      <c r="J36" s="29">
        <v>9.3116376153799395E-4</v>
      </c>
      <c r="K36" s="29">
        <v>4.5827517587323179E-4</v>
      </c>
      <c r="L36" s="29">
        <v>8.331175004524363E-4</v>
      </c>
      <c r="M36" s="29">
        <v>6.8336541437590491E-4</v>
      </c>
      <c r="N36" s="29">
        <v>3.5258391071705739E-4</v>
      </c>
      <c r="O36" s="29">
        <v>9.2244845373909152E-4</v>
      </c>
      <c r="P36" s="29">
        <v>2.510867041501007E-3</v>
      </c>
      <c r="Q36" s="29">
        <v>1.500211530463776E-3</v>
      </c>
      <c r="R36" s="29">
        <v>1.2216143742312319E-3</v>
      </c>
      <c r="S36" s="29">
        <v>6.3769286097401163E-4</v>
      </c>
      <c r="T36" s="29">
        <v>7.6441552469466809E-4</v>
      </c>
      <c r="U36" s="29">
        <v>1.1819334899239422E-3</v>
      </c>
      <c r="V36" s="29">
        <v>1.5810493063199337E-4</v>
      </c>
      <c r="W36" s="29">
        <v>7.0380360727997449E-4</v>
      </c>
      <c r="X36" s="29">
        <v>1.0156264108957247E-3</v>
      </c>
      <c r="Y36" s="29">
        <v>2.9187428910763566E-3</v>
      </c>
      <c r="Z36" s="29">
        <v>6.5028622055540979E-3</v>
      </c>
      <c r="AA36" s="29">
        <v>1.9426039782273238E-3</v>
      </c>
      <c r="AB36" s="29">
        <v>5.9972959432206846E-4</v>
      </c>
      <c r="AC36" s="29">
        <v>3.0976140116315597E-3</v>
      </c>
      <c r="AD36" s="29">
        <v>1.9669680548317319E-4</v>
      </c>
      <c r="AE36" s="29">
        <v>1.1622402165969369E-3</v>
      </c>
      <c r="AF36" s="29">
        <v>1.3290248100816884E-3</v>
      </c>
      <c r="AG36" s="29">
        <v>1.338556642534286E-6</v>
      </c>
      <c r="AH36" s="29">
        <v>1.7963463363092243E-3</v>
      </c>
      <c r="AI36" s="29">
        <v>8.6174405908054765E-4</v>
      </c>
      <c r="AJ36" s="29">
        <v>0</v>
      </c>
      <c r="AK36" s="29">
        <v>2.120057496901345E-3</v>
      </c>
      <c r="AL36" s="29">
        <v>2.30730724108287E-3</v>
      </c>
      <c r="AM36" s="29">
        <v>0</v>
      </c>
      <c r="AN36" s="29">
        <v>4.8182020517639019E-3</v>
      </c>
      <c r="AO36" s="30">
        <v>1.1725199226995751E-3</v>
      </c>
    </row>
    <row r="37" spans="2:41" ht="12.75" customHeight="1" x14ac:dyDescent="0.15">
      <c r="B37" s="290" t="s">
        <v>76</v>
      </c>
      <c r="C37" s="292" t="s">
        <v>77</v>
      </c>
      <c r="D37" s="29">
        <v>1.8030530285164298E-2</v>
      </c>
      <c r="E37" s="29">
        <v>3.278678743895061E-2</v>
      </c>
      <c r="F37" s="29">
        <v>4.1307373530100708E-2</v>
      </c>
      <c r="G37" s="29">
        <v>3.7707012447252913E-2</v>
      </c>
      <c r="H37" s="29">
        <v>2.510996164286515E-2</v>
      </c>
      <c r="I37" s="29">
        <v>7.2879554066773947E-2</v>
      </c>
      <c r="J37" s="29">
        <v>3.3369636789320083E-2</v>
      </c>
      <c r="K37" s="29">
        <v>3.7473227973814555E-2</v>
      </c>
      <c r="L37" s="29">
        <v>5.0771401939446147E-2</v>
      </c>
      <c r="M37" s="29">
        <v>1.7351669574948096E-2</v>
      </c>
      <c r="N37" s="29">
        <v>1.9293996564150137E-2</v>
      </c>
      <c r="O37" s="29">
        <v>3.1202737018621914E-2</v>
      </c>
      <c r="P37" s="29">
        <v>3.8565662951950172E-2</v>
      </c>
      <c r="Q37" s="29">
        <v>3.2245408831965063E-2</v>
      </c>
      <c r="R37" s="29">
        <v>3.2494672454695527E-2</v>
      </c>
      <c r="S37" s="29">
        <v>4.1177506490385235E-2</v>
      </c>
      <c r="T37" s="29">
        <v>4.0740986700029881E-2</v>
      </c>
      <c r="U37" s="29">
        <v>3.711759686430624E-2</v>
      </c>
      <c r="V37" s="29">
        <v>2.8487661159941238E-2</v>
      </c>
      <c r="W37" s="29">
        <v>3.1466284174394163E-2</v>
      </c>
      <c r="X37" s="29">
        <v>9.2435015562470288E-2</v>
      </c>
      <c r="Y37" s="29">
        <v>0.20929198823518819</v>
      </c>
      <c r="Z37" s="29">
        <v>0.18429614688210982</v>
      </c>
      <c r="AA37" s="29">
        <v>6.0769547664997321E-2</v>
      </c>
      <c r="AB37" s="29">
        <v>8.725392100861061E-2</v>
      </c>
      <c r="AC37" s="29">
        <v>0.115329495138053</v>
      </c>
      <c r="AD37" s="29">
        <v>1.8237235286536275E-2</v>
      </c>
      <c r="AE37" s="29">
        <v>0.16637655645452298</v>
      </c>
      <c r="AF37" s="29">
        <v>0.14911860435933463</v>
      </c>
      <c r="AG37" s="29">
        <v>8.8064016961145047E-2</v>
      </c>
      <c r="AH37" s="29">
        <v>6.947669713368046E-2</v>
      </c>
      <c r="AI37" s="29">
        <v>4.8920466208777436E-2</v>
      </c>
      <c r="AJ37" s="29">
        <v>7.8578891769199286E-2</v>
      </c>
      <c r="AK37" s="29">
        <v>0.12973518888888741</v>
      </c>
      <c r="AL37" s="29">
        <v>3.3570798056075449E-2</v>
      </c>
      <c r="AM37" s="29">
        <v>0</v>
      </c>
      <c r="AN37" s="29">
        <v>3.9926614122208923E-2</v>
      </c>
      <c r="AO37" s="30">
        <v>6.6732223037523727E-2</v>
      </c>
    </row>
    <row r="38" spans="2:41" ht="12.75" customHeight="1" x14ac:dyDescent="0.15">
      <c r="B38" s="290" t="s">
        <v>78</v>
      </c>
      <c r="C38" s="292" t="s">
        <v>334</v>
      </c>
      <c r="D38" s="29">
        <v>7.7984048397755141E-5</v>
      </c>
      <c r="E38" s="29">
        <v>1.8614618919373643E-4</v>
      </c>
      <c r="F38" s="29">
        <v>1.9606181468985757E-4</v>
      </c>
      <c r="G38" s="29">
        <v>1.8395216183549268E-4</v>
      </c>
      <c r="H38" s="29">
        <v>9.3768233207951947E-5</v>
      </c>
      <c r="I38" s="29">
        <v>1.5146825031588077E-4</v>
      </c>
      <c r="J38" s="29">
        <v>9.7150093485660134E-5</v>
      </c>
      <c r="K38" s="29">
        <v>8.5283649673729598E-5</v>
      </c>
      <c r="L38" s="29">
        <v>6.9200691759219366E-5</v>
      </c>
      <c r="M38" s="29">
        <v>8.6256721220583345E-5</v>
      </c>
      <c r="N38" s="29">
        <v>1.2137204862217203E-4</v>
      </c>
      <c r="O38" s="29">
        <v>8.8919118349157738E-5</v>
      </c>
      <c r="P38" s="29">
        <v>1.3240403793715735E-4</v>
      </c>
      <c r="Q38" s="29">
        <v>1.0477237448029496E-4</v>
      </c>
      <c r="R38" s="29">
        <v>1.1367546844493627E-4</v>
      </c>
      <c r="S38" s="29">
        <v>1.4895346690121651E-4</v>
      </c>
      <c r="T38" s="29">
        <v>1.1632967322496439E-4</v>
      </c>
      <c r="U38" s="29">
        <v>1.3138408255201545E-4</v>
      </c>
      <c r="V38" s="29">
        <v>9.4902991278232452E-5</v>
      </c>
      <c r="W38" s="29">
        <v>1.5279318475548971E-4</v>
      </c>
      <c r="X38" s="29">
        <v>2.4949637543331176E-4</v>
      </c>
      <c r="Y38" s="29">
        <v>1.6491686341001604E-4</v>
      </c>
      <c r="Z38" s="29">
        <v>3.4492695032105732E-4</v>
      </c>
      <c r="AA38" s="29">
        <v>5.0614219926591756E-5</v>
      </c>
      <c r="AB38" s="29">
        <v>8.2385780112057428E-4</v>
      </c>
      <c r="AC38" s="29">
        <v>2.0400765326107279E-4</v>
      </c>
      <c r="AD38" s="29">
        <v>4.4275443567610181E-4</v>
      </c>
      <c r="AE38" s="29">
        <v>4.4193425660421807E-4</v>
      </c>
      <c r="AF38" s="29">
        <v>9.3271691050811241E-3</v>
      </c>
      <c r="AG38" s="29">
        <v>4.1256927540745785E-4</v>
      </c>
      <c r="AH38" s="29">
        <v>3.5964181508469912E-3</v>
      </c>
      <c r="AI38" s="29">
        <v>1.2648980996962815E-2</v>
      </c>
      <c r="AJ38" s="29">
        <v>2.5917336590241731E-3</v>
      </c>
      <c r="AK38" s="29">
        <v>1.1700581732945255E-3</v>
      </c>
      <c r="AL38" s="29">
        <v>1.7152745934081899E-2</v>
      </c>
      <c r="AM38" s="29">
        <v>0</v>
      </c>
      <c r="AN38" s="29">
        <v>1.6647268173339879E-3</v>
      </c>
      <c r="AO38" s="30">
        <v>2.7815376655442683E-3</v>
      </c>
    </row>
    <row r="39" spans="2:41" ht="12.75" customHeight="1" x14ac:dyDescent="0.15">
      <c r="B39" s="293" t="s">
        <v>80</v>
      </c>
      <c r="C39" s="291" t="s">
        <v>335</v>
      </c>
      <c r="D39" s="31">
        <v>4.6802552481855223E-4</v>
      </c>
      <c r="E39" s="31">
        <v>5.8588319803926016E-4</v>
      </c>
      <c r="F39" s="31">
        <v>7.2333240850238007E-4</v>
      </c>
      <c r="G39" s="31">
        <v>1.2001950847134162E-3</v>
      </c>
      <c r="H39" s="31">
        <v>8.5341232813025572E-4</v>
      </c>
      <c r="I39" s="31">
        <v>5.8945589321064923E-4</v>
      </c>
      <c r="J39" s="31">
        <v>3.0338099369206148E-4</v>
      </c>
      <c r="K39" s="31">
        <v>1.3961108854315378E-4</v>
      </c>
      <c r="L39" s="31">
        <v>1.2254869708411198E-3</v>
      </c>
      <c r="M39" s="31">
        <v>4.9885905882385501E-4</v>
      </c>
      <c r="N39" s="31">
        <v>4.4276220852511978E-4</v>
      </c>
      <c r="O39" s="31">
        <v>4.6709136869566112E-4</v>
      </c>
      <c r="P39" s="31">
        <v>7.5968425098695697E-4</v>
      </c>
      <c r="Q39" s="31">
        <v>1.0422371110959591E-3</v>
      </c>
      <c r="R39" s="31">
        <v>8.0025307080544865E-4</v>
      </c>
      <c r="S39" s="31">
        <v>9.2720476034450637E-4</v>
      </c>
      <c r="T39" s="31">
        <v>7.2560099725143027E-4</v>
      </c>
      <c r="U39" s="31">
        <v>1.0037182599162934E-3</v>
      </c>
      <c r="V39" s="31">
        <v>4.2107103617753072E-4</v>
      </c>
      <c r="W39" s="31">
        <v>2.6272867698490182E-3</v>
      </c>
      <c r="X39" s="31">
        <v>1.0673427119365963E-3</v>
      </c>
      <c r="Y39" s="31">
        <v>1.1017046701532037E-4</v>
      </c>
      <c r="Z39" s="31">
        <v>1.2970242524073922E-3</v>
      </c>
      <c r="AA39" s="31">
        <v>3.2379251090849754E-3</v>
      </c>
      <c r="AB39" s="31">
        <v>2.0876565575632475E-3</v>
      </c>
      <c r="AC39" s="31">
        <v>3.5008150956194117E-3</v>
      </c>
      <c r="AD39" s="31">
        <v>2.1036853773073502E-4</v>
      </c>
      <c r="AE39" s="31">
        <v>1.4330545742923021E-3</v>
      </c>
      <c r="AF39" s="31">
        <v>2.0295521413279706E-3</v>
      </c>
      <c r="AG39" s="31">
        <v>3.1673188457430187E-3</v>
      </c>
      <c r="AH39" s="31">
        <v>3.7639378463406687E-3</v>
      </c>
      <c r="AI39" s="31">
        <v>2.4904159364731024E-3</v>
      </c>
      <c r="AJ39" s="31">
        <v>5.085242436547701E-3</v>
      </c>
      <c r="AK39" s="31">
        <v>1.5534356674403635E-3</v>
      </c>
      <c r="AL39" s="31">
        <v>1.862538343538053E-3</v>
      </c>
      <c r="AM39" s="31">
        <v>0</v>
      </c>
      <c r="AN39" s="31">
        <v>2.039618507677202E-4</v>
      </c>
      <c r="AO39" s="32">
        <v>1.5315503865536652E-3</v>
      </c>
    </row>
    <row r="40" spans="2:41" ht="12.75" customHeight="1" x14ac:dyDescent="0.15">
      <c r="B40" s="290" t="s">
        <v>82</v>
      </c>
      <c r="C40" s="292" t="s">
        <v>336</v>
      </c>
      <c r="D40" s="29">
        <v>4.0482298454500429E-3</v>
      </c>
      <c r="E40" s="29">
        <v>1.1626977355793383E-2</v>
      </c>
      <c r="F40" s="29">
        <v>2.3194423288215057E-3</v>
      </c>
      <c r="G40" s="29">
        <v>3.2867533238618292E-3</v>
      </c>
      <c r="H40" s="29">
        <v>2.5014622273990348E-3</v>
      </c>
      <c r="I40" s="29">
        <v>2.137566896929607E-3</v>
      </c>
      <c r="J40" s="29">
        <v>4.7347887667221729E-3</v>
      </c>
      <c r="K40" s="29">
        <v>1.6321460670466017E-3</v>
      </c>
      <c r="L40" s="29">
        <v>9.3078800700924051E-3</v>
      </c>
      <c r="M40" s="29">
        <v>8.9686233104407081E-3</v>
      </c>
      <c r="N40" s="29">
        <v>5.2403610837351809E-3</v>
      </c>
      <c r="O40" s="29">
        <v>3.1549111184252785E-3</v>
      </c>
      <c r="P40" s="29">
        <v>7.303084453465265E-3</v>
      </c>
      <c r="Q40" s="29">
        <v>5.7904719980318301E-3</v>
      </c>
      <c r="R40" s="29">
        <v>2.632754014462663E-3</v>
      </c>
      <c r="S40" s="29">
        <v>7.102528885273116E-4</v>
      </c>
      <c r="T40" s="29">
        <v>1.7812251482370372E-3</v>
      </c>
      <c r="U40" s="29">
        <v>1.2219623478050142E-3</v>
      </c>
      <c r="V40" s="29">
        <v>9.6899632117674304E-4</v>
      </c>
      <c r="W40" s="29">
        <v>1.5372824721427982E-3</v>
      </c>
      <c r="X40" s="29">
        <v>1.4376491544717162E-2</v>
      </c>
      <c r="Y40" s="29">
        <v>5.6045594696405333E-3</v>
      </c>
      <c r="Z40" s="29">
        <v>1.0138572896999308E-2</v>
      </c>
      <c r="AA40" s="29">
        <v>1.9820251530009953E-2</v>
      </c>
      <c r="AB40" s="29">
        <v>6.9395636463667346E-3</v>
      </c>
      <c r="AC40" s="29">
        <v>4.8817410106628666E-3</v>
      </c>
      <c r="AD40" s="29">
        <v>1.0535873023392536E-3</v>
      </c>
      <c r="AE40" s="29">
        <v>7.2143245907818057E-3</v>
      </c>
      <c r="AF40" s="29">
        <v>2.7436231751738795E-3</v>
      </c>
      <c r="AG40" s="29">
        <v>8.3204354422701337E-4</v>
      </c>
      <c r="AH40" s="29">
        <v>9.3015679507412515E-3</v>
      </c>
      <c r="AI40" s="29">
        <v>4.6258045947134389E-3</v>
      </c>
      <c r="AJ40" s="29">
        <v>4.7665572654567176E-3</v>
      </c>
      <c r="AK40" s="29">
        <v>3.5208095572928011E-3</v>
      </c>
      <c r="AL40" s="29">
        <v>3.1195021812900903E-3</v>
      </c>
      <c r="AM40" s="29">
        <v>4.9778521650049781E-4</v>
      </c>
      <c r="AN40" s="29">
        <v>0</v>
      </c>
      <c r="AO40" s="30">
        <v>4.5066105306216684E-3</v>
      </c>
    </row>
    <row r="41" spans="2:41" ht="12.75" customHeight="1" x14ac:dyDescent="0.15">
      <c r="B41" s="296" t="s">
        <v>132</v>
      </c>
      <c r="C41" s="297" t="s">
        <v>337</v>
      </c>
      <c r="D41" s="35">
        <v>0.49343423109349788</v>
      </c>
      <c r="E41" s="35">
        <v>0.71333964162085606</v>
      </c>
      <c r="F41" s="35">
        <v>0.63942611319782483</v>
      </c>
      <c r="G41" s="35">
        <v>0.60023113297567798</v>
      </c>
      <c r="H41" s="35">
        <v>0.60597967093277605</v>
      </c>
      <c r="I41" s="35">
        <v>0.52956509446485689</v>
      </c>
      <c r="J41" s="35">
        <v>0.63131994025553317</v>
      </c>
      <c r="K41" s="35">
        <v>0.62799565930400292</v>
      </c>
      <c r="L41" s="35">
        <v>0.55422648256289642</v>
      </c>
      <c r="M41" s="35">
        <v>0.67274176905616234</v>
      </c>
      <c r="N41" s="35">
        <v>0.80980536800969316</v>
      </c>
      <c r="O41" s="35">
        <v>0.54231815880699175</v>
      </c>
      <c r="P41" s="35">
        <v>0.55023138693168472</v>
      </c>
      <c r="Q41" s="35">
        <v>0.54949398962404195</v>
      </c>
      <c r="R41" s="35">
        <v>0.5711626690396685</v>
      </c>
      <c r="S41" s="35">
        <v>0.64032436764265743</v>
      </c>
      <c r="T41" s="35">
        <v>0.61736664476004732</v>
      </c>
      <c r="U41" s="35">
        <v>0.65363911670414709</v>
      </c>
      <c r="V41" s="35">
        <v>0.72158902686227544</v>
      </c>
      <c r="W41" s="35">
        <v>0.58864601006262496</v>
      </c>
      <c r="X41" s="35">
        <v>0.53987496079267927</v>
      </c>
      <c r="Y41" s="35">
        <v>0.62487319021047305</v>
      </c>
      <c r="Z41" s="35">
        <v>0.60599891188879762</v>
      </c>
      <c r="AA41" s="35">
        <v>0.35161346046148084</v>
      </c>
      <c r="AB41" s="35">
        <v>0.31944433391582838</v>
      </c>
      <c r="AC41" s="35">
        <v>0.32883793699662778</v>
      </c>
      <c r="AD41" s="35">
        <v>0.13531792422307362</v>
      </c>
      <c r="AE41" s="35">
        <v>0.52299374987623426</v>
      </c>
      <c r="AF41" s="35">
        <v>0.47696998978974664</v>
      </c>
      <c r="AG41" s="35">
        <v>0.28470487641898229</v>
      </c>
      <c r="AH41" s="35">
        <v>0.27439385280239192</v>
      </c>
      <c r="AI41" s="35">
        <v>0.37544196070854541</v>
      </c>
      <c r="AJ41" s="35">
        <v>0.40871552491805435</v>
      </c>
      <c r="AK41" s="35">
        <v>0.37608793221779313</v>
      </c>
      <c r="AL41" s="35">
        <v>0.48643262824294742</v>
      </c>
      <c r="AM41" s="35">
        <v>1</v>
      </c>
      <c r="AN41" s="35">
        <v>0.59739863535962845</v>
      </c>
      <c r="AO41" s="36">
        <v>0.4600251738003156</v>
      </c>
    </row>
    <row r="42" spans="2:41" ht="12.75" customHeight="1" x14ac:dyDescent="0.15">
      <c r="B42" s="290" t="s">
        <v>133</v>
      </c>
      <c r="C42" s="292" t="s">
        <v>127</v>
      </c>
      <c r="D42" s="29">
        <v>2.7880282331957636E-3</v>
      </c>
      <c r="E42" s="29">
        <v>2.3679943106087814E-2</v>
      </c>
      <c r="F42" s="29">
        <v>1.0186751173487996E-2</v>
      </c>
      <c r="G42" s="29">
        <v>1.2875591085476791E-2</v>
      </c>
      <c r="H42" s="29">
        <v>1.6169271300136189E-2</v>
      </c>
      <c r="I42" s="29">
        <v>1.6370976722100777E-2</v>
      </c>
      <c r="J42" s="29">
        <v>9.751369617472928E-3</v>
      </c>
      <c r="K42" s="29">
        <v>1.8701249004885821E-2</v>
      </c>
      <c r="L42" s="29">
        <v>1.5982186162864988E-2</v>
      </c>
      <c r="M42" s="29">
        <v>4.4127001259717143E-3</v>
      </c>
      <c r="N42" s="29">
        <v>1.0129839734070438E-2</v>
      </c>
      <c r="O42" s="29">
        <v>1.6662652386469058E-2</v>
      </c>
      <c r="P42" s="29">
        <v>1.6035685247111367E-2</v>
      </c>
      <c r="Q42" s="29">
        <v>1.4849287036671528E-2</v>
      </c>
      <c r="R42" s="29">
        <v>1.6747524164967553E-2</v>
      </c>
      <c r="S42" s="29">
        <v>1.4396742100104287E-2</v>
      </c>
      <c r="T42" s="29">
        <v>1.854890166278246E-2</v>
      </c>
      <c r="U42" s="29">
        <v>2.0133968476905763E-2</v>
      </c>
      <c r="V42" s="29">
        <v>7.8535540507188809E-3</v>
      </c>
      <c r="W42" s="29">
        <v>1.573626559370836E-2</v>
      </c>
      <c r="X42" s="29">
        <v>2.1019555667969331E-2</v>
      </c>
      <c r="Y42" s="29">
        <v>2.8696066691663163E-2</v>
      </c>
      <c r="Z42" s="29">
        <v>1.0674026828607432E-2</v>
      </c>
      <c r="AA42" s="29">
        <v>2.4427530509546699E-2</v>
      </c>
      <c r="AB42" s="29">
        <v>2.26001527852282E-2</v>
      </c>
      <c r="AC42" s="29">
        <v>3.0569636714390995E-2</v>
      </c>
      <c r="AD42" s="29">
        <v>2.3990199565520737E-3</v>
      </c>
      <c r="AE42" s="29">
        <v>1.3177794825053556E-2</v>
      </c>
      <c r="AF42" s="29">
        <v>1.7453325341532658E-2</v>
      </c>
      <c r="AG42" s="29">
        <v>9.1702556716644623E-3</v>
      </c>
      <c r="AH42" s="29">
        <v>9.0827951866821292E-3</v>
      </c>
      <c r="AI42" s="29">
        <v>1.1308655980240378E-2</v>
      </c>
      <c r="AJ42" s="29">
        <v>3.6796833604010447E-2</v>
      </c>
      <c r="AK42" s="29">
        <v>1.481316669966209E-2</v>
      </c>
      <c r="AL42" s="29">
        <v>2.1858093186934387E-2</v>
      </c>
      <c r="AM42" s="29">
        <v>0</v>
      </c>
      <c r="AN42" s="29">
        <v>4.0753424114147088E-3</v>
      </c>
      <c r="AO42" s="30">
        <v>1.5027223597053153E-2</v>
      </c>
    </row>
    <row r="43" spans="2:41" ht="12.75" customHeight="1" x14ac:dyDescent="0.15">
      <c r="B43" s="290" t="s">
        <v>134</v>
      </c>
      <c r="C43" s="292" t="s">
        <v>128</v>
      </c>
      <c r="D43" s="29">
        <v>0.10787442792123532</v>
      </c>
      <c r="E43" s="29">
        <v>0.14688366221148833</v>
      </c>
      <c r="F43" s="29">
        <v>0.15231882802443772</v>
      </c>
      <c r="G43" s="29">
        <v>0.26263332555821794</v>
      </c>
      <c r="H43" s="29">
        <v>0.19526181190506628</v>
      </c>
      <c r="I43" s="29">
        <v>9.7235633860456222E-2</v>
      </c>
      <c r="J43" s="29">
        <v>8.7811753797801678E-2</v>
      </c>
      <c r="K43" s="29">
        <v>0.23081723495806666</v>
      </c>
      <c r="L43" s="29">
        <v>0.21652099172796294</v>
      </c>
      <c r="M43" s="29">
        <v>0.1392095839981328</v>
      </c>
      <c r="N43" s="29">
        <v>0.13060227948806707</v>
      </c>
      <c r="O43" s="29">
        <v>0.29548798857749564</v>
      </c>
      <c r="P43" s="29">
        <v>0.24917805797342354</v>
      </c>
      <c r="Q43" s="29">
        <v>0.2342731984721958</v>
      </c>
      <c r="R43" s="29">
        <v>0.20702406435047607</v>
      </c>
      <c r="S43" s="29">
        <v>0.26968370739119851</v>
      </c>
      <c r="T43" s="29">
        <v>0.2068231382881022</v>
      </c>
      <c r="U43" s="29">
        <v>0.19750495348197192</v>
      </c>
      <c r="V43" s="29">
        <v>0.15834202547653661</v>
      </c>
      <c r="W43" s="29">
        <v>0.24737387708448799</v>
      </c>
      <c r="X43" s="29">
        <v>0.33879790757889527</v>
      </c>
      <c r="Y43" s="29">
        <v>0.18529781894422809</v>
      </c>
      <c r="Z43" s="29">
        <v>0.12957780855264006</v>
      </c>
      <c r="AA43" s="29">
        <v>0.46993842692011717</v>
      </c>
      <c r="AB43" s="29">
        <v>0.38711678027870017</v>
      </c>
      <c r="AC43" s="29">
        <v>0.31082287755152305</v>
      </c>
      <c r="AD43" s="29">
        <v>3.4467955145512437E-2</v>
      </c>
      <c r="AE43" s="29">
        <v>0.26832637153110372</v>
      </c>
      <c r="AF43" s="29">
        <v>0.17171463906370077</v>
      </c>
      <c r="AG43" s="29">
        <v>0.36526993994369739</v>
      </c>
      <c r="AH43" s="29">
        <v>0.5135224079588897</v>
      </c>
      <c r="AI43" s="29">
        <v>0.51876090757627669</v>
      </c>
      <c r="AJ43" s="29">
        <v>0.49065503289091339</v>
      </c>
      <c r="AK43" s="29">
        <v>0.35314023426346658</v>
      </c>
      <c r="AL43" s="29">
        <v>0.26247016364840658</v>
      </c>
      <c r="AM43" s="29">
        <v>0</v>
      </c>
      <c r="AN43" s="29">
        <v>1.2382532614783715E-2</v>
      </c>
      <c r="AO43" s="30">
        <v>0.27659314226758736</v>
      </c>
    </row>
    <row r="44" spans="2:41" ht="12.75" customHeight="1" x14ac:dyDescent="0.15">
      <c r="B44" s="290" t="s">
        <v>135</v>
      </c>
      <c r="C44" s="292" t="s">
        <v>129</v>
      </c>
      <c r="D44" s="29">
        <v>0.23051827083208373</v>
      </c>
      <c r="E44" s="29">
        <v>4.000591849422052E-2</v>
      </c>
      <c r="F44" s="29">
        <v>0.10678477625217209</v>
      </c>
      <c r="G44" s="29">
        <v>-1.6606056108059968E-2</v>
      </c>
      <c r="H44" s="29">
        <v>9.3803440929940918E-2</v>
      </c>
      <c r="I44" s="29">
        <v>0.11829967491897489</v>
      </c>
      <c r="J44" s="29">
        <v>0.15120531450780411</v>
      </c>
      <c r="K44" s="29">
        <v>-4.6487411085632414E-3</v>
      </c>
      <c r="L44" s="29">
        <v>9.0204804633443006E-2</v>
      </c>
      <c r="M44" s="29">
        <v>0.12203457925862579</v>
      </c>
      <c r="N44" s="29">
        <v>1.4372473424342204E-2</v>
      </c>
      <c r="O44" s="29">
        <v>2.8692117111920414E-2</v>
      </c>
      <c r="P44" s="29">
        <v>7.8772774482500724E-2</v>
      </c>
      <c r="Q44" s="29">
        <v>8.7687316107057947E-2</v>
      </c>
      <c r="R44" s="29">
        <v>4.9036477362348098E-2</v>
      </c>
      <c r="S44" s="29">
        <v>-8.6898444086851698E-2</v>
      </c>
      <c r="T44" s="29">
        <v>-9.4367997829348099E-3</v>
      </c>
      <c r="U44" s="29">
        <v>-7.0016608765149688E-2</v>
      </c>
      <c r="V44" s="29">
        <v>6.5637691054508595E-3</v>
      </c>
      <c r="W44" s="29">
        <v>1.5186170338696733E-2</v>
      </c>
      <c r="X44" s="29">
        <v>2.8065923228117476E-2</v>
      </c>
      <c r="Y44" s="29">
        <v>-0.49166034735450986</v>
      </c>
      <c r="Z44" s="29">
        <v>8.557069927272884E-2</v>
      </c>
      <c r="AA44" s="29">
        <v>5.2768975548043724E-2</v>
      </c>
      <c r="AB44" s="29">
        <v>0.14323893119977257</v>
      </c>
      <c r="AC44" s="29">
        <v>0.25055006471150615</v>
      </c>
      <c r="AD44" s="29">
        <v>0.42911172440619433</v>
      </c>
      <c r="AE44" s="29">
        <v>7.3924321933494047E-2</v>
      </c>
      <c r="AF44" s="29">
        <v>0.17250661904915673</v>
      </c>
      <c r="AG44" s="29">
        <v>0</v>
      </c>
      <c r="AH44" s="29">
        <v>1.785945118157109E-2</v>
      </c>
      <c r="AI44" s="29">
        <v>3.142565419415129E-2</v>
      </c>
      <c r="AJ44" s="29">
        <v>-7.2228809092692876E-3</v>
      </c>
      <c r="AK44" s="29">
        <v>8.598308911418337E-2</v>
      </c>
      <c r="AL44" s="29">
        <v>8.488596740411232E-2</v>
      </c>
      <c r="AM44" s="29">
        <v>0</v>
      </c>
      <c r="AN44" s="29">
        <v>0.32602450802136956</v>
      </c>
      <c r="AO44" s="30">
        <v>8.636600994956925E-2</v>
      </c>
    </row>
    <row r="45" spans="2:41" ht="12.75" customHeight="1" x14ac:dyDescent="0.15">
      <c r="B45" s="290" t="s">
        <v>136</v>
      </c>
      <c r="C45" s="292" t="s">
        <v>130</v>
      </c>
      <c r="D45" s="29">
        <v>0.15390423213338625</v>
      </c>
      <c r="E45" s="29">
        <v>4.8289423913341789E-2</v>
      </c>
      <c r="F45" s="29">
        <v>5.852445797258251E-2</v>
      </c>
      <c r="G45" s="29">
        <v>9.6128522657393078E-2</v>
      </c>
      <c r="H45" s="29">
        <v>5.9524902857395874E-2</v>
      </c>
      <c r="I45" s="29">
        <v>0.21383766094987308</v>
      </c>
      <c r="J45" s="29">
        <v>0.10372050770297978</v>
      </c>
      <c r="K45" s="29">
        <v>8.8212685570750751E-2</v>
      </c>
      <c r="L45" s="29">
        <v>9.7796136000568468E-2</v>
      </c>
      <c r="M45" s="29">
        <v>3.4034964876908894E-2</v>
      </c>
      <c r="N45" s="29">
        <v>2.7070315062554813E-2</v>
      </c>
      <c r="O45" s="29">
        <v>8.6737119184115863E-2</v>
      </c>
      <c r="P45" s="29">
        <v>9.8167913501992138E-2</v>
      </c>
      <c r="Q45" s="29">
        <v>0.1062111803718869</v>
      </c>
      <c r="R45" s="29">
        <v>0.14400431363474531</v>
      </c>
      <c r="S45" s="29">
        <v>0.15194699053747718</v>
      </c>
      <c r="T45" s="29">
        <v>0.16128259145947121</v>
      </c>
      <c r="U45" s="29">
        <v>0.18781623362601493</v>
      </c>
      <c r="V45" s="29">
        <v>0.10094835936172346</v>
      </c>
      <c r="W45" s="29">
        <v>0.11615310052188024</v>
      </c>
      <c r="X45" s="29">
        <v>3.8008969928355875E-2</v>
      </c>
      <c r="Y45" s="29">
        <v>0.55825728134332842</v>
      </c>
      <c r="Z45" s="29">
        <v>0.16125894036032393</v>
      </c>
      <c r="AA45" s="29">
        <v>8.3255229632435007E-2</v>
      </c>
      <c r="AB45" s="29">
        <v>8.7500525573496982E-2</v>
      </c>
      <c r="AC45" s="29">
        <v>7.4197275142088195E-2</v>
      </c>
      <c r="AD45" s="29">
        <v>0.35123835111796436</v>
      </c>
      <c r="AE45" s="29">
        <v>7.4881590456470221E-2</v>
      </c>
      <c r="AF45" s="29">
        <v>0.12790028211619614</v>
      </c>
      <c r="AG45" s="29">
        <v>0.33998089944966547</v>
      </c>
      <c r="AH45" s="29">
        <v>0.1751754105754437</v>
      </c>
      <c r="AI45" s="29">
        <v>5.9781545029530744E-2</v>
      </c>
      <c r="AJ45" s="29">
        <v>6.0701339686040537E-2</v>
      </c>
      <c r="AK45" s="29">
        <v>0.12402374167671784</v>
      </c>
      <c r="AL45" s="29">
        <v>0.10367058426691857</v>
      </c>
      <c r="AM45" s="29">
        <v>0</v>
      </c>
      <c r="AN45" s="29">
        <v>4.7949930971751285E-2</v>
      </c>
      <c r="AO45" s="30">
        <v>0.13666590021488273</v>
      </c>
    </row>
    <row r="46" spans="2:41" ht="12.75" customHeight="1" x14ac:dyDescent="0.15">
      <c r="B46" s="290" t="s">
        <v>137</v>
      </c>
      <c r="C46" s="292" t="s">
        <v>338</v>
      </c>
      <c r="D46" s="29">
        <v>4.3534405589246775E-2</v>
      </c>
      <c r="E46" s="29">
        <v>2.7808570122820689E-2</v>
      </c>
      <c r="F46" s="29">
        <v>3.4392670328842981E-2</v>
      </c>
      <c r="G46" s="29">
        <v>4.4748086261371105E-2</v>
      </c>
      <c r="H46" s="29">
        <v>2.9270257473428169E-2</v>
      </c>
      <c r="I46" s="29">
        <v>2.4694079077123784E-2</v>
      </c>
      <c r="J46" s="29">
        <v>1.6229178774920278E-2</v>
      </c>
      <c r="K46" s="29">
        <v>3.8926131417505755E-2</v>
      </c>
      <c r="L46" s="29">
        <v>2.5274585093861372E-2</v>
      </c>
      <c r="M46" s="29">
        <v>2.757032344425394E-2</v>
      </c>
      <c r="N46" s="29">
        <v>8.0235998684947095E-3</v>
      </c>
      <c r="O46" s="29">
        <v>3.0109563857652438E-2</v>
      </c>
      <c r="P46" s="29">
        <v>7.6198186848933699E-3</v>
      </c>
      <c r="Q46" s="29">
        <v>7.4903714762035202E-3</v>
      </c>
      <c r="R46" s="29">
        <v>1.2031778326485948E-2</v>
      </c>
      <c r="S46" s="29">
        <v>1.0553588767988027E-2</v>
      </c>
      <c r="T46" s="29">
        <v>5.4202793176548461E-3</v>
      </c>
      <c r="U46" s="29">
        <v>1.0927616575010572E-2</v>
      </c>
      <c r="V46" s="29">
        <v>4.709069913655042E-3</v>
      </c>
      <c r="W46" s="29">
        <v>1.6913927023189668E-2</v>
      </c>
      <c r="X46" s="29">
        <v>3.7065298237665786E-2</v>
      </c>
      <c r="Y46" s="29">
        <v>9.4947919283578291E-2</v>
      </c>
      <c r="Z46" s="29">
        <v>3.9715736324420568E-2</v>
      </c>
      <c r="AA46" s="29">
        <v>1.8000280014987852E-2</v>
      </c>
      <c r="AB46" s="29">
        <v>4.0575362045284412E-2</v>
      </c>
      <c r="AC46" s="29">
        <v>2.0949427547164362E-2</v>
      </c>
      <c r="AD46" s="29">
        <v>4.7614768362860056E-2</v>
      </c>
      <c r="AE46" s="29">
        <v>4.9236107190777492E-2</v>
      </c>
      <c r="AF46" s="29">
        <v>3.3467338326895031E-2</v>
      </c>
      <c r="AG46" s="29">
        <v>8.7402851599040579E-4</v>
      </c>
      <c r="AH46" s="29">
        <v>1.1695766350687985E-2</v>
      </c>
      <c r="AI46" s="29">
        <v>1.3419930573249184E-2</v>
      </c>
      <c r="AJ46" s="29">
        <v>3.3866224103809045E-2</v>
      </c>
      <c r="AK46" s="29">
        <v>4.5993751999546077E-2</v>
      </c>
      <c r="AL46" s="29">
        <v>4.0689886025754178E-2</v>
      </c>
      <c r="AM46" s="29">
        <v>0</v>
      </c>
      <c r="AN46" s="29">
        <v>1.7113755178561101E-2</v>
      </c>
      <c r="AO46" s="30">
        <v>2.8228514224228118E-2</v>
      </c>
    </row>
    <row r="47" spans="2:41" ht="12.75" customHeight="1" x14ac:dyDescent="0.15">
      <c r="B47" s="290" t="s">
        <v>138</v>
      </c>
      <c r="C47" s="292" t="s">
        <v>131</v>
      </c>
      <c r="D47" s="29">
        <v>-3.2053595802645739E-2</v>
      </c>
      <c r="E47" s="29">
        <v>-7.1594688151437083E-6</v>
      </c>
      <c r="F47" s="29">
        <v>-1.6335969493480821E-3</v>
      </c>
      <c r="G47" s="29">
        <v>-1.0602430076973642E-5</v>
      </c>
      <c r="H47" s="29">
        <v>-9.3553987435199576E-6</v>
      </c>
      <c r="I47" s="29">
        <v>-3.1199933856140225E-6</v>
      </c>
      <c r="J47" s="29">
        <v>-3.8064656511925315E-5</v>
      </c>
      <c r="K47" s="29">
        <v>-4.2191466486725592E-6</v>
      </c>
      <c r="L47" s="29">
        <v>-5.186181597167447E-6</v>
      </c>
      <c r="M47" s="29">
        <v>-3.9207600554810608E-6</v>
      </c>
      <c r="N47" s="29">
        <v>-3.8755872223590753E-6</v>
      </c>
      <c r="O47" s="29">
        <v>-7.5999246452271575E-6</v>
      </c>
      <c r="P47" s="29">
        <v>-5.6368216058391838E-6</v>
      </c>
      <c r="Q47" s="29">
        <v>-5.3430880576798319E-6</v>
      </c>
      <c r="R47" s="29">
        <v>-6.8268786915255015E-6</v>
      </c>
      <c r="S47" s="29">
        <v>-6.9523525737492442E-6</v>
      </c>
      <c r="T47" s="29">
        <v>-4.7557051232727176E-6</v>
      </c>
      <c r="U47" s="29">
        <v>-5.2800989005335684E-6</v>
      </c>
      <c r="V47" s="29">
        <v>-5.8047703602820797E-6</v>
      </c>
      <c r="W47" s="29">
        <v>-9.3506245879010629E-6</v>
      </c>
      <c r="X47" s="29">
        <v>-2.8326154336830397E-3</v>
      </c>
      <c r="Y47" s="29">
        <v>-4.1192911876114958E-4</v>
      </c>
      <c r="Z47" s="29">
        <v>-3.2796123227518459E-2</v>
      </c>
      <c r="AA47" s="29">
        <v>-3.9030866112545882E-6</v>
      </c>
      <c r="AB47" s="29">
        <v>-4.7608579831075952E-4</v>
      </c>
      <c r="AC47" s="29">
        <v>-1.5927218663300477E-2</v>
      </c>
      <c r="AD47" s="29">
        <v>-1.4974321215688419E-4</v>
      </c>
      <c r="AE47" s="29">
        <v>-2.5399358131333203E-3</v>
      </c>
      <c r="AF47" s="29">
        <v>-1.2193687227959654E-5</v>
      </c>
      <c r="AG47" s="29">
        <v>0</v>
      </c>
      <c r="AH47" s="29">
        <v>-1.7296840556665714E-3</v>
      </c>
      <c r="AI47" s="29">
        <v>-1.0138654061993685E-2</v>
      </c>
      <c r="AJ47" s="29">
        <v>-2.3512074293558467E-2</v>
      </c>
      <c r="AK47" s="29">
        <v>-4.1915971369086899E-5</v>
      </c>
      <c r="AL47" s="29">
        <v>-7.3227750734509164E-6</v>
      </c>
      <c r="AM47" s="29">
        <v>0</v>
      </c>
      <c r="AN47" s="29">
        <v>-4.9447045575088033E-3</v>
      </c>
      <c r="AO47" s="30">
        <v>-2.9059640536362136E-3</v>
      </c>
    </row>
    <row r="48" spans="2:41" ht="12.75" customHeight="1" x14ac:dyDescent="0.15">
      <c r="B48" s="296" t="s">
        <v>139</v>
      </c>
      <c r="C48" s="297" t="s">
        <v>339</v>
      </c>
      <c r="D48" s="35">
        <v>0.50656576890650207</v>
      </c>
      <c r="E48" s="35">
        <v>0.286660358379144</v>
      </c>
      <c r="F48" s="35">
        <v>0.36057388680217523</v>
      </c>
      <c r="G48" s="35">
        <v>0.39976886702432196</v>
      </c>
      <c r="H48" s="35">
        <v>0.3940203290672239</v>
      </c>
      <c r="I48" s="35">
        <v>0.47043490553514311</v>
      </c>
      <c r="J48" s="35">
        <v>0.36868005974446683</v>
      </c>
      <c r="K48" s="35">
        <v>0.37200434069599708</v>
      </c>
      <c r="L48" s="35">
        <v>0.44577351743710364</v>
      </c>
      <c r="M48" s="35">
        <v>0.32725823094383766</v>
      </c>
      <c r="N48" s="35">
        <v>0.19019463199030687</v>
      </c>
      <c r="O48" s="35">
        <v>0.4576818411930082</v>
      </c>
      <c r="P48" s="35">
        <v>0.44976861306831528</v>
      </c>
      <c r="Q48" s="35">
        <v>0.450506010375958</v>
      </c>
      <c r="R48" s="35">
        <v>0.42883733096033144</v>
      </c>
      <c r="S48" s="35">
        <v>0.35967563235734257</v>
      </c>
      <c r="T48" s="35">
        <v>0.38263335523995268</v>
      </c>
      <c r="U48" s="35">
        <v>0.34636088329585296</v>
      </c>
      <c r="V48" s="35">
        <v>0.27841097313772456</v>
      </c>
      <c r="W48" s="35">
        <v>0.4113539899373751</v>
      </c>
      <c r="X48" s="35">
        <v>0.46012503920732073</v>
      </c>
      <c r="Y48" s="35">
        <v>0.37512680978952695</v>
      </c>
      <c r="Z48" s="35">
        <v>0.39400108811120238</v>
      </c>
      <c r="AA48" s="35">
        <v>0.64838653953851921</v>
      </c>
      <c r="AB48" s="35">
        <v>0.68055566608417162</v>
      </c>
      <c r="AC48" s="35">
        <v>0.67116206300337222</v>
      </c>
      <c r="AD48" s="35">
        <v>0.86468207577692635</v>
      </c>
      <c r="AE48" s="35">
        <v>0.47700625012376574</v>
      </c>
      <c r="AF48" s="35">
        <v>0.5230300102102533</v>
      </c>
      <c r="AG48" s="35">
        <v>0.71529512358101777</v>
      </c>
      <c r="AH48" s="35">
        <v>0.72560614719760808</v>
      </c>
      <c r="AI48" s="35">
        <v>0.62455803929145459</v>
      </c>
      <c r="AJ48" s="35">
        <v>0.5912844750819457</v>
      </c>
      <c r="AK48" s="35">
        <v>0.62391206778220687</v>
      </c>
      <c r="AL48" s="35">
        <v>0.51356737175705258</v>
      </c>
      <c r="AM48" s="35">
        <v>0</v>
      </c>
      <c r="AN48" s="35">
        <v>0.40260136464037155</v>
      </c>
      <c r="AO48" s="36">
        <v>0.5399748261996844</v>
      </c>
    </row>
    <row r="49" spans="2:41" ht="12.75" customHeight="1" thickBot="1" x14ac:dyDescent="0.2">
      <c r="B49" s="298" t="s">
        <v>140</v>
      </c>
      <c r="C49" s="299" t="s">
        <v>340</v>
      </c>
      <c r="D49" s="37">
        <v>1</v>
      </c>
      <c r="E49" s="37">
        <v>1</v>
      </c>
      <c r="F49" s="37">
        <v>1</v>
      </c>
      <c r="G49" s="37">
        <v>1</v>
      </c>
      <c r="H49" s="37">
        <v>1</v>
      </c>
      <c r="I49" s="37">
        <v>1</v>
      </c>
      <c r="J49" s="37">
        <v>1</v>
      </c>
      <c r="K49" s="37">
        <v>1</v>
      </c>
      <c r="L49" s="37">
        <v>1</v>
      </c>
      <c r="M49" s="37">
        <v>1</v>
      </c>
      <c r="N49" s="37">
        <v>1</v>
      </c>
      <c r="O49" s="37">
        <v>1</v>
      </c>
      <c r="P49" s="37">
        <v>1</v>
      </c>
      <c r="Q49" s="37">
        <v>1</v>
      </c>
      <c r="R49" s="37">
        <v>1</v>
      </c>
      <c r="S49" s="37">
        <v>1</v>
      </c>
      <c r="T49" s="37">
        <v>1</v>
      </c>
      <c r="U49" s="37">
        <v>1</v>
      </c>
      <c r="V49" s="37">
        <v>1</v>
      </c>
      <c r="W49" s="37">
        <v>1</v>
      </c>
      <c r="X49" s="37">
        <v>1</v>
      </c>
      <c r="Y49" s="37">
        <v>1</v>
      </c>
      <c r="Z49" s="37">
        <v>1</v>
      </c>
      <c r="AA49" s="37">
        <v>1</v>
      </c>
      <c r="AB49" s="37">
        <v>1</v>
      </c>
      <c r="AC49" s="37">
        <v>1</v>
      </c>
      <c r="AD49" s="37">
        <v>1</v>
      </c>
      <c r="AE49" s="37">
        <v>1</v>
      </c>
      <c r="AF49" s="37">
        <v>1</v>
      </c>
      <c r="AG49" s="37">
        <v>1</v>
      </c>
      <c r="AH49" s="37">
        <v>1</v>
      </c>
      <c r="AI49" s="37">
        <v>1</v>
      </c>
      <c r="AJ49" s="37">
        <v>1</v>
      </c>
      <c r="AK49" s="37">
        <v>1</v>
      </c>
      <c r="AL49" s="37">
        <v>1</v>
      </c>
      <c r="AM49" s="37">
        <v>1</v>
      </c>
      <c r="AN49" s="37">
        <v>1</v>
      </c>
      <c r="AO49" s="38">
        <v>1</v>
      </c>
    </row>
  </sheetData>
  <sheetProtection formatCells="0" formatColumns="0" formatRows="0"/>
  <mergeCells count="1">
    <mergeCell ref="B2:C3"/>
  </mergeCells>
  <phoneticPr fontId="5"/>
  <pageMargins left="0.11811023622047245" right="0.11811023622047245" top="0.35433070866141736" bottom="0.15748031496062992" header="0.31496062992125984" footer="0.31496062992125984"/>
  <pageSetup paperSize="9" scale="90" fitToWidth="0" orientation="landscape" r:id="rId1"/>
  <ignoredErrors>
    <ignoredError sqref="B4:B40 D2:AO2 B41:B50 AO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B1:AP42"/>
  <sheetViews>
    <sheetView showGridLines="0" zoomScale="85" zoomScaleNormal="85" workbookViewId="0">
      <pane xSplit="3" ySplit="3" topLeftCell="D4" activePane="bottomRight" state="frozen"/>
      <selection activeCell="A8" sqref="A8"/>
      <selection pane="topRight" activeCell="A8" sqref="A8"/>
      <selection pane="bottomLeft" activeCell="A8" sqref="A8"/>
      <selection pane="bottomRight" activeCell="B2" sqref="B2:C3"/>
    </sheetView>
  </sheetViews>
  <sheetFormatPr defaultRowHeight="12" x14ac:dyDescent="0.15"/>
  <cols>
    <col min="1" max="1" width="1.5" style="26" customWidth="1"/>
    <col min="2" max="2" width="3.125" style="12" customWidth="1"/>
    <col min="3" max="3" width="23.875" style="26" customWidth="1"/>
    <col min="4" max="35" width="10.125" style="26" customWidth="1"/>
    <col min="36" max="36" width="12.5" style="26" customWidth="1"/>
    <col min="37" max="41" width="10.125" style="26" customWidth="1"/>
    <col min="42" max="42" width="9.75" style="26" bestFit="1" customWidth="1"/>
    <col min="43" max="16384" width="9" style="26"/>
  </cols>
  <sheetData>
    <row r="1" spans="2:42" ht="42" customHeight="1" thickBot="1" x14ac:dyDescent="0.2">
      <c r="B1" s="28"/>
    </row>
    <row r="2" spans="2:42" x14ac:dyDescent="0.15">
      <c r="B2" s="706" t="s">
        <v>85</v>
      </c>
      <c r="C2" s="707"/>
      <c r="D2" s="285" t="s">
        <v>14</v>
      </c>
      <c r="E2" s="285" t="s">
        <v>23</v>
      </c>
      <c r="F2" s="285" t="s">
        <v>32</v>
      </c>
      <c r="G2" s="285" t="s">
        <v>40</v>
      </c>
      <c r="H2" s="285" t="s">
        <v>42</v>
      </c>
      <c r="I2" s="285" t="s">
        <v>49</v>
      </c>
      <c r="J2" s="285" t="s">
        <v>51</v>
      </c>
      <c r="K2" s="285" t="s">
        <v>53</v>
      </c>
      <c r="L2" s="285" t="s">
        <v>59</v>
      </c>
      <c r="M2" s="285" t="s">
        <v>61</v>
      </c>
      <c r="N2" s="285" t="s">
        <v>63</v>
      </c>
      <c r="O2" s="285" t="s">
        <v>65</v>
      </c>
      <c r="P2" s="285" t="s">
        <v>67</v>
      </c>
      <c r="Q2" s="285" t="s">
        <v>69</v>
      </c>
      <c r="R2" s="285" t="s">
        <v>71</v>
      </c>
      <c r="S2" s="285" t="s">
        <v>73</v>
      </c>
      <c r="T2" s="285" t="s">
        <v>75</v>
      </c>
      <c r="U2" s="285" t="s">
        <v>76</v>
      </c>
      <c r="V2" s="285" t="s">
        <v>78</v>
      </c>
      <c r="W2" s="285" t="s">
        <v>133</v>
      </c>
      <c r="X2" s="285" t="s">
        <v>135</v>
      </c>
      <c r="Y2" s="285" t="s">
        <v>140</v>
      </c>
      <c r="Z2" s="285" t="s">
        <v>141</v>
      </c>
      <c r="AA2" s="285" t="s">
        <v>142</v>
      </c>
      <c r="AB2" s="285" t="s">
        <v>143</v>
      </c>
      <c r="AC2" s="285" t="s">
        <v>144</v>
      </c>
      <c r="AD2" s="285" t="s">
        <v>145</v>
      </c>
      <c r="AE2" s="285" t="s">
        <v>146</v>
      </c>
      <c r="AF2" s="285" t="s">
        <v>147</v>
      </c>
      <c r="AG2" s="285" t="s">
        <v>148</v>
      </c>
      <c r="AH2" s="285" t="s">
        <v>149</v>
      </c>
      <c r="AI2" s="285" t="s">
        <v>150</v>
      </c>
      <c r="AJ2" s="285" t="s">
        <v>151</v>
      </c>
      <c r="AK2" s="285" t="s">
        <v>152</v>
      </c>
      <c r="AL2" s="285" t="s">
        <v>153</v>
      </c>
      <c r="AM2" s="285" t="s">
        <v>154</v>
      </c>
      <c r="AN2" s="285" t="s">
        <v>155</v>
      </c>
      <c r="AO2" s="285" t="s">
        <v>156</v>
      </c>
      <c r="AP2" s="300"/>
    </row>
    <row r="3" spans="2:42" ht="33.75" customHeight="1" x14ac:dyDescent="0.15">
      <c r="B3" s="708"/>
      <c r="C3" s="700"/>
      <c r="D3" s="287" t="s">
        <v>308</v>
      </c>
      <c r="E3" s="287" t="s">
        <v>309</v>
      </c>
      <c r="F3" s="287" t="s">
        <v>310</v>
      </c>
      <c r="G3" s="287" t="s">
        <v>311</v>
      </c>
      <c r="H3" s="287" t="s">
        <v>22</v>
      </c>
      <c r="I3" s="287" t="s">
        <v>312</v>
      </c>
      <c r="J3" s="287" t="s">
        <v>313</v>
      </c>
      <c r="K3" s="287" t="s">
        <v>314</v>
      </c>
      <c r="L3" s="287" t="s">
        <v>315</v>
      </c>
      <c r="M3" s="287" t="s">
        <v>316</v>
      </c>
      <c r="N3" s="287" t="s">
        <v>317</v>
      </c>
      <c r="O3" s="287" t="s">
        <v>318</v>
      </c>
      <c r="P3" s="287" t="s">
        <v>319</v>
      </c>
      <c r="Q3" s="287" t="s">
        <v>320</v>
      </c>
      <c r="R3" s="287" t="s">
        <v>321</v>
      </c>
      <c r="S3" s="287" t="s">
        <v>304</v>
      </c>
      <c r="T3" s="287" t="s">
        <v>322</v>
      </c>
      <c r="U3" s="287" t="s">
        <v>323</v>
      </c>
      <c r="V3" s="287" t="s">
        <v>324</v>
      </c>
      <c r="W3" s="287" t="s">
        <v>50</v>
      </c>
      <c r="X3" s="287" t="s">
        <v>325</v>
      </c>
      <c r="Y3" s="287" t="s">
        <v>54</v>
      </c>
      <c r="Z3" s="287" t="s">
        <v>56</v>
      </c>
      <c r="AA3" s="287" t="s">
        <v>58</v>
      </c>
      <c r="AB3" s="287" t="s">
        <v>326</v>
      </c>
      <c r="AC3" s="287" t="s">
        <v>327</v>
      </c>
      <c r="AD3" s="287" t="s">
        <v>328</v>
      </c>
      <c r="AE3" s="287" t="s">
        <v>329</v>
      </c>
      <c r="AF3" s="287" t="s">
        <v>330</v>
      </c>
      <c r="AG3" s="287" t="s">
        <v>331</v>
      </c>
      <c r="AH3" s="287" t="s">
        <v>332</v>
      </c>
      <c r="AI3" s="287" t="s">
        <v>333</v>
      </c>
      <c r="AJ3" s="288" t="s">
        <v>302</v>
      </c>
      <c r="AK3" s="287" t="s">
        <v>77</v>
      </c>
      <c r="AL3" s="287" t="s">
        <v>334</v>
      </c>
      <c r="AM3" s="287" t="s">
        <v>335</v>
      </c>
      <c r="AN3" s="287" t="s">
        <v>336</v>
      </c>
      <c r="AO3" s="287" t="s">
        <v>160</v>
      </c>
      <c r="AP3" s="289" t="s">
        <v>161</v>
      </c>
    </row>
    <row r="4" spans="2:42" ht="13.5" customHeight="1" x14ac:dyDescent="0.15">
      <c r="B4" s="290" t="s">
        <v>14</v>
      </c>
      <c r="C4" s="291" t="s">
        <v>308</v>
      </c>
      <c r="D4" s="29">
        <v>1.05205528992602</v>
      </c>
      <c r="E4" s="29">
        <v>6.6726522640017755E-5</v>
      </c>
      <c r="F4" s="29">
        <v>6.8119515008547557E-2</v>
      </c>
      <c r="G4" s="29">
        <v>4.9742899152741453E-3</v>
      </c>
      <c r="H4" s="29">
        <v>2.1716991338602987E-2</v>
      </c>
      <c r="I4" s="29">
        <v>1.9168269948948819E-3</v>
      </c>
      <c r="J4" s="29">
        <v>2.561879074131105E-5</v>
      </c>
      <c r="K4" s="29">
        <v>3.2028758182436418E-4</v>
      </c>
      <c r="L4" s="29">
        <v>4.0906360298483159E-4</v>
      </c>
      <c r="M4" s="29">
        <v>3.5735771829803184E-5</v>
      </c>
      <c r="N4" s="29">
        <v>1.1416054006014587E-4</v>
      </c>
      <c r="O4" s="29">
        <v>3.9975159541361821E-5</v>
      </c>
      <c r="P4" s="29">
        <v>3.6678166303938072E-5</v>
      </c>
      <c r="Q4" s="29">
        <v>3.2713815260268376E-5</v>
      </c>
      <c r="R4" s="29">
        <v>6.7594535321442085E-5</v>
      </c>
      <c r="S4" s="29">
        <v>7.4881712478951437E-5</v>
      </c>
      <c r="T4" s="29">
        <v>6.6361602657795084E-5</v>
      </c>
      <c r="U4" s="29">
        <v>7.7428216306694634E-5</v>
      </c>
      <c r="V4" s="29">
        <v>2.551588504397794E-5</v>
      </c>
      <c r="W4" s="29">
        <v>3.9859871600029743E-3</v>
      </c>
      <c r="X4" s="29">
        <v>8.8379901276294586E-4</v>
      </c>
      <c r="Y4" s="29">
        <v>7.2219489014422239E-5</v>
      </c>
      <c r="Z4" s="29">
        <v>1.1341375928576563E-4</v>
      </c>
      <c r="AA4" s="29">
        <v>6.0705661032847054E-5</v>
      </c>
      <c r="AB4" s="29">
        <v>1.6146343463242172E-4</v>
      </c>
      <c r="AC4" s="29">
        <v>9.0155840909111204E-5</v>
      </c>
      <c r="AD4" s="29">
        <v>2.5577439386855587E-5</v>
      </c>
      <c r="AE4" s="29">
        <v>5.9910176687926511E-5</v>
      </c>
      <c r="AF4" s="29">
        <v>2.7883733918565302E-4</v>
      </c>
      <c r="AG4" s="29">
        <v>7.3090826180577856E-5</v>
      </c>
      <c r="AH4" s="29">
        <v>1.6466860095702724E-3</v>
      </c>
      <c r="AI4" s="29">
        <v>1.9204318058873007E-3</v>
      </c>
      <c r="AJ4" s="29">
        <v>1.2724476739250533E-3</v>
      </c>
      <c r="AK4" s="29">
        <v>8.2722642837947558E-5</v>
      </c>
      <c r="AL4" s="29">
        <v>1.2959396773194966E-2</v>
      </c>
      <c r="AM4" s="29">
        <v>2.739387613337892E-3</v>
      </c>
      <c r="AN4" s="29">
        <v>1.2835512985350113E-4</v>
      </c>
      <c r="AO4" s="29">
        <v>1.1767302428740225</v>
      </c>
      <c r="AP4" s="42">
        <v>0.91481730692837893</v>
      </c>
    </row>
    <row r="5" spans="2:42" ht="13.5" customHeight="1" x14ac:dyDescent="0.15">
      <c r="B5" s="290" t="s">
        <v>15</v>
      </c>
      <c r="C5" s="292" t="s">
        <v>309</v>
      </c>
      <c r="D5" s="29">
        <v>2.1300979746867612E-4</v>
      </c>
      <c r="E5" s="29">
        <v>1.0004307600465014</v>
      </c>
      <c r="F5" s="29">
        <v>3.3938093665070125E-4</v>
      </c>
      <c r="G5" s="29">
        <v>3.9334430744253726E-4</v>
      </c>
      <c r="H5" s="29">
        <v>5.1754347791784373E-4</v>
      </c>
      <c r="I5" s="29">
        <v>1.3260773161616766E-3</v>
      </c>
      <c r="J5" s="29">
        <v>1.6524041990011361E-2</v>
      </c>
      <c r="K5" s="29">
        <v>4.2053814410041317E-4</v>
      </c>
      <c r="L5" s="29">
        <v>1.2106905536174366E-2</v>
      </c>
      <c r="M5" s="29">
        <v>7.6634367492105812E-4</v>
      </c>
      <c r="N5" s="29">
        <v>2.336908269398781E-3</v>
      </c>
      <c r="O5" s="29">
        <v>4.3195152062930299E-4</v>
      </c>
      <c r="P5" s="29">
        <v>2.6732432123703441E-4</v>
      </c>
      <c r="Q5" s="29">
        <v>1.9261344264207591E-4</v>
      </c>
      <c r="R5" s="29">
        <v>3.7418119341942703E-4</v>
      </c>
      <c r="S5" s="29">
        <v>5.5670167979949051E-4</v>
      </c>
      <c r="T5" s="29">
        <v>2.091777149695975E-4</v>
      </c>
      <c r="U5" s="29">
        <v>1.3127663603600706E-4</v>
      </c>
      <c r="V5" s="29">
        <v>2.5041309468196041E-4</v>
      </c>
      <c r="W5" s="29">
        <v>3.6205873331921981E-4</v>
      </c>
      <c r="X5" s="29">
        <v>1.7439559869218296E-3</v>
      </c>
      <c r="Y5" s="29">
        <v>2.2105323526450692E-2</v>
      </c>
      <c r="Z5" s="29">
        <v>8.1436627529152955E-4</v>
      </c>
      <c r="AA5" s="29">
        <v>8.5215996560846874E-4</v>
      </c>
      <c r="AB5" s="29">
        <v>2.9938640080796739E-4</v>
      </c>
      <c r="AC5" s="29">
        <v>9.0207293406462753E-5</v>
      </c>
      <c r="AD5" s="29">
        <v>5.7657113224092998E-5</v>
      </c>
      <c r="AE5" s="29">
        <v>2.0343320337250006E-4</v>
      </c>
      <c r="AF5" s="29">
        <v>1.3249479107629289E-4</v>
      </c>
      <c r="AG5" s="29">
        <v>1.8829867944060148E-4</v>
      </c>
      <c r="AH5" s="29">
        <v>2.8337291225454588E-4</v>
      </c>
      <c r="AI5" s="29">
        <v>1.8250519070568295E-4</v>
      </c>
      <c r="AJ5" s="29">
        <v>1.0734492913558009E-4</v>
      </c>
      <c r="AK5" s="29">
        <v>8.9515918671946511E-5</v>
      </c>
      <c r="AL5" s="29">
        <v>4.8667737567046596E-4</v>
      </c>
      <c r="AM5" s="29">
        <v>1.5296489348415654E-4</v>
      </c>
      <c r="AN5" s="29">
        <v>2.1717557802374197E-4</v>
      </c>
      <c r="AO5" s="29">
        <v>1.0661573918670295</v>
      </c>
      <c r="AP5" s="42">
        <v>0.82885541516076888</v>
      </c>
    </row>
    <row r="6" spans="2:42" ht="13.5" customHeight="1" x14ac:dyDescent="0.15">
      <c r="B6" s="290" t="s">
        <v>17</v>
      </c>
      <c r="C6" s="292" t="s">
        <v>310</v>
      </c>
      <c r="D6" s="29">
        <v>1.4644041987753587E-2</v>
      </c>
      <c r="E6" s="29">
        <v>3.5303173617069212E-5</v>
      </c>
      <c r="F6" s="29">
        <v>1.0539342628518822</v>
      </c>
      <c r="G6" s="29">
        <v>1.747048061403991E-3</v>
      </c>
      <c r="H6" s="29">
        <v>5.0210183400612558E-4</v>
      </c>
      <c r="I6" s="29">
        <v>2.7497562831092538E-3</v>
      </c>
      <c r="J6" s="29">
        <v>1.8235792904564371E-5</v>
      </c>
      <c r="K6" s="29">
        <v>3.6900437310632302E-5</v>
      </c>
      <c r="L6" s="29">
        <v>1.6917101722674341E-4</v>
      </c>
      <c r="M6" s="29">
        <v>2.1784157930908907E-5</v>
      </c>
      <c r="N6" s="29">
        <v>2.6103893863029114E-5</v>
      </c>
      <c r="O6" s="29">
        <v>1.4899181210123894E-5</v>
      </c>
      <c r="P6" s="29">
        <v>2.0203628679546542E-5</v>
      </c>
      <c r="Q6" s="29">
        <v>1.7598296649032236E-5</v>
      </c>
      <c r="R6" s="29">
        <v>1.885048605989863E-5</v>
      </c>
      <c r="S6" s="29">
        <v>1.9147663180385026E-5</v>
      </c>
      <c r="T6" s="29">
        <v>1.7701909772980271E-5</v>
      </c>
      <c r="U6" s="29">
        <v>1.9232252204040236E-5</v>
      </c>
      <c r="V6" s="29">
        <v>1.1017842731965945E-5</v>
      </c>
      <c r="W6" s="29">
        <v>5.9212633574381307E-4</v>
      </c>
      <c r="X6" s="29">
        <v>5.4000030026626914E-5</v>
      </c>
      <c r="Y6" s="29">
        <v>3.3193246228786898E-5</v>
      </c>
      <c r="Z6" s="29">
        <v>4.8459867382814104E-5</v>
      </c>
      <c r="AA6" s="29">
        <v>3.168560802113466E-5</v>
      </c>
      <c r="AB6" s="29">
        <v>8.0653381975961388E-5</v>
      </c>
      <c r="AC6" s="29">
        <v>3.3054120817696836E-5</v>
      </c>
      <c r="AD6" s="29">
        <v>1.680738366678202E-5</v>
      </c>
      <c r="AE6" s="29">
        <v>3.5981414690271996E-5</v>
      </c>
      <c r="AF6" s="29">
        <v>2.9511759984459491E-4</v>
      </c>
      <c r="AG6" s="29">
        <v>8.5658637001289091E-5</v>
      </c>
      <c r="AH6" s="29">
        <v>2.0311497259699607E-3</v>
      </c>
      <c r="AI6" s="29">
        <v>2.740390865736588E-3</v>
      </c>
      <c r="AJ6" s="29">
        <v>4.6694066598128525E-4</v>
      </c>
      <c r="AK6" s="29">
        <v>5.5080228993506077E-5</v>
      </c>
      <c r="AL6" s="29">
        <v>3.1583695993979234E-2</v>
      </c>
      <c r="AM6" s="29">
        <v>1.0465303551828368E-4</v>
      </c>
      <c r="AN6" s="29">
        <v>8.6457994252262438E-4</v>
      </c>
      <c r="AO6" s="29">
        <v>1.1131765888355973</v>
      </c>
      <c r="AP6" s="42">
        <v>0.86540922637213347</v>
      </c>
    </row>
    <row r="7" spans="2:42" ht="13.5" customHeight="1" x14ac:dyDescent="0.15">
      <c r="B7" s="290" t="s">
        <v>19</v>
      </c>
      <c r="C7" s="292" t="s">
        <v>343</v>
      </c>
      <c r="D7" s="29">
        <v>1.1013061930533128E-4</v>
      </c>
      <c r="E7" s="29">
        <v>8.9851159962192056E-5</v>
      </c>
      <c r="F7" s="29">
        <v>3.5695948949954846E-5</v>
      </c>
      <c r="G7" s="29">
        <v>1.0043202679408554</v>
      </c>
      <c r="H7" s="29">
        <v>9.971946667715494E-5</v>
      </c>
      <c r="I7" s="29">
        <v>2.8798610099427072E-5</v>
      </c>
      <c r="J7" s="29">
        <v>1.2415675141486959E-5</v>
      </c>
      <c r="K7" s="29">
        <v>4.6228523311211732E-5</v>
      </c>
      <c r="L7" s="29">
        <v>7.7054906887966359E-5</v>
      </c>
      <c r="M7" s="29">
        <v>2.1616025338615352E-5</v>
      </c>
      <c r="N7" s="29">
        <v>3.1711076034479204E-5</v>
      </c>
      <c r="O7" s="29">
        <v>3.0120620706691825E-5</v>
      </c>
      <c r="P7" s="29">
        <v>3.0077511041643438E-5</v>
      </c>
      <c r="Q7" s="29">
        <v>2.794478308889782E-5</v>
      </c>
      <c r="R7" s="29">
        <v>2.5548669057312252E-5</v>
      </c>
      <c r="S7" s="29">
        <v>6.4447396317704323E-5</v>
      </c>
      <c r="T7" s="29">
        <v>4.2101064151210503E-5</v>
      </c>
      <c r="U7" s="29">
        <v>3.4139145071442516E-5</v>
      </c>
      <c r="V7" s="29">
        <v>2.1841768511405365E-5</v>
      </c>
      <c r="W7" s="29">
        <v>1.017203800933549E-4</v>
      </c>
      <c r="X7" s="29">
        <v>6.7363837383400033E-5</v>
      </c>
      <c r="Y7" s="29">
        <v>2.2821539227123541E-5</v>
      </c>
      <c r="Z7" s="29">
        <v>3.9827279290655758E-5</v>
      </c>
      <c r="AA7" s="29">
        <v>4.3978232433539156E-5</v>
      </c>
      <c r="AB7" s="29">
        <v>8.3095807147445875E-5</v>
      </c>
      <c r="AC7" s="29">
        <v>3.6630571785654909E-5</v>
      </c>
      <c r="AD7" s="29">
        <v>4.595488438689689E-6</v>
      </c>
      <c r="AE7" s="29">
        <v>3.1720140704405248E-5</v>
      </c>
      <c r="AF7" s="29">
        <v>2.8776060451392E-5</v>
      </c>
      <c r="AG7" s="29">
        <v>7.7898483598526694E-5</v>
      </c>
      <c r="AH7" s="29">
        <v>1.732531868832036E-5</v>
      </c>
      <c r="AI7" s="29">
        <v>6.5197247610573883E-5</v>
      </c>
      <c r="AJ7" s="29">
        <v>4.6966758868007582E-4</v>
      </c>
      <c r="AK7" s="29">
        <v>4.362999587279042E-5</v>
      </c>
      <c r="AL7" s="29">
        <v>1.0152053709493187E-4</v>
      </c>
      <c r="AM7" s="29">
        <v>3.7208928246780255E-4</v>
      </c>
      <c r="AN7" s="29">
        <v>3.6816111466724422E-5</v>
      </c>
      <c r="AO7" s="29">
        <v>1.0067943848129446</v>
      </c>
      <c r="AP7" s="42">
        <v>0.78270524049392953</v>
      </c>
    </row>
    <row r="8" spans="2:42" ht="13.5" customHeight="1" x14ac:dyDescent="0.15">
      <c r="B8" s="290" t="s">
        <v>21</v>
      </c>
      <c r="C8" s="292" t="s">
        <v>22</v>
      </c>
      <c r="D8" s="29">
        <v>1.1476322601376408E-2</v>
      </c>
      <c r="E8" s="29">
        <v>1.5671850804901866E-3</v>
      </c>
      <c r="F8" s="29">
        <v>7.8911080485229365E-3</v>
      </c>
      <c r="G8" s="29">
        <v>2.7260889483549052E-3</v>
      </c>
      <c r="H8" s="29">
        <v>1.0721930543067302</v>
      </c>
      <c r="I8" s="29">
        <v>7.0089140896058139E-3</v>
      </c>
      <c r="J8" s="29">
        <v>4.6752153567732188E-4</v>
      </c>
      <c r="K8" s="29">
        <v>2.4604196721990487E-3</v>
      </c>
      <c r="L8" s="29">
        <v>7.303658440766872E-3</v>
      </c>
      <c r="M8" s="29">
        <v>7.4710449893046569E-4</v>
      </c>
      <c r="N8" s="29">
        <v>1.7119493805854457E-3</v>
      </c>
      <c r="O8" s="29">
        <v>1.2275727575322369E-3</v>
      </c>
      <c r="P8" s="29">
        <v>9.8304196591278751E-4</v>
      </c>
      <c r="Q8" s="29">
        <v>7.9303183954554824E-4</v>
      </c>
      <c r="R8" s="29">
        <v>1.9300902845267682E-3</v>
      </c>
      <c r="S8" s="29">
        <v>2.5457009843032541E-3</v>
      </c>
      <c r="T8" s="29">
        <v>2.2857152251608542E-3</v>
      </c>
      <c r="U8" s="29">
        <v>2.5619030014243059E-3</v>
      </c>
      <c r="V8" s="29">
        <v>6.4511754509002982E-4</v>
      </c>
      <c r="W8" s="29">
        <v>1.9563960999656411E-2</v>
      </c>
      <c r="X8" s="29">
        <v>1.7048371634830962E-2</v>
      </c>
      <c r="Y8" s="29">
        <v>1.6599074743928167E-3</v>
      </c>
      <c r="Z8" s="29">
        <v>2.8015974862497174E-3</v>
      </c>
      <c r="AA8" s="29">
        <v>1.8980753798527917E-3</v>
      </c>
      <c r="AB8" s="29">
        <v>3.0379532643125817E-3</v>
      </c>
      <c r="AC8" s="29">
        <v>2.3751636509880278E-3</v>
      </c>
      <c r="AD8" s="29">
        <v>4.9536522459207313E-4</v>
      </c>
      <c r="AE8" s="29">
        <v>1.5454233656861135E-3</v>
      </c>
      <c r="AF8" s="29">
        <v>5.8009059744993947E-3</v>
      </c>
      <c r="AG8" s="29">
        <v>1.3936151043706464E-3</v>
      </c>
      <c r="AH8" s="29">
        <v>2.760636744957919E-3</v>
      </c>
      <c r="AI8" s="29">
        <v>2.6649357204418032E-3</v>
      </c>
      <c r="AJ8" s="29">
        <v>6.7528931711708547E-3</v>
      </c>
      <c r="AK8" s="29">
        <v>1.8030298836795801E-3</v>
      </c>
      <c r="AL8" s="29">
        <v>2.7609212956735919E-3</v>
      </c>
      <c r="AM8" s="29">
        <v>0.1247451815261876</v>
      </c>
      <c r="AN8" s="29">
        <v>1.2522367528344991E-3</v>
      </c>
      <c r="AO8" s="29">
        <v>1.3288856748611129</v>
      </c>
      <c r="AP8" s="42">
        <v>1.033106458896623</v>
      </c>
    </row>
    <row r="9" spans="2:42" ht="13.5" customHeight="1" x14ac:dyDescent="0.15">
      <c r="B9" s="293" t="s">
        <v>23</v>
      </c>
      <c r="C9" s="291" t="s">
        <v>312</v>
      </c>
      <c r="D9" s="31">
        <v>1.7751319680386287E-3</v>
      </c>
      <c r="E9" s="31">
        <v>4.7430751924971856E-4</v>
      </c>
      <c r="F9" s="31">
        <v>5.5718962129272151E-4</v>
      </c>
      <c r="G9" s="31">
        <v>1.9554703240053785E-3</v>
      </c>
      <c r="H9" s="31">
        <v>8.1221471035616713E-4</v>
      </c>
      <c r="I9" s="31">
        <v>1.0056998764805924</v>
      </c>
      <c r="J9" s="31">
        <v>1.0751578874019204E-3</v>
      </c>
      <c r="K9" s="31">
        <v>5.7080732071354313E-3</v>
      </c>
      <c r="L9" s="31">
        <v>1.5929582007627304E-3</v>
      </c>
      <c r="M9" s="31">
        <v>1.0228225439797672E-4</v>
      </c>
      <c r="N9" s="31">
        <v>3.5834570822274183E-4</v>
      </c>
      <c r="O9" s="31">
        <v>2.7765418548766728E-4</v>
      </c>
      <c r="P9" s="31">
        <v>1.7071088869546216E-4</v>
      </c>
      <c r="Q9" s="31">
        <v>1.5215150803393344E-4</v>
      </c>
      <c r="R9" s="31">
        <v>3.25728612622549E-4</v>
      </c>
      <c r="S9" s="31">
        <v>3.5698876912947677E-4</v>
      </c>
      <c r="T9" s="31">
        <v>3.0042279295050469E-4</v>
      </c>
      <c r="U9" s="31">
        <v>3.4149845235511634E-4</v>
      </c>
      <c r="V9" s="31">
        <v>3.4026447516921285E-4</v>
      </c>
      <c r="W9" s="31">
        <v>8.6818556046022537E-4</v>
      </c>
      <c r="X9" s="31">
        <v>2.2929930512859847E-4</v>
      </c>
      <c r="Y9" s="31">
        <v>7.9402043350622838E-5</v>
      </c>
      <c r="Z9" s="31">
        <v>4.0148267786249806E-4</v>
      </c>
      <c r="AA9" s="31">
        <v>4.4197945450027027E-4</v>
      </c>
      <c r="AB9" s="31">
        <v>3.08058078674347E-5</v>
      </c>
      <c r="AC9" s="31">
        <v>3.4048309932312084E-5</v>
      </c>
      <c r="AD9" s="31">
        <v>9.2682594992487189E-6</v>
      </c>
      <c r="AE9" s="31">
        <v>5.1165510849631296E-5</v>
      </c>
      <c r="AF9" s="31">
        <v>9.223424264903365E-5</v>
      </c>
      <c r="AG9" s="31">
        <v>6.120711273101094E-5</v>
      </c>
      <c r="AH9" s="31">
        <v>2.6105701027154255E-4</v>
      </c>
      <c r="AI9" s="31">
        <v>3.4129246613103631E-3</v>
      </c>
      <c r="AJ9" s="31">
        <v>1.1747120774363694E-4</v>
      </c>
      <c r="AK9" s="31">
        <v>1.6269206137466759E-4</v>
      </c>
      <c r="AL9" s="31">
        <v>2.3141248859352083E-4</v>
      </c>
      <c r="AM9" s="31">
        <v>4.5561966011721961E-4</v>
      </c>
      <c r="AN9" s="31">
        <v>2.5433552005210274E-4</v>
      </c>
      <c r="AO9" s="31">
        <v>1.0295710184601936</v>
      </c>
      <c r="AP9" s="43">
        <v>0.80041232228285353</v>
      </c>
    </row>
    <row r="10" spans="2:42" ht="13.5" customHeight="1" x14ac:dyDescent="0.15">
      <c r="B10" s="290" t="s">
        <v>25</v>
      </c>
      <c r="C10" s="292" t="s">
        <v>313</v>
      </c>
      <c r="D10" s="29">
        <v>3.8556762756686324E-4</v>
      </c>
      <c r="E10" s="29">
        <v>1.5212638772487002E-3</v>
      </c>
      <c r="F10" s="29">
        <v>2.6698995045511747E-4</v>
      </c>
      <c r="G10" s="29">
        <v>2.0817567692936508E-4</v>
      </c>
      <c r="H10" s="29">
        <v>2.0207533790241126E-4</v>
      </c>
      <c r="I10" s="29">
        <v>2.7042516557435932E-4</v>
      </c>
      <c r="J10" s="29">
        <v>1.0063329721092218</v>
      </c>
      <c r="K10" s="29">
        <v>9.6931752404100813E-5</v>
      </c>
      <c r="L10" s="29">
        <v>1.1878239626778044E-3</v>
      </c>
      <c r="M10" s="29">
        <v>2.9296137906878391E-4</v>
      </c>
      <c r="N10" s="29">
        <v>1.9944022933176091E-4</v>
      </c>
      <c r="O10" s="29">
        <v>2.314950568722936E-4</v>
      </c>
      <c r="P10" s="29">
        <v>1.1726421374798864E-4</v>
      </c>
      <c r="Q10" s="29">
        <v>9.6892139600810858E-5</v>
      </c>
      <c r="R10" s="29">
        <v>1.1953909282822691E-4</v>
      </c>
      <c r="S10" s="29">
        <v>1.264500170052735E-4</v>
      </c>
      <c r="T10" s="29">
        <v>9.6067343013781374E-5</v>
      </c>
      <c r="U10" s="29">
        <v>7.7925895385398458E-5</v>
      </c>
      <c r="V10" s="29">
        <v>1.6683084860496519E-4</v>
      </c>
      <c r="W10" s="29">
        <v>2.1941952329279085E-4</v>
      </c>
      <c r="X10" s="29">
        <v>4.0313232467801868E-4</v>
      </c>
      <c r="Y10" s="29">
        <v>8.8391094103332007E-4</v>
      </c>
      <c r="Z10" s="29">
        <v>5.3401326477883174E-4</v>
      </c>
      <c r="AA10" s="29">
        <v>4.460099408620464E-4</v>
      </c>
      <c r="AB10" s="29">
        <v>1.9903927964301293E-4</v>
      </c>
      <c r="AC10" s="29">
        <v>1.2580853983034382E-4</v>
      </c>
      <c r="AD10" s="29">
        <v>2.8422481167794492E-5</v>
      </c>
      <c r="AE10" s="29">
        <v>2.8763889227523278E-3</v>
      </c>
      <c r="AF10" s="29">
        <v>1.220266672774866E-4</v>
      </c>
      <c r="AG10" s="29">
        <v>2.7492162068696831E-4</v>
      </c>
      <c r="AH10" s="29">
        <v>1.7554369525159152E-4</v>
      </c>
      <c r="AI10" s="29">
        <v>1.4434972518345286E-4</v>
      </c>
      <c r="AJ10" s="29">
        <v>1.9630675600327478E-4</v>
      </c>
      <c r="AK10" s="29">
        <v>1.1358380004863514E-4</v>
      </c>
      <c r="AL10" s="29">
        <v>3.3689889830242092E-4</v>
      </c>
      <c r="AM10" s="29">
        <v>1.6419128197149382E-4</v>
      </c>
      <c r="AN10" s="29">
        <v>7.2886734991064377E-4</v>
      </c>
      <c r="AO10" s="29">
        <v>1.0199699266881133</v>
      </c>
      <c r="AP10" s="42">
        <v>0.7929482114794677</v>
      </c>
    </row>
    <row r="11" spans="2:42" ht="13.5" customHeight="1" x14ac:dyDescent="0.15">
      <c r="B11" s="290" t="s">
        <v>27</v>
      </c>
      <c r="C11" s="292" t="s">
        <v>314</v>
      </c>
      <c r="D11" s="29">
        <v>2.9780663637489976E-3</v>
      </c>
      <c r="E11" s="29">
        <v>1.2070276130435903E-3</v>
      </c>
      <c r="F11" s="29">
        <v>6.1045426968887838E-3</v>
      </c>
      <c r="G11" s="29">
        <v>2.4497539537439326E-3</v>
      </c>
      <c r="H11" s="29">
        <v>3.5701501699552658E-3</v>
      </c>
      <c r="I11" s="29">
        <v>5.8778466061614977E-3</v>
      </c>
      <c r="J11" s="29">
        <v>3.5687049303663617E-4</v>
      </c>
      <c r="K11" s="29">
        <v>1.0409876186556006</v>
      </c>
      <c r="L11" s="29">
        <v>1.0146142553426533E-3</v>
      </c>
      <c r="M11" s="29">
        <v>2.6299877538562335E-4</v>
      </c>
      <c r="N11" s="29">
        <v>1.8110962682168011E-3</v>
      </c>
      <c r="O11" s="29">
        <v>7.7612786264498511E-4</v>
      </c>
      <c r="P11" s="29">
        <v>2.3968986453919414E-3</v>
      </c>
      <c r="Q11" s="29">
        <v>3.6866498012100568E-3</v>
      </c>
      <c r="R11" s="29">
        <v>6.8767336298322318E-3</v>
      </c>
      <c r="S11" s="29">
        <v>2.7420843188010265E-3</v>
      </c>
      <c r="T11" s="29">
        <v>4.7191428839184722E-3</v>
      </c>
      <c r="U11" s="29">
        <v>7.2794800931213158E-3</v>
      </c>
      <c r="V11" s="29">
        <v>6.7956626235411034E-3</v>
      </c>
      <c r="W11" s="29">
        <v>9.2720917854002029E-3</v>
      </c>
      <c r="X11" s="29">
        <v>2.6238208181195016E-3</v>
      </c>
      <c r="Y11" s="29">
        <v>7.0224393368200375E-4</v>
      </c>
      <c r="Z11" s="29">
        <v>9.0534382475494345E-3</v>
      </c>
      <c r="AA11" s="29">
        <v>2.7829762227704544E-3</v>
      </c>
      <c r="AB11" s="29">
        <v>1.3118167941823698E-3</v>
      </c>
      <c r="AC11" s="29">
        <v>9.1492348754228031E-4</v>
      </c>
      <c r="AD11" s="29">
        <v>2.2290841716699982E-4</v>
      </c>
      <c r="AE11" s="29">
        <v>1.1716966371103825E-3</v>
      </c>
      <c r="AF11" s="29">
        <v>1.1099389982623601E-3</v>
      </c>
      <c r="AG11" s="29">
        <v>7.2970977947075339E-4</v>
      </c>
      <c r="AH11" s="29">
        <v>1.070276720109579E-3</v>
      </c>
      <c r="AI11" s="29">
        <v>6.9366656608460585E-4</v>
      </c>
      <c r="AJ11" s="29">
        <v>1.8944084006305381E-3</v>
      </c>
      <c r="AK11" s="29">
        <v>2.7503777466492763E-3</v>
      </c>
      <c r="AL11" s="29">
        <v>1.1010016683812944E-3</v>
      </c>
      <c r="AM11" s="29">
        <v>9.1434470004481908E-3</v>
      </c>
      <c r="AN11" s="29">
        <v>1.1333697440489392E-3</v>
      </c>
      <c r="AO11" s="29">
        <v>1.1495754786771943</v>
      </c>
      <c r="AP11" s="42">
        <v>0.89370656519020042</v>
      </c>
    </row>
    <row r="12" spans="2:42" ht="13.5" customHeight="1" x14ac:dyDescent="0.15">
      <c r="B12" s="290" t="s">
        <v>28</v>
      </c>
      <c r="C12" s="292" t="s">
        <v>315</v>
      </c>
      <c r="D12" s="29">
        <v>9.3921745673829053E-4</v>
      </c>
      <c r="E12" s="29">
        <v>2.085607831194609E-4</v>
      </c>
      <c r="F12" s="29">
        <v>1.2478178805101746E-3</v>
      </c>
      <c r="G12" s="29">
        <v>2.7775177882656234E-4</v>
      </c>
      <c r="H12" s="29">
        <v>1.4796264500395073E-3</v>
      </c>
      <c r="I12" s="29">
        <v>3.4805301584706098E-3</v>
      </c>
      <c r="J12" s="29">
        <v>3.194657938065931E-3</v>
      </c>
      <c r="K12" s="29">
        <v>1.1838897322207248E-3</v>
      </c>
      <c r="L12" s="29">
        <v>1.0237526997392263</v>
      </c>
      <c r="M12" s="29">
        <v>1.7680648072854418E-3</v>
      </c>
      <c r="N12" s="29">
        <v>3.8498307003288551E-3</v>
      </c>
      <c r="O12" s="29">
        <v>1.1513255885759581E-3</v>
      </c>
      <c r="P12" s="29">
        <v>2.7391087232470379E-3</v>
      </c>
      <c r="Q12" s="29">
        <v>1.3434045662691883E-3</v>
      </c>
      <c r="R12" s="29">
        <v>1.458192968664437E-2</v>
      </c>
      <c r="S12" s="29">
        <v>1.4007601637312102E-2</v>
      </c>
      <c r="T12" s="29">
        <v>2.7503178528226146E-3</v>
      </c>
      <c r="U12" s="29">
        <v>1.0726040253407978E-3</v>
      </c>
      <c r="V12" s="29">
        <v>6.5601992811118999E-4</v>
      </c>
      <c r="W12" s="29">
        <v>2.0900852294866998E-3</v>
      </c>
      <c r="X12" s="29">
        <v>1.5741517954781813E-2</v>
      </c>
      <c r="Y12" s="29">
        <v>3.7882882559406945E-4</v>
      </c>
      <c r="Z12" s="29">
        <v>2.5070746111052495E-3</v>
      </c>
      <c r="AA12" s="29">
        <v>3.108928482021518E-4</v>
      </c>
      <c r="AB12" s="29">
        <v>1.9742171601323238E-4</v>
      </c>
      <c r="AC12" s="29">
        <v>1.3471385748730041E-4</v>
      </c>
      <c r="AD12" s="29">
        <v>1.9211118532012696E-4</v>
      </c>
      <c r="AE12" s="29">
        <v>2.5296298128382012E-4</v>
      </c>
      <c r="AF12" s="29">
        <v>1.9444527401355014E-4</v>
      </c>
      <c r="AG12" s="29">
        <v>3.0481865269283836E-4</v>
      </c>
      <c r="AH12" s="29">
        <v>6.9492208635874963E-4</v>
      </c>
      <c r="AI12" s="29">
        <v>4.1045949273441112E-4</v>
      </c>
      <c r="AJ12" s="29">
        <v>2.8877239195028448E-4</v>
      </c>
      <c r="AK12" s="29">
        <v>4.4337611623834007E-4</v>
      </c>
      <c r="AL12" s="29">
        <v>6.0029109342624827E-4</v>
      </c>
      <c r="AM12" s="29">
        <v>1.8797813842789321E-3</v>
      </c>
      <c r="AN12" s="29">
        <v>1.5213252964433003E-3</v>
      </c>
      <c r="AO12" s="29">
        <v>1.1078287604305659</v>
      </c>
      <c r="AP12" s="42">
        <v>0.86125170088230052</v>
      </c>
    </row>
    <row r="13" spans="2:42" ht="13.5" customHeight="1" x14ac:dyDescent="0.15">
      <c r="B13" s="294" t="s">
        <v>30</v>
      </c>
      <c r="C13" s="295" t="s">
        <v>316</v>
      </c>
      <c r="D13" s="33">
        <v>3.4881932340520794E-5</v>
      </c>
      <c r="E13" s="33">
        <v>1.9095719024448722E-4</v>
      </c>
      <c r="F13" s="33">
        <v>7.6819930340229223E-5</v>
      </c>
      <c r="G13" s="33">
        <v>3.8334663002590914E-5</v>
      </c>
      <c r="H13" s="33">
        <v>1.4577413957166166E-3</v>
      </c>
      <c r="I13" s="33">
        <v>6.4946938432422534E-5</v>
      </c>
      <c r="J13" s="33">
        <v>1.8418874920310414E-5</v>
      </c>
      <c r="K13" s="33">
        <v>1.6013781497355688E-4</v>
      </c>
      <c r="L13" s="33">
        <v>4.0182821209876484E-4</v>
      </c>
      <c r="M13" s="33">
        <v>1.0294177359491745</v>
      </c>
      <c r="N13" s="33">
        <v>1.2990311948533363E-4</v>
      </c>
      <c r="O13" s="33">
        <v>1.5598105389434763E-2</v>
      </c>
      <c r="P13" s="33">
        <v>8.0540250327350363E-3</v>
      </c>
      <c r="Q13" s="33">
        <v>7.0986721563572087E-3</v>
      </c>
      <c r="R13" s="33">
        <v>1.2913783860644694E-3</v>
      </c>
      <c r="S13" s="33">
        <v>6.9648039579140472E-4</v>
      </c>
      <c r="T13" s="33">
        <v>3.0827774445396443E-3</v>
      </c>
      <c r="U13" s="33">
        <v>6.7244588405089621E-4</v>
      </c>
      <c r="V13" s="33">
        <v>3.7114612541523134E-3</v>
      </c>
      <c r="W13" s="33">
        <v>5.4592279340632372E-4</v>
      </c>
      <c r="X13" s="33">
        <v>1.6950369084916322E-3</v>
      </c>
      <c r="Y13" s="33">
        <v>5.1757353765199541E-5</v>
      </c>
      <c r="Z13" s="33">
        <v>1.0700012489858049E-4</v>
      </c>
      <c r="AA13" s="33">
        <v>2.4874117737940226E-5</v>
      </c>
      <c r="AB13" s="33">
        <v>3.0320213996172414E-5</v>
      </c>
      <c r="AC13" s="33">
        <v>2.1476918072534464E-5</v>
      </c>
      <c r="AD13" s="33">
        <v>2.0237679873262708E-5</v>
      </c>
      <c r="AE13" s="33">
        <v>4.1132148228033301E-5</v>
      </c>
      <c r="AF13" s="33">
        <v>3.3316775829265785E-5</v>
      </c>
      <c r="AG13" s="33">
        <v>3.99573352980049E-5</v>
      </c>
      <c r="AH13" s="33">
        <v>2.5618567582889879E-5</v>
      </c>
      <c r="AI13" s="33">
        <v>1.9381324095972976E-5</v>
      </c>
      <c r="AJ13" s="33">
        <v>3.8923201123308756E-5</v>
      </c>
      <c r="AK13" s="33">
        <v>6.7928073638777534E-5</v>
      </c>
      <c r="AL13" s="33">
        <v>2.8390774344829635E-5</v>
      </c>
      <c r="AM13" s="33">
        <v>2.1357070821202326E-4</v>
      </c>
      <c r="AN13" s="33">
        <v>3.7016035201328361E-4</v>
      </c>
      <c r="AO13" s="33">
        <v>1.0755720573344634</v>
      </c>
      <c r="AP13" s="44">
        <v>0.83617459384314374</v>
      </c>
    </row>
    <row r="14" spans="2:42" ht="13.5" customHeight="1" x14ac:dyDescent="0.15">
      <c r="B14" s="290" t="s">
        <v>32</v>
      </c>
      <c r="C14" s="292" t="s">
        <v>317</v>
      </c>
      <c r="D14" s="29">
        <v>3.4523361485029235E-5</v>
      </c>
      <c r="E14" s="29">
        <v>8.3644140081205412E-5</v>
      </c>
      <c r="F14" s="29">
        <v>3.0906826567692644E-4</v>
      </c>
      <c r="G14" s="29">
        <v>4.9085156292065439E-5</v>
      </c>
      <c r="H14" s="29">
        <v>7.0970416767880771E-4</v>
      </c>
      <c r="I14" s="29">
        <v>6.1941568597499806E-4</v>
      </c>
      <c r="J14" s="29">
        <v>2.6291659402795089E-5</v>
      </c>
      <c r="K14" s="29">
        <v>3.6340360304801267E-4</v>
      </c>
      <c r="L14" s="29">
        <v>2.2885542095687364E-3</v>
      </c>
      <c r="M14" s="29">
        <v>1.7217032407806056E-4</v>
      </c>
      <c r="N14" s="29">
        <v>1.0754557645409195</v>
      </c>
      <c r="O14" s="29">
        <v>7.3567536882544774E-3</v>
      </c>
      <c r="P14" s="29">
        <v>5.433484047138613E-3</v>
      </c>
      <c r="Q14" s="29">
        <v>3.1486163161267883E-3</v>
      </c>
      <c r="R14" s="29">
        <v>4.7762332534000713E-3</v>
      </c>
      <c r="S14" s="29">
        <v>8.2990437803721097E-3</v>
      </c>
      <c r="T14" s="29">
        <v>8.1367241508617256E-3</v>
      </c>
      <c r="U14" s="29">
        <v>5.7137330790267178E-3</v>
      </c>
      <c r="V14" s="29">
        <v>5.4020924311913967E-3</v>
      </c>
      <c r="W14" s="29">
        <v>2.6051683076570658E-3</v>
      </c>
      <c r="X14" s="29">
        <v>1.1788647428262722E-3</v>
      </c>
      <c r="Y14" s="29">
        <v>2.2062800863950957E-4</v>
      </c>
      <c r="Z14" s="29">
        <v>1.2981930690911394E-4</v>
      </c>
      <c r="AA14" s="29">
        <v>4.07683912699488E-5</v>
      </c>
      <c r="AB14" s="29">
        <v>3.8064639673907132E-5</v>
      </c>
      <c r="AC14" s="29">
        <v>3.9817835562406241E-5</v>
      </c>
      <c r="AD14" s="29">
        <v>1.74384184877412E-5</v>
      </c>
      <c r="AE14" s="29">
        <v>4.0176154275202493E-5</v>
      </c>
      <c r="AF14" s="29">
        <v>6.9858398642094372E-5</v>
      </c>
      <c r="AG14" s="29">
        <v>5.8444134517086175E-5</v>
      </c>
      <c r="AH14" s="29">
        <v>5.8347825714269022E-5</v>
      </c>
      <c r="AI14" s="29">
        <v>1.8032123455835855E-4</v>
      </c>
      <c r="AJ14" s="29">
        <v>1.0268373456713744E-4</v>
      </c>
      <c r="AK14" s="29">
        <v>1.244125730843814E-4</v>
      </c>
      <c r="AL14" s="29">
        <v>9.3945771132474508E-5</v>
      </c>
      <c r="AM14" s="29">
        <v>3.9710440001359095E-4</v>
      </c>
      <c r="AN14" s="29">
        <v>5.4738598459845773E-4</v>
      </c>
      <c r="AO14" s="29">
        <v>1.1343215557227067</v>
      </c>
      <c r="AP14" s="42">
        <v>0.88184781268356383</v>
      </c>
    </row>
    <row r="15" spans="2:42" ht="13.5" customHeight="1" x14ac:dyDescent="0.15">
      <c r="B15" s="290" t="s">
        <v>34</v>
      </c>
      <c r="C15" s="292" t="s">
        <v>318</v>
      </c>
      <c r="D15" s="29">
        <v>4.7492535636744457E-4</v>
      </c>
      <c r="E15" s="29">
        <v>5.1164217203606699E-3</v>
      </c>
      <c r="F15" s="29">
        <v>3.7144816594887925E-3</v>
      </c>
      <c r="G15" s="29">
        <v>9.3896259260131166E-4</v>
      </c>
      <c r="H15" s="29">
        <v>4.9601327733130784E-3</v>
      </c>
      <c r="I15" s="29">
        <v>2.8826204305672076E-3</v>
      </c>
      <c r="J15" s="29">
        <v>2.5462404660708945E-4</v>
      </c>
      <c r="K15" s="29">
        <v>9.8533860751279061E-4</v>
      </c>
      <c r="L15" s="29">
        <v>2.6119293726341248E-3</v>
      </c>
      <c r="M15" s="29">
        <v>1.4836217230010617E-3</v>
      </c>
      <c r="N15" s="29">
        <v>8.8513303900997274E-4</v>
      </c>
      <c r="O15" s="29">
        <v>1.0137090173604257</v>
      </c>
      <c r="P15" s="29">
        <v>8.5887116798946273E-3</v>
      </c>
      <c r="Q15" s="29">
        <v>7.5444261382637988E-3</v>
      </c>
      <c r="R15" s="29">
        <v>7.546302336059121E-3</v>
      </c>
      <c r="S15" s="29">
        <v>5.6339618481314954E-3</v>
      </c>
      <c r="T15" s="29">
        <v>5.5547563939872127E-3</v>
      </c>
      <c r="U15" s="29">
        <v>6.1447912052320789E-3</v>
      </c>
      <c r="V15" s="29">
        <v>2.7675372664390332E-3</v>
      </c>
      <c r="W15" s="29">
        <v>3.5923468506588343E-3</v>
      </c>
      <c r="X15" s="29">
        <v>1.9091476849575382E-2</v>
      </c>
      <c r="Y15" s="29">
        <v>7.1541454651540784E-4</v>
      </c>
      <c r="Z15" s="29">
        <v>9.9131147135860919E-4</v>
      </c>
      <c r="AA15" s="29">
        <v>2.2482175236308215E-4</v>
      </c>
      <c r="AB15" s="29">
        <v>7.4715144730497381E-4</v>
      </c>
      <c r="AC15" s="29">
        <v>1.8604113896422011E-4</v>
      </c>
      <c r="AD15" s="29">
        <v>2.7391870461790683E-4</v>
      </c>
      <c r="AE15" s="29">
        <v>4.5807366809249396E-4</v>
      </c>
      <c r="AF15" s="29">
        <v>3.3453872006876904E-4</v>
      </c>
      <c r="AG15" s="29">
        <v>8.8603496588018861E-4</v>
      </c>
      <c r="AH15" s="29">
        <v>2.4768656111708167E-4</v>
      </c>
      <c r="AI15" s="29">
        <v>2.4483026341085782E-4</v>
      </c>
      <c r="AJ15" s="29">
        <v>7.3188525360219788E-4</v>
      </c>
      <c r="AK15" s="29">
        <v>4.0712236277361523E-4</v>
      </c>
      <c r="AL15" s="29">
        <v>7.5405766191594895E-4</v>
      </c>
      <c r="AM15" s="29">
        <v>1.0162751037983957E-3</v>
      </c>
      <c r="AN15" s="29">
        <v>1.5206852786211161E-3</v>
      </c>
      <c r="AO15" s="29">
        <v>1.1142213681505362</v>
      </c>
      <c r="AP15" s="42">
        <v>0.86622146197584526</v>
      </c>
    </row>
    <row r="16" spans="2:42" ht="13.5" customHeight="1" x14ac:dyDescent="0.15">
      <c r="B16" s="290" t="s">
        <v>36</v>
      </c>
      <c r="C16" s="292" t="s">
        <v>319</v>
      </c>
      <c r="D16" s="29">
        <v>4.9521148950152846E-5</v>
      </c>
      <c r="E16" s="29">
        <v>6.6629862901651613E-4</v>
      </c>
      <c r="F16" s="29">
        <v>7.2005672613536454E-5</v>
      </c>
      <c r="G16" s="29">
        <v>6.8941984430373701E-5</v>
      </c>
      <c r="H16" s="29">
        <v>3.5774296188940914E-4</v>
      </c>
      <c r="I16" s="29">
        <v>1.0033218822835397E-4</v>
      </c>
      <c r="J16" s="29">
        <v>6.5761589712501768E-5</v>
      </c>
      <c r="K16" s="29">
        <v>1.4264269299595035E-4</v>
      </c>
      <c r="L16" s="29">
        <v>4.9434917106026734E-4</v>
      </c>
      <c r="M16" s="29">
        <v>2.1325228621585159E-4</v>
      </c>
      <c r="N16" s="29">
        <v>5.824706882217566E-5</v>
      </c>
      <c r="O16" s="29">
        <v>2.1652410268705651E-4</v>
      </c>
      <c r="P16" s="29">
        <v>1.0241795726080378</v>
      </c>
      <c r="Q16" s="29">
        <v>7.1558663087850491E-3</v>
      </c>
      <c r="R16" s="29">
        <v>2.0450852304497872E-3</v>
      </c>
      <c r="S16" s="29">
        <v>4.7813330249855821E-4</v>
      </c>
      <c r="T16" s="29">
        <v>2.0236954374046349E-3</v>
      </c>
      <c r="U16" s="29">
        <v>3.575489234954256E-4</v>
      </c>
      <c r="V16" s="29">
        <v>1.9394116879483307E-3</v>
      </c>
      <c r="W16" s="29">
        <v>9.7890619577480314E-4</v>
      </c>
      <c r="X16" s="29">
        <v>1.1695434115425851E-3</v>
      </c>
      <c r="Y16" s="29">
        <v>2.5280184100373012E-4</v>
      </c>
      <c r="Z16" s="29">
        <v>3.0872767125205399E-3</v>
      </c>
      <c r="AA16" s="29">
        <v>1.1606199264534586E-4</v>
      </c>
      <c r="AB16" s="29">
        <v>1.1405276948070397E-4</v>
      </c>
      <c r="AC16" s="29">
        <v>1.3505544640277759E-4</v>
      </c>
      <c r="AD16" s="29">
        <v>3.9256873043295791E-5</v>
      </c>
      <c r="AE16" s="29">
        <v>2.0833628416928564E-4</v>
      </c>
      <c r="AF16" s="29">
        <v>1.8192805887537027E-4</v>
      </c>
      <c r="AG16" s="29">
        <v>1.5430608960709054E-4</v>
      </c>
      <c r="AH16" s="29">
        <v>1.1561905728797739E-4</v>
      </c>
      <c r="AI16" s="29">
        <v>8.1539480617380522E-5</v>
      </c>
      <c r="AJ16" s="29">
        <v>1.1899242032249628E-4</v>
      </c>
      <c r="AK16" s="29">
        <v>1.3051599324740641E-3</v>
      </c>
      <c r="AL16" s="29">
        <v>9.412172800518637E-5</v>
      </c>
      <c r="AM16" s="29">
        <v>1.274848547337123E-4</v>
      </c>
      <c r="AN16" s="29">
        <v>1.0609215069485804E-4</v>
      </c>
      <c r="AO16" s="29">
        <v>1.0490714682944429</v>
      </c>
      <c r="AP16" s="42">
        <v>0.81557242300202037</v>
      </c>
    </row>
    <row r="17" spans="2:42" ht="13.5" customHeight="1" x14ac:dyDescent="0.15">
      <c r="B17" s="290" t="s">
        <v>38</v>
      </c>
      <c r="C17" s="292" t="s">
        <v>320</v>
      </c>
      <c r="D17" s="29">
        <v>9.8429915483740251E-5</v>
      </c>
      <c r="E17" s="29">
        <v>9.4468281349699846E-4</v>
      </c>
      <c r="F17" s="29">
        <v>1.4834698600091451E-4</v>
      </c>
      <c r="G17" s="29">
        <v>1.3218905746377669E-4</v>
      </c>
      <c r="H17" s="29">
        <v>1.7012546413117851E-4</v>
      </c>
      <c r="I17" s="29">
        <v>2.0884300732905566E-4</v>
      </c>
      <c r="J17" s="29">
        <v>1.5939024280724691E-4</v>
      </c>
      <c r="K17" s="29">
        <v>1.0627245196131176E-3</v>
      </c>
      <c r="L17" s="29">
        <v>7.3351087560958423E-4</v>
      </c>
      <c r="M17" s="29">
        <v>4.273515130385432E-4</v>
      </c>
      <c r="N17" s="29">
        <v>1.6997416352235864E-4</v>
      </c>
      <c r="O17" s="29">
        <v>2.6232311072472601E-4</v>
      </c>
      <c r="P17" s="29">
        <v>1.7216158252883957E-3</v>
      </c>
      <c r="Q17" s="29">
        <v>1.0434084479976806</v>
      </c>
      <c r="R17" s="29">
        <v>5.5906415043476139E-4</v>
      </c>
      <c r="S17" s="29">
        <v>8.6989434405517223E-4</v>
      </c>
      <c r="T17" s="29">
        <v>1.005616207792312E-3</v>
      </c>
      <c r="U17" s="29">
        <v>3.1589451242692765E-4</v>
      </c>
      <c r="V17" s="29">
        <v>4.0735654675546257E-4</v>
      </c>
      <c r="W17" s="29">
        <v>4.1351329158458564E-4</v>
      </c>
      <c r="X17" s="29">
        <v>2.9103308211056732E-4</v>
      </c>
      <c r="Y17" s="29">
        <v>5.6547225223482355E-4</v>
      </c>
      <c r="Z17" s="29">
        <v>6.4903657405515549E-4</v>
      </c>
      <c r="AA17" s="29">
        <v>2.0779312823665465E-4</v>
      </c>
      <c r="AB17" s="29">
        <v>2.4755551789458751E-4</v>
      </c>
      <c r="AC17" s="29">
        <v>3.0679946484773383E-4</v>
      </c>
      <c r="AD17" s="29">
        <v>6.929749296885184E-5</v>
      </c>
      <c r="AE17" s="29">
        <v>4.3215879185696003E-4</v>
      </c>
      <c r="AF17" s="29">
        <v>4.017024823016855E-4</v>
      </c>
      <c r="AG17" s="29">
        <v>2.4260339157026204E-4</v>
      </c>
      <c r="AH17" s="29">
        <v>1.9839667368013508E-4</v>
      </c>
      <c r="AI17" s="29">
        <v>1.464041360011451E-4</v>
      </c>
      <c r="AJ17" s="29">
        <v>2.3411764623648251E-4</v>
      </c>
      <c r="AK17" s="29">
        <v>3.3202657090433498E-3</v>
      </c>
      <c r="AL17" s="29">
        <v>1.4606297422295773E-4</v>
      </c>
      <c r="AM17" s="29">
        <v>1.0544675930091848E-4</v>
      </c>
      <c r="AN17" s="29">
        <v>2.0842226730308607E-4</v>
      </c>
      <c r="AO17" s="29">
        <v>1.0609918628891051</v>
      </c>
      <c r="AP17" s="42">
        <v>0.82483961346189871</v>
      </c>
    </row>
    <row r="18" spans="2:42" ht="13.5" customHeight="1" x14ac:dyDescent="0.15">
      <c r="B18" s="290" t="s">
        <v>40</v>
      </c>
      <c r="C18" s="292" t="s">
        <v>321</v>
      </c>
      <c r="D18" s="29">
        <v>5.5298201196832881E-5</v>
      </c>
      <c r="E18" s="29">
        <v>5.5316715753570281E-5</v>
      </c>
      <c r="F18" s="29">
        <v>4.1068546101592719E-5</v>
      </c>
      <c r="G18" s="29">
        <v>3.8248150002808532E-5</v>
      </c>
      <c r="H18" s="29">
        <v>3.388796050759714E-5</v>
      </c>
      <c r="I18" s="29">
        <v>4.5437830660553368E-5</v>
      </c>
      <c r="J18" s="29">
        <v>2.9967656930276581E-5</v>
      </c>
      <c r="K18" s="29">
        <v>3.0115726945465668E-5</v>
      </c>
      <c r="L18" s="29">
        <v>4.3852235412195176E-5</v>
      </c>
      <c r="M18" s="29">
        <v>2.6424953905172865E-5</v>
      </c>
      <c r="N18" s="29">
        <v>2.4458411467544467E-5</v>
      </c>
      <c r="O18" s="29">
        <v>2.9670017008722873E-5</v>
      </c>
      <c r="P18" s="29">
        <v>3.7294930468451549E-4</v>
      </c>
      <c r="Q18" s="29">
        <v>8.4228166095999828E-4</v>
      </c>
      <c r="R18" s="29">
        <v>1.0114703531610409</v>
      </c>
      <c r="S18" s="29">
        <v>3.3584223416589918E-5</v>
      </c>
      <c r="T18" s="29">
        <v>1.4187028472432696E-4</v>
      </c>
      <c r="U18" s="29">
        <v>2.4574113972523887E-4</v>
      </c>
      <c r="V18" s="29">
        <v>7.2126146092018237E-5</v>
      </c>
      <c r="W18" s="29">
        <v>7.0640606642991579E-5</v>
      </c>
      <c r="X18" s="29">
        <v>9.0375786683562966E-5</v>
      </c>
      <c r="Y18" s="29">
        <v>1.0682001033823234E-4</v>
      </c>
      <c r="Z18" s="29">
        <v>1.3083280938298956E-4</v>
      </c>
      <c r="AA18" s="29">
        <v>5.8953266055547388E-5</v>
      </c>
      <c r="AB18" s="29">
        <v>2.0408011552701142E-4</v>
      </c>
      <c r="AC18" s="29">
        <v>7.5178443190135758E-5</v>
      </c>
      <c r="AD18" s="29">
        <v>1.5585874698680559E-5</v>
      </c>
      <c r="AE18" s="29">
        <v>9.197306162145247E-5</v>
      </c>
      <c r="AF18" s="29">
        <v>1.1341407690982292E-4</v>
      </c>
      <c r="AG18" s="29">
        <v>3.112957803180245E-4</v>
      </c>
      <c r="AH18" s="29">
        <v>5.4927247819267065E-5</v>
      </c>
      <c r="AI18" s="29">
        <v>1.4611783296396143E-3</v>
      </c>
      <c r="AJ18" s="29">
        <v>6.8769210819084471E-5</v>
      </c>
      <c r="AK18" s="29">
        <v>6.1704131058336212E-4</v>
      </c>
      <c r="AL18" s="29">
        <v>1.281440692889961E-4</v>
      </c>
      <c r="AM18" s="29">
        <v>3.6936972034226959E-3</v>
      </c>
      <c r="AN18" s="29">
        <v>1.123473948438549E-4</v>
      </c>
      <c r="AO18" s="29">
        <v>1.0210379069243207</v>
      </c>
      <c r="AP18" s="42">
        <v>0.79377848401597861</v>
      </c>
    </row>
    <row r="19" spans="2:42" ht="13.5" customHeight="1" x14ac:dyDescent="0.15">
      <c r="B19" s="293" t="s">
        <v>42</v>
      </c>
      <c r="C19" s="291" t="s">
        <v>304</v>
      </c>
      <c r="D19" s="31">
        <v>2.8742078866482328E-5</v>
      </c>
      <c r="E19" s="31">
        <v>6.7470014889481889E-5</v>
      </c>
      <c r="F19" s="31">
        <v>4.6099770891156045E-5</v>
      </c>
      <c r="G19" s="31">
        <v>5.524478497803839E-5</v>
      </c>
      <c r="H19" s="31">
        <v>4.260964774696737E-5</v>
      </c>
      <c r="I19" s="31">
        <v>5.5852824930616302E-5</v>
      </c>
      <c r="J19" s="31">
        <v>3.1139639083562059E-5</v>
      </c>
      <c r="K19" s="31">
        <v>3.2336802109380655E-5</v>
      </c>
      <c r="L19" s="31">
        <v>5.3312484859720021E-5</v>
      </c>
      <c r="M19" s="31">
        <v>2.8658398603221874E-5</v>
      </c>
      <c r="N19" s="31">
        <v>7.1936184340000157E-5</v>
      </c>
      <c r="O19" s="31">
        <v>8.9643312111329696E-5</v>
      </c>
      <c r="P19" s="31">
        <v>3.5654386301098447E-4</v>
      </c>
      <c r="Q19" s="31">
        <v>7.0925823602818933E-4</v>
      </c>
      <c r="R19" s="31">
        <v>8.1318792697619643E-3</v>
      </c>
      <c r="S19" s="31">
        <v>1.0188896534076466</v>
      </c>
      <c r="T19" s="31">
        <v>1.3202125699337547E-2</v>
      </c>
      <c r="U19" s="31">
        <v>2.081230459040934E-2</v>
      </c>
      <c r="V19" s="31">
        <v>1.1682394732774578E-3</v>
      </c>
      <c r="W19" s="31">
        <v>2.2060195843713868E-3</v>
      </c>
      <c r="X19" s="31">
        <v>9.6530181642606351E-5</v>
      </c>
      <c r="Y19" s="31">
        <v>1.3895471236664684E-4</v>
      </c>
      <c r="Z19" s="31">
        <v>1.379874164923053E-4</v>
      </c>
      <c r="AA19" s="31">
        <v>6.2465873825546554E-5</v>
      </c>
      <c r="AB19" s="31">
        <v>7.487100535294451E-5</v>
      </c>
      <c r="AC19" s="31">
        <v>1.0169856407471123E-4</v>
      </c>
      <c r="AD19" s="31">
        <v>1.944086980035036E-5</v>
      </c>
      <c r="AE19" s="31">
        <v>1.0756457902473283E-4</v>
      </c>
      <c r="AF19" s="31">
        <v>2.0754830231423362E-4</v>
      </c>
      <c r="AG19" s="31">
        <v>1.5439278382078624E-4</v>
      </c>
      <c r="AH19" s="31">
        <v>1.7502750110530882E-4</v>
      </c>
      <c r="AI19" s="31">
        <v>5.8032328272708884E-5</v>
      </c>
      <c r="AJ19" s="31">
        <v>1.0961290283294574E-4</v>
      </c>
      <c r="AK19" s="31">
        <v>7.7863654357861482E-4</v>
      </c>
      <c r="AL19" s="31">
        <v>4.8015147902305543E-5</v>
      </c>
      <c r="AM19" s="31">
        <v>2.5517755614475699E-3</v>
      </c>
      <c r="AN19" s="31">
        <v>8.1287580864818806E-5</v>
      </c>
      <c r="AO19" s="31">
        <v>1.0709829119219727</v>
      </c>
      <c r="AP19" s="43">
        <v>0.83260688605898436</v>
      </c>
    </row>
    <row r="20" spans="2:42" ht="13.5" customHeight="1" x14ac:dyDescent="0.15">
      <c r="B20" s="290" t="s">
        <v>44</v>
      </c>
      <c r="C20" s="292" t="s">
        <v>322</v>
      </c>
      <c r="D20" s="29">
        <v>1.9830992642297988E-5</v>
      </c>
      <c r="E20" s="29">
        <v>5.2244726629973066E-5</v>
      </c>
      <c r="F20" s="29">
        <v>2.5914857240903052E-5</v>
      </c>
      <c r="G20" s="29">
        <v>2.7151884436779637E-5</v>
      </c>
      <c r="H20" s="29">
        <v>3.9359519645066134E-5</v>
      </c>
      <c r="I20" s="29">
        <v>3.382357138783887E-5</v>
      </c>
      <c r="J20" s="29">
        <v>2.2020132089430084E-5</v>
      </c>
      <c r="K20" s="29">
        <v>2.4632396430097737E-5</v>
      </c>
      <c r="L20" s="29">
        <v>3.6788593918701079E-5</v>
      </c>
      <c r="M20" s="29">
        <v>1.9253233968506394E-5</v>
      </c>
      <c r="N20" s="29">
        <v>2.5840100064373823E-5</v>
      </c>
      <c r="O20" s="29">
        <v>5.1910662772643987E-5</v>
      </c>
      <c r="P20" s="29">
        <v>1.2321126598050939E-3</v>
      </c>
      <c r="Q20" s="29">
        <v>1.6529968364578491E-3</v>
      </c>
      <c r="R20" s="29">
        <v>1.1018494407130225E-3</v>
      </c>
      <c r="S20" s="29">
        <v>1.539862843442621E-3</v>
      </c>
      <c r="T20" s="29">
        <v>1.0046016058512104</v>
      </c>
      <c r="U20" s="29">
        <v>1.1134899955024793E-3</v>
      </c>
      <c r="V20" s="29">
        <v>2.3987303051419269E-3</v>
      </c>
      <c r="W20" s="29">
        <v>5.5179546057074127E-4</v>
      </c>
      <c r="X20" s="29">
        <v>5.4736970399772049E-4</v>
      </c>
      <c r="Y20" s="29">
        <v>9.3551332865184566E-5</v>
      </c>
      <c r="Z20" s="29">
        <v>1.2023603654793215E-4</v>
      </c>
      <c r="AA20" s="29">
        <v>3.6765213825974076E-5</v>
      </c>
      <c r="AB20" s="29">
        <v>5.5396080949537712E-5</v>
      </c>
      <c r="AC20" s="29">
        <v>5.2351063138493498E-5</v>
      </c>
      <c r="AD20" s="29">
        <v>1.6295998332017402E-5</v>
      </c>
      <c r="AE20" s="29">
        <v>8.0516512457153006E-5</v>
      </c>
      <c r="AF20" s="29">
        <v>8.30176073280178E-5</v>
      </c>
      <c r="AG20" s="29">
        <v>1.2144044240735004E-4</v>
      </c>
      <c r="AH20" s="29">
        <v>6.714364153535181E-5</v>
      </c>
      <c r="AI20" s="29">
        <v>3.1296829366905793E-5</v>
      </c>
      <c r="AJ20" s="29">
        <v>4.6909656592784599E-5</v>
      </c>
      <c r="AK20" s="29">
        <v>4.9515488803163557E-4</v>
      </c>
      <c r="AL20" s="29">
        <v>3.5773617245748225E-5</v>
      </c>
      <c r="AM20" s="29">
        <v>5.2727449167259137E-5</v>
      </c>
      <c r="AN20" s="29">
        <v>1.2762865703410444E-4</v>
      </c>
      <c r="AO20" s="29">
        <v>1.0166347887948941</v>
      </c>
      <c r="AP20" s="42">
        <v>0.79035539814422295</v>
      </c>
    </row>
    <row r="21" spans="2:42" ht="13.5" customHeight="1" x14ac:dyDescent="0.15">
      <c r="B21" s="290" t="s">
        <v>46</v>
      </c>
      <c r="C21" s="292" t="s">
        <v>323</v>
      </c>
      <c r="D21" s="29">
        <v>2.8821294244957031E-6</v>
      </c>
      <c r="E21" s="29">
        <v>6.6515649212581995E-6</v>
      </c>
      <c r="F21" s="29">
        <v>3.920150052188169E-6</v>
      </c>
      <c r="G21" s="29">
        <v>3.3605982995956195E-6</v>
      </c>
      <c r="H21" s="29">
        <v>3.1456787037937979E-6</v>
      </c>
      <c r="I21" s="29">
        <v>6.90113167008431E-6</v>
      </c>
      <c r="J21" s="29">
        <v>3.3004276251324763E-6</v>
      </c>
      <c r="K21" s="29">
        <v>2.791962241651289E-6</v>
      </c>
      <c r="L21" s="29">
        <v>4.7009716408620017E-6</v>
      </c>
      <c r="M21" s="29">
        <v>2.4664967710571737E-6</v>
      </c>
      <c r="N21" s="29">
        <v>2.3344640182272742E-6</v>
      </c>
      <c r="O21" s="29">
        <v>4.3869518074490764E-6</v>
      </c>
      <c r="P21" s="29">
        <v>1.2271024008889296E-5</v>
      </c>
      <c r="Q21" s="29">
        <v>1.5943584620573075E-5</v>
      </c>
      <c r="R21" s="29">
        <v>3.5918906836996416E-6</v>
      </c>
      <c r="S21" s="29">
        <v>4.2675544071890958E-6</v>
      </c>
      <c r="T21" s="29">
        <v>4.5025986736009204E-6</v>
      </c>
      <c r="U21" s="29">
        <v>1.0011111381523734</v>
      </c>
      <c r="V21" s="29">
        <v>3.5079589750669784E-6</v>
      </c>
      <c r="W21" s="29">
        <v>4.4858655545425897E-6</v>
      </c>
      <c r="X21" s="29">
        <v>5.8365774972382587E-5</v>
      </c>
      <c r="Y21" s="29">
        <v>1.0974647416286987E-5</v>
      </c>
      <c r="Z21" s="29">
        <v>1.1304846306317327E-5</v>
      </c>
      <c r="AA21" s="29">
        <v>4.9642415983450306E-6</v>
      </c>
      <c r="AB21" s="29">
        <v>1.5344841319416482E-5</v>
      </c>
      <c r="AC21" s="29">
        <v>1.0807681043067829E-5</v>
      </c>
      <c r="AD21" s="29">
        <v>3.5750981973839715E-6</v>
      </c>
      <c r="AE21" s="29">
        <v>1.1447039183867455E-5</v>
      </c>
      <c r="AF21" s="29">
        <v>1.5277492803140685E-5</v>
      </c>
      <c r="AG21" s="29">
        <v>3.3021069920326976E-5</v>
      </c>
      <c r="AH21" s="29">
        <v>7.9528256948524427E-6</v>
      </c>
      <c r="AI21" s="29">
        <v>4.0151114003159041E-6</v>
      </c>
      <c r="AJ21" s="29">
        <v>7.5009909751329383E-6</v>
      </c>
      <c r="AK21" s="29">
        <v>5.3870115607717495E-5</v>
      </c>
      <c r="AL21" s="29">
        <v>7.6991059190882368E-6</v>
      </c>
      <c r="AM21" s="29">
        <v>3.2601846429547109E-6</v>
      </c>
      <c r="AN21" s="29">
        <v>1.1406982820211415E-5</v>
      </c>
      <c r="AO21" s="29">
        <v>1.0014773392062937</v>
      </c>
      <c r="AP21" s="42">
        <v>0.7785716462635206</v>
      </c>
    </row>
    <row r="22" spans="2:42" ht="13.5" customHeight="1" x14ac:dyDescent="0.15">
      <c r="B22" s="290" t="s">
        <v>47</v>
      </c>
      <c r="C22" s="292" t="s">
        <v>324</v>
      </c>
      <c r="D22" s="29">
        <v>7.0306842382395529E-5</v>
      </c>
      <c r="E22" s="29">
        <v>2.0395216161794437E-4</v>
      </c>
      <c r="F22" s="29">
        <v>9.3456622379363955E-5</v>
      </c>
      <c r="G22" s="29">
        <v>8.4027211732344684E-5</v>
      </c>
      <c r="H22" s="29">
        <v>7.2919056000423887E-5</v>
      </c>
      <c r="I22" s="29">
        <v>1.2899117791879454E-4</v>
      </c>
      <c r="J22" s="29">
        <v>8.2216568046067094E-5</v>
      </c>
      <c r="K22" s="29">
        <v>7.6930891516319085E-5</v>
      </c>
      <c r="L22" s="29">
        <v>1.1679598350848087E-4</v>
      </c>
      <c r="M22" s="29">
        <v>6.0350386652339842E-5</v>
      </c>
      <c r="N22" s="29">
        <v>5.6286131837053342E-5</v>
      </c>
      <c r="O22" s="29">
        <v>7.0024591737781488E-5</v>
      </c>
      <c r="P22" s="29">
        <v>7.6689796058539776E-5</v>
      </c>
      <c r="Q22" s="29">
        <v>9.3125167890635517E-5</v>
      </c>
      <c r="R22" s="29">
        <v>7.0274603284389335E-5</v>
      </c>
      <c r="S22" s="29">
        <v>7.9839531817968684E-5</v>
      </c>
      <c r="T22" s="29">
        <v>7.7403499453506728E-5</v>
      </c>
      <c r="U22" s="29">
        <v>7.242940992207474E-5</v>
      </c>
      <c r="V22" s="29">
        <v>1.0168519387093653</v>
      </c>
      <c r="W22" s="29">
        <v>8.620274788107723E-5</v>
      </c>
      <c r="X22" s="29">
        <v>1.6466559696934596E-4</v>
      </c>
      <c r="Y22" s="29">
        <v>3.4926404517445235E-4</v>
      </c>
      <c r="Z22" s="29">
        <v>3.260740077993356E-4</v>
      </c>
      <c r="AA22" s="29">
        <v>1.3748709052255049E-4</v>
      </c>
      <c r="AB22" s="29">
        <v>1.6182106570607161E-4</v>
      </c>
      <c r="AC22" s="29">
        <v>1.9626117694782207E-4</v>
      </c>
      <c r="AD22" s="29">
        <v>4.3898945046122811E-5</v>
      </c>
      <c r="AE22" s="29">
        <v>4.4042401152923197E-4</v>
      </c>
      <c r="AF22" s="29">
        <v>2.539971406611424E-4</v>
      </c>
      <c r="AG22" s="29">
        <v>2.8595690914575805E-4</v>
      </c>
      <c r="AH22" s="29">
        <v>1.2954115272729104E-4</v>
      </c>
      <c r="AI22" s="29">
        <v>9.3054451889011786E-5</v>
      </c>
      <c r="AJ22" s="29">
        <v>1.4844449092997995E-4</v>
      </c>
      <c r="AK22" s="29">
        <v>2.0885106797717411E-3</v>
      </c>
      <c r="AL22" s="29">
        <v>9.672692994580307E-5</v>
      </c>
      <c r="AM22" s="29">
        <v>5.2512834394180873E-5</v>
      </c>
      <c r="AN22" s="29">
        <v>1.7395784704568021E-4</v>
      </c>
      <c r="AO22" s="29">
        <v>1.0236667594672091</v>
      </c>
      <c r="AP22" s="42">
        <v>0.79582221478448778</v>
      </c>
    </row>
    <row r="23" spans="2:42" ht="13.5" customHeight="1" x14ac:dyDescent="0.15">
      <c r="B23" s="294" t="s">
        <v>49</v>
      </c>
      <c r="C23" s="295" t="s">
        <v>50</v>
      </c>
      <c r="D23" s="33">
        <v>2.2840348297363147E-3</v>
      </c>
      <c r="E23" s="33">
        <v>3.286009474781886E-3</v>
      </c>
      <c r="F23" s="33">
        <v>4.8431381587454693E-3</v>
      </c>
      <c r="G23" s="33">
        <v>1.0200501029501662E-2</v>
      </c>
      <c r="H23" s="33">
        <v>6.1623589683842354E-3</v>
      </c>
      <c r="I23" s="33">
        <v>2.4441842151827161E-3</v>
      </c>
      <c r="J23" s="33">
        <v>9.6223300677493559E-4</v>
      </c>
      <c r="K23" s="33">
        <v>1.3284754561512207E-3</v>
      </c>
      <c r="L23" s="33">
        <v>3.8528837331759385E-3</v>
      </c>
      <c r="M23" s="33">
        <v>2.5785550764362807E-3</v>
      </c>
      <c r="N23" s="33">
        <v>1.6826164301366686E-2</v>
      </c>
      <c r="O23" s="33">
        <v>1.2791073191535341E-3</v>
      </c>
      <c r="P23" s="33">
        <v>1.1284893760172949E-3</v>
      </c>
      <c r="Q23" s="33">
        <v>1.6796720043677231E-3</v>
      </c>
      <c r="R23" s="33">
        <v>4.0993622804654933E-3</v>
      </c>
      <c r="S23" s="33">
        <v>2.1482380107570461E-3</v>
      </c>
      <c r="T23" s="33">
        <v>2.2651977524292492E-3</v>
      </c>
      <c r="U23" s="33">
        <v>3.5010089551751277E-3</v>
      </c>
      <c r="V23" s="33">
        <v>9.8176849876521321E-4</v>
      </c>
      <c r="W23" s="33">
        <v>1.0407960087854056</v>
      </c>
      <c r="X23" s="33">
        <v>2.2028608681853123E-3</v>
      </c>
      <c r="Y23" s="33">
        <v>3.871182328793737E-3</v>
      </c>
      <c r="Z23" s="33">
        <v>3.5473993909026611E-3</v>
      </c>
      <c r="AA23" s="33">
        <v>2.5745213031463706E-3</v>
      </c>
      <c r="AB23" s="33">
        <v>3.3639905120741299E-3</v>
      </c>
      <c r="AC23" s="33">
        <v>7.4431758865489269E-3</v>
      </c>
      <c r="AD23" s="33">
        <v>6.6498475522791946E-4</v>
      </c>
      <c r="AE23" s="33">
        <v>1.8741213962525168E-3</v>
      </c>
      <c r="AF23" s="33">
        <v>1.0368877871545543E-2</v>
      </c>
      <c r="AG23" s="33">
        <v>4.1947627862305263E-3</v>
      </c>
      <c r="AH23" s="33">
        <v>7.5689640209218468E-3</v>
      </c>
      <c r="AI23" s="33">
        <v>2.5257430622091562E-3</v>
      </c>
      <c r="AJ23" s="33">
        <v>1.913303750570336E-2</v>
      </c>
      <c r="AK23" s="33">
        <v>4.1721479207795197E-3</v>
      </c>
      <c r="AL23" s="33">
        <v>3.2925416170733759E-3</v>
      </c>
      <c r="AM23" s="33">
        <v>5.7122890904077503E-2</v>
      </c>
      <c r="AN23" s="33">
        <v>2.5734281698949896E-3</v>
      </c>
      <c r="AO23" s="33">
        <v>1.2491420215323412</v>
      </c>
      <c r="AP23" s="44">
        <v>0.97111189844011314</v>
      </c>
    </row>
    <row r="24" spans="2:42" ht="13.5" customHeight="1" x14ac:dyDescent="0.15">
      <c r="B24" s="290" t="s">
        <v>51</v>
      </c>
      <c r="C24" s="292" t="s">
        <v>325</v>
      </c>
      <c r="D24" s="29">
        <v>3.7274416486954972E-3</v>
      </c>
      <c r="E24" s="29">
        <v>7.2199757660481893E-3</v>
      </c>
      <c r="F24" s="29">
        <v>1.6763898958878816E-3</v>
      </c>
      <c r="G24" s="29">
        <v>3.1745710383195547E-3</v>
      </c>
      <c r="H24" s="29">
        <v>3.9092808037815572E-3</v>
      </c>
      <c r="I24" s="29">
        <v>2.7872161298192789E-3</v>
      </c>
      <c r="J24" s="29">
        <v>4.7608281924507159E-3</v>
      </c>
      <c r="K24" s="29">
        <v>4.1949114537744997E-3</v>
      </c>
      <c r="L24" s="29">
        <v>6.4386631091948423E-3</v>
      </c>
      <c r="M24" s="29">
        <v>4.7332886732473602E-3</v>
      </c>
      <c r="N24" s="29">
        <v>3.7254314948431794E-3</v>
      </c>
      <c r="O24" s="29">
        <v>4.4996970734306743E-3</v>
      </c>
      <c r="P24" s="29">
        <v>2.5257375944283925E-3</v>
      </c>
      <c r="Q24" s="29">
        <v>2.2043465820041409E-3</v>
      </c>
      <c r="R24" s="29">
        <v>2.0936698415861313E-3</v>
      </c>
      <c r="S24" s="29">
        <v>5.0954081798139615E-3</v>
      </c>
      <c r="T24" s="29">
        <v>2.343848865417802E-3</v>
      </c>
      <c r="U24" s="29">
        <v>2.330622022542723E-3</v>
      </c>
      <c r="V24" s="29">
        <v>1.3249024752036932E-3</v>
      </c>
      <c r="W24" s="29">
        <v>2.7718809555165448E-3</v>
      </c>
      <c r="X24" s="29">
        <v>1.0017820195090998</v>
      </c>
      <c r="Y24" s="29">
        <v>1.685713365613253E-2</v>
      </c>
      <c r="Z24" s="29">
        <v>3.4158479001544478E-2</v>
      </c>
      <c r="AA24" s="29">
        <v>4.6481868396814202E-3</v>
      </c>
      <c r="AB24" s="29">
        <v>4.3560526201483173E-3</v>
      </c>
      <c r="AC24" s="29">
        <v>3.656184827852689E-3</v>
      </c>
      <c r="AD24" s="29">
        <v>9.7533011780065963E-3</v>
      </c>
      <c r="AE24" s="29">
        <v>9.7829776101264043E-3</v>
      </c>
      <c r="AF24" s="29">
        <v>5.7427469383936917E-3</v>
      </c>
      <c r="AG24" s="29">
        <v>1.1107033089529639E-2</v>
      </c>
      <c r="AH24" s="29">
        <v>5.4565441265827875E-3</v>
      </c>
      <c r="AI24" s="29">
        <v>3.3132321390849586E-3</v>
      </c>
      <c r="AJ24" s="29">
        <v>2.9463583228005511E-3</v>
      </c>
      <c r="AK24" s="29">
        <v>2.0073542650411226E-3</v>
      </c>
      <c r="AL24" s="29">
        <v>3.7904200853969405E-3</v>
      </c>
      <c r="AM24" s="29">
        <v>1.620584244958919E-3</v>
      </c>
      <c r="AN24" s="29">
        <v>4.2143094700389837E-3</v>
      </c>
      <c r="AO24" s="29">
        <v>1.1967310297204266</v>
      </c>
      <c r="AP24" s="42">
        <v>0.93036638121288739</v>
      </c>
    </row>
    <row r="25" spans="2:42" ht="13.5" customHeight="1" x14ac:dyDescent="0.15">
      <c r="B25" s="290" t="s">
        <v>53</v>
      </c>
      <c r="C25" s="292" t="s">
        <v>54</v>
      </c>
      <c r="D25" s="29">
        <v>8.0438630646617049E-3</v>
      </c>
      <c r="E25" s="29">
        <v>1.6534199997009624E-2</v>
      </c>
      <c r="F25" s="29">
        <v>9.8740640255480586E-3</v>
      </c>
      <c r="G25" s="29">
        <v>1.5331733363762581E-2</v>
      </c>
      <c r="H25" s="29">
        <v>1.4624161171695878E-2</v>
      </c>
      <c r="I25" s="29">
        <v>1.1554879276536398E-2</v>
      </c>
      <c r="J25" s="29">
        <v>1.3951385952349401E-2</v>
      </c>
      <c r="K25" s="29">
        <v>1.855387176733744E-2</v>
      </c>
      <c r="L25" s="29">
        <v>2.9833122704527686E-2</v>
      </c>
      <c r="M25" s="29">
        <v>3.3855223307382387E-2</v>
      </c>
      <c r="N25" s="29">
        <v>1.8940398054792931E-2</v>
      </c>
      <c r="O25" s="29">
        <v>1.5452760642179009E-2</v>
      </c>
      <c r="P25" s="29">
        <v>9.5965874891485465E-3</v>
      </c>
      <c r="Q25" s="29">
        <v>7.2332701633176059E-3</v>
      </c>
      <c r="R25" s="29">
        <v>8.8292980206408668E-3</v>
      </c>
      <c r="S25" s="29">
        <v>1.5337512064093209E-2</v>
      </c>
      <c r="T25" s="29">
        <v>7.0719690957366998E-3</v>
      </c>
      <c r="U25" s="29">
        <v>4.4257375418779478E-3</v>
      </c>
      <c r="V25" s="29">
        <v>9.0259695127166729E-3</v>
      </c>
      <c r="W25" s="29">
        <v>1.0490422219926772E-2</v>
      </c>
      <c r="X25" s="29">
        <v>3.849422522356938E-3</v>
      </c>
      <c r="Y25" s="29">
        <v>1.076987289122072</v>
      </c>
      <c r="Z25" s="29">
        <v>3.5362348112927967E-2</v>
      </c>
      <c r="AA25" s="29">
        <v>4.0593542563420237E-2</v>
      </c>
      <c r="AB25" s="29">
        <v>1.3914027068307577E-2</v>
      </c>
      <c r="AC25" s="29">
        <v>3.8546216339604409E-3</v>
      </c>
      <c r="AD25" s="29">
        <v>1.9579218023410248E-3</v>
      </c>
      <c r="AE25" s="29">
        <v>6.6881114949046078E-3</v>
      </c>
      <c r="AF25" s="29">
        <v>5.6960794561807344E-3</v>
      </c>
      <c r="AG25" s="29">
        <v>7.8808939821715558E-3</v>
      </c>
      <c r="AH25" s="29">
        <v>1.2312414789843757E-2</v>
      </c>
      <c r="AI25" s="29">
        <v>7.9582725224343048E-3</v>
      </c>
      <c r="AJ25" s="29">
        <v>3.7028562343456519E-3</v>
      </c>
      <c r="AK25" s="29">
        <v>3.6760537472907587E-3</v>
      </c>
      <c r="AL25" s="29">
        <v>2.2299498156216967E-2</v>
      </c>
      <c r="AM25" s="29">
        <v>4.7411984587696458E-3</v>
      </c>
      <c r="AN25" s="29">
        <v>6.1076719428165343E-3</v>
      </c>
      <c r="AO25" s="29">
        <v>1.5361426530456024</v>
      </c>
      <c r="AP25" s="42">
        <v>1.1942328273001135</v>
      </c>
    </row>
    <row r="26" spans="2:42" ht="13.5" customHeight="1" x14ac:dyDescent="0.15">
      <c r="B26" s="290" t="s">
        <v>55</v>
      </c>
      <c r="C26" s="292" t="s">
        <v>56</v>
      </c>
      <c r="D26" s="29">
        <v>1.081358599150539E-3</v>
      </c>
      <c r="E26" s="29">
        <v>3.9785022383382156E-3</v>
      </c>
      <c r="F26" s="29">
        <v>2.7032614040388143E-3</v>
      </c>
      <c r="G26" s="29">
        <v>2.0749621398380262E-3</v>
      </c>
      <c r="H26" s="29">
        <v>2.0431531665445887E-3</v>
      </c>
      <c r="I26" s="29">
        <v>3.3344590481475616E-3</v>
      </c>
      <c r="J26" s="29">
        <v>1.098209826868837E-3</v>
      </c>
      <c r="K26" s="29">
        <v>1.4433572315308847E-3</v>
      </c>
      <c r="L26" s="29">
        <v>1.8816975921811183E-3</v>
      </c>
      <c r="M26" s="29">
        <v>8.6769679811044649E-4</v>
      </c>
      <c r="N26" s="29">
        <v>1.0570135047659997E-3</v>
      </c>
      <c r="O26" s="29">
        <v>1.1842262699482884E-3</v>
      </c>
      <c r="P26" s="29">
        <v>1.1738726770645642E-3</v>
      </c>
      <c r="Q26" s="29">
        <v>9.1782747955373046E-4</v>
      </c>
      <c r="R26" s="29">
        <v>8.8135061948256782E-4</v>
      </c>
      <c r="S26" s="29">
        <v>1.6620986862963245E-3</v>
      </c>
      <c r="T26" s="29">
        <v>8.6544849110361318E-4</v>
      </c>
      <c r="U26" s="29">
        <v>6.4179783756769982E-4</v>
      </c>
      <c r="V26" s="29">
        <v>6.5159437565841401E-4</v>
      </c>
      <c r="W26" s="29">
        <v>1.5223063480996556E-3</v>
      </c>
      <c r="X26" s="29">
        <v>1.3983596241584633E-3</v>
      </c>
      <c r="Y26" s="29">
        <v>1.9638878230222919E-3</v>
      </c>
      <c r="Z26" s="29">
        <v>1.0701735759205782</v>
      </c>
      <c r="AA26" s="29">
        <v>1.0400966110287103E-2</v>
      </c>
      <c r="AB26" s="29">
        <v>3.1721212750055248E-3</v>
      </c>
      <c r="AC26" s="29">
        <v>1.8215646746968697E-3</v>
      </c>
      <c r="AD26" s="29">
        <v>5.0493945919663095E-4</v>
      </c>
      <c r="AE26" s="29">
        <v>5.9424613525334586E-3</v>
      </c>
      <c r="AF26" s="29">
        <v>3.2705760944253945E-3</v>
      </c>
      <c r="AG26" s="29">
        <v>5.1540799351406782E-3</v>
      </c>
      <c r="AH26" s="29">
        <v>9.7449311471931328E-3</v>
      </c>
      <c r="AI26" s="29">
        <v>5.9117658289103989E-3</v>
      </c>
      <c r="AJ26" s="29">
        <v>2.9587682881757672E-3</v>
      </c>
      <c r="AK26" s="29">
        <v>1.2001605281746247E-3</v>
      </c>
      <c r="AL26" s="29">
        <v>1.117334116689281E-2</v>
      </c>
      <c r="AM26" s="29">
        <v>9.9808900841396307E-4</v>
      </c>
      <c r="AN26" s="29">
        <v>3.511480032202063E-3</v>
      </c>
      <c r="AO26" s="29">
        <v>1.1703652626032972</v>
      </c>
      <c r="AP26" s="42">
        <v>0.9098690240528613</v>
      </c>
    </row>
    <row r="27" spans="2:42" ht="13.5" customHeight="1" x14ac:dyDescent="0.15">
      <c r="B27" s="290" t="s">
        <v>57</v>
      </c>
      <c r="C27" s="292" t="s">
        <v>58</v>
      </c>
      <c r="D27" s="29">
        <v>9.6927537729345323E-4</v>
      </c>
      <c r="E27" s="29">
        <v>3.5429617873503948E-3</v>
      </c>
      <c r="F27" s="29">
        <v>1.371596102263134E-3</v>
      </c>
      <c r="G27" s="29">
        <v>1.0822349962691514E-3</v>
      </c>
      <c r="H27" s="29">
        <v>1.5021417931339355E-3</v>
      </c>
      <c r="I27" s="29">
        <v>3.2982754785472268E-3</v>
      </c>
      <c r="J27" s="29">
        <v>8.7812071636107151E-4</v>
      </c>
      <c r="K27" s="29">
        <v>8.8932336443528438E-4</v>
      </c>
      <c r="L27" s="29">
        <v>3.3117016499483198E-3</v>
      </c>
      <c r="M27" s="29">
        <v>1.5762629553490728E-3</v>
      </c>
      <c r="N27" s="29">
        <v>1.2027947750744353E-3</v>
      </c>
      <c r="O27" s="29">
        <v>8.6702723538166721E-4</v>
      </c>
      <c r="P27" s="29">
        <v>8.7974967308236901E-4</v>
      </c>
      <c r="Q27" s="29">
        <v>5.6068342863700271E-4</v>
      </c>
      <c r="R27" s="29">
        <v>6.9165803483960055E-4</v>
      </c>
      <c r="S27" s="29">
        <v>1.1849426417375624E-3</v>
      </c>
      <c r="T27" s="29">
        <v>6.925960914810755E-4</v>
      </c>
      <c r="U27" s="29">
        <v>5.5459288168316844E-4</v>
      </c>
      <c r="V27" s="29">
        <v>5.7476173957240963E-4</v>
      </c>
      <c r="W27" s="29">
        <v>9.5376091884181882E-4</v>
      </c>
      <c r="X27" s="29">
        <v>2.0837161554305051E-3</v>
      </c>
      <c r="Y27" s="29">
        <v>3.7022750367879734E-2</v>
      </c>
      <c r="Z27" s="29">
        <v>3.1104137448250265E-3</v>
      </c>
      <c r="AA27" s="29">
        <v>1.002126035337116</v>
      </c>
      <c r="AB27" s="29">
        <v>2.0655876309336515E-3</v>
      </c>
      <c r="AC27" s="29">
        <v>3.0721271532357475E-3</v>
      </c>
      <c r="AD27" s="29">
        <v>3.508986108832738E-4</v>
      </c>
      <c r="AE27" s="29">
        <v>3.7792587659668982E-3</v>
      </c>
      <c r="AF27" s="29">
        <v>4.6147768744381739E-3</v>
      </c>
      <c r="AG27" s="29">
        <v>2.7606331356670344E-2</v>
      </c>
      <c r="AH27" s="29">
        <v>4.8579708115405826E-3</v>
      </c>
      <c r="AI27" s="29">
        <v>3.6582071100034184E-3</v>
      </c>
      <c r="AJ27" s="29">
        <v>7.3592939923870012E-4</v>
      </c>
      <c r="AK27" s="29">
        <v>7.9494522595052188E-4</v>
      </c>
      <c r="AL27" s="29">
        <v>1.9820430431047635E-2</v>
      </c>
      <c r="AM27" s="29">
        <v>6.7631766924577117E-4</v>
      </c>
      <c r="AN27" s="29">
        <v>1.8783007835878288E-2</v>
      </c>
      <c r="AO27" s="29">
        <v>1.1617431661215663</v>
      </c>
      <c r="AP27" s="42">
        <v>0.90316600683097947</v>
      </c>
    </row>
    <row r="28" spans="2:42" ht="13.5" customHeight="1" x14ac:dyDescent="0.15">
      <c r="B28" s="290" t="s">
        <v>59</v>
      </c>
      <c r="C28" s="292" t="s">
        <v>326</v>
      </c>
      <c r="D28" s="29">
        <v>5.165761267579163E-2</v>
      </c>
      <c r="E28" s="29">
        <v>2.787269550293783E-2</v>
      </c>
      <c r="F28" s="29">
        <v>6.1151708979597791E-2</v>
      </c>
      <c r="G28" s="29">
        <v>5.6573733936858717E-2</v>
      </c>
      <c r="H28" s="29">
        <v>5.7568846819993837E-2</v>
      </c>
      <c r="I28" s="29">
        <v>3.1284527589807549E-2</v>
      </c>
      <c r="J28" s="29">
        <v>3.8383562442571538E-2</v>
      </c>
      <c r="K28" s="29">
        <v>4.0005604716004686E-2</v>
      </c>
      <c r="L28" s="29">
        <v>3.1862895223993097E-2</v>
      </c>
      <c r="M28" s="29">
        <v>4.290101427253009E-2</v>
      </c>
      <c r="N28" s="29">
        <v>3.6329981660645827E-2</v>
      </c>
      <c r="O28" s="29">
        <v>3.1729519961840598E-2</v>
      </c>
      <c r="P28" s="29">
        <v>3.0676339235815746E-2</v>
      </c>
      <c r="Q28" s="29">
        <v>2.9548206946237377E-2</v>
      </c>
      <c r="R28" s="29">
        <v>3.2813411606455553E-2</v>
      </c>
      <c r="S28" s="29">
        <v>2.6875555572840371E-2</v>
      </c>
      <c r="T28" s="29">
        <v>3.2369208827113381E-2</v>
      </c>
      <c r="U28" s="29">
        <v>3.0615632967756778E-2</v>
      </c>
      <c r="V28" s="29">
        <v>3.5870955194689573E-2</v>
      </c>
      <c r="W28" s="29">
        <v>6.694909377511063E-2</v>
      </c>
      <c r="X28" s="29">
        <v>4.1325730291234757E-2</v>
      </c>
      <c r="Y28" s="29">
        <v>1.1207574871541439E-2</v>
      </c>
      <c r="Z28" s="29">
        <v>2.3105143165082644E-2</v>
      </c>
      <c r="AA28" s="29">
        <v>1.4204803656525279E-2</v>
      </c>
      <c r="AB28" s="29">
        <v>1.0110525354595628</v>
      </c>
      <c r="AC28" s="29">
        <v>7.823904289839612E-3</v>
      </c>
      <c r="AD28" s="29">
        <v>2.0092582391517608E-3</v>
      </c>
      <c r="AE28" s="29">
        <v>3.2492422087118507E-2</v>
      </c>
      <c r="AF28" s="29">
        <v>1.3478550511994017E-2</v>
      </c>
      <c r="AG28" s="29">
        <v>1.0063248529413307E-2</v>
      </c>
      <c r="AH28" s="29">
        <v>1.639106845580475E-2</v>
      </c>
      <c r="AI28" s="29">
        <v>3.4747503072495717E-2</v>
      </c>
      <c r="AJ28" s="29">
        <v>3.0141043716319468E-2</v>
      </c>
      <c r="AK28" s="29">
        <v>1.7693813298355589E-2</v>
      </c>
      <c r="AL28" s="29">
        <v>5.4320479954040629E-2</v>
      </c>
      <c r="AM28" s="29">
        <v>0.1576672869031179</v>
      </c>
      <c r="AN28" s="29">
        <v>1.3032150371533898E-2</v>
      </c>
      <c r="AO28" s="29">
        <v>2.2837966247817243</v>
      </c>
      <c r="AP28" s="42">
        <v>1.7754763171142602</v>
      </c>
    </row>
    <row r="29" spans="2:42" ht="13.5" customHeight="1" x14ac:dyDescent="0.15">
      <c r="B29" s="293" t="s">
        <v>61</v>
      </c>
      <c r="C29" s="291" t="s">
        <v>327</v>
      </c>
      <c r="D29" s="31">
        <v>9.2187122236975574E-3</v>
      </c>
      <c r="E29" s="31">
        <v>5.8809931851540292E-2</v>
      </c>
      <c r="F29" s="31">
        <v>9.3268064981247567E-3</v>
      </c>
      <c r="G29" s="31">
        <v>2.2128472536287209E-2</v>
      </c>
      <c r="H29" s="31">
        <v>1.3834132988200435E-2</v>
      </c>
      <c r="I29" s="31">
        <v>1.003051434402742E-2</v>
      </c>
      <c r="J29" s="31">
        <v>5.8724029622510129E-3</v>
      </c>
      <c r="K29" s="31">
        <v>6.191960626334053E-3</v>
      </c>
      <c r="L29" s="31">
        <v>1.584020924152944E-2</v>
      </c>
      <c r="M29" s="31">
        <v>9.9867968084825579E-3</v>
      </c>
      <c r="N29" s="31">
        <v>1.3653367427751056E-2</v>
      </c>
      <c r="O29" s="31">
        <v>1.264511249687658E-2</v>
      </c>
      <c r="P29" s="31">
        <v>8.6857105006868246E-3</v>
      </c>
      <c r="Q29" s="31">
        <v>9.3366010485837723E-3</v>
      </c>
      <c r="R29" s="31">
        <v>1.4161291438673789E-2</v>
      </c>
      <c r="S29" s="31">
        <v>8.2254176335835195E-3</v>
      </c>
      <c r="T29" s="31">
        <v>7.945126507908842E-3</v>
      </c>
      <c r="U29" s="31">
        <v>7.332939164115807E-3</v>
      </c>
      <c r="V29" s="31">
        <v>6.3639584303575684E-3</v>
      </c>
      <c r="W29" s="31">
        <v>1.9509163991693342E-2</v>
      </c>
      <c r="X29" s="31">
        <v>1.6488002623330781E-2</v>
      </c>
      <c r="Y29" s="31">
        <v>2.7795353894586976E-2</v>
      </c>
      <c r="Z29" s="31">
        <v>3.9001733840910525E-2</v>
      </c>
      <c r="AA29" s="31">
        <v>3.4731326821209746E-2</v>
      </c>
      <c r="AB29" s="31">
        <v>2.1389804758222115E-2</v>
      </c>
      <c r="AC29" s="31">
        <v>1.0479749247007626</v>
      </c>
      <c r="AD29" s="31">
        <v>7.5136344683795944E-2</v>
      </c>
      <c r="AE29" s="31">
        <v>2.7283554036909272E-2</v>
      </c>
      <c r="AF29" s="31">
        <v>1.1301766838877039E-2</v>
      </c>
      <c r="AG29" s="31">
        <v>2.1761700236870025E-2</v>
      </c>
      <c r="AH29" s="31">
        <v>1.1304796730531353E-2</v>
      </c>
      <c r="AI29" s="31">
        <v>1.624224412983731E-2</v>
      </c>
      <c r="AJ29" s="31">
        <v>2.9149505013291676E-2</v>
      </c>
      <c r="AK29" s="31">
        <v>1.2700901434779577E-2</v>
      </c>
      <c r="AL29" s="31">
        <v>1.4911160654335542E-2</v>
      </c>
      <c r="AM29" s="31">
        <v>6.7981991313410236E-3</v>
      </c>
      <c r="AN29" s="31">
        <v>1.4018687179227428E-2</v>
      </c>
      <c r="AO29" s="31">
        <v>1.6970886354295247</v>
      </c>
      <c r="AP29" s="43">
        <v>1.3193559564599415</v>
      </c>
    </row>
    <row r="30" spans="2:42" ht="13.5" customHeight="1" x14ac:dyDescent="0.15">
      <c r="B30" s="290" t="s">
        <v>63</v>
      </c>
      <c r="C30" s="292" t="s">
        <v>328</v>
      </c>
      <c r="D30" s="29">
        <v>5.0172691510710528E-3</v>
      </c>
      <c r="E30" s="29">
        <v>1.4601497737439429E-2</v>
      </c>
      <c r="F30" s="29">
        <v>5.8647728785490199E-3</v>
      </c>
      <c r="G30" s="29">
        <v>7.4002813970387923E-3</v>
      </c>
      <c r="H30" s="29">
        <v>5.8656932750130739E-3</v>
      </c>
      <c r="I30" s="29">
        <v>6.2342000522425346E-3</v>
      </c>
      <c r="J30" s="29">
        <v>4.4418525058559748E-3</v>
      </c>
      <c r="K30" s="29">
        <v>5.7899437921049863E-3</v>
      </c>
      <c r="L30" s="29">
        <v>7.0899126908193178E-3</v>
      </c>
      <c r="M30" s="29">
        <v>5.2595820901492471E-3</v>
      </c>
      <c r="N30" s="29">
        <v>4.2015968526256846E-3</v>
      </c>
      <c r="O30" s="29">
        <v>6.8438347150916257E-3</v>
      </c>
      <c r="P30" s="29">
        <v>5.3776333728251958E-3</v>
      </c>
      <c r="Q30" s="29">
        <v>4.9549329823279364E-3</v>
      </c>
      <c r="R30" s="29">
        <v>4.5556375334938415E-3</v>
      </c>
      <c r="S30" s="29">
        <v>3.561325358913335E-3</v>
      </c>
      <c r="T30" s="29">
        <v>4.6540899925420053E-3</v>
      </c>
      <c r="U30" s="29">
        <v>4.843008192620968E-3</v>
      </c>
      <c r="V30" s="29">
        <v>2.6011764724144437E-3</v>
      </c>
      <c r="W30" s="29">
        <v>6.9355559307578505E-3</v>
      </c>
      <c r="X30" s="29">
        <v>8.2499478731640971E-3</v>
      </c>
      <c r="Y30" s="29">
        <v>1.5365714915116534E-2</v>
      </c>
      <c r="Z30" s="29">
        <v>6.3478483552197908E-3</v>
      </c>
      <c r="AA30" s="29">
        <v>5.9305263917194028E-3</v>
      </c>
      <c r="AB30" s="29">
        <v>3.0444923909347721E-2</v>
      </c>
      <c r="AC30" s="29">
        <v>1.923246779028976E-2</v>
      </c>
      <c r="AD30" s="29">
        <v>1.0219682119167979</v>
      </c>
      <c r="AE30" s="29">
        <v>1.9771465759780976E-2</v>
      </c>
      <c r="AF30" s="29">
        <v>2.2941323569899769E-2</v>
      </c>
      <c r="AG30" s="29">
        <v>3.5989354992125525E-3</v>
      </c>
      <c r="AH30" s="29">
        <v>1.0560675857440849E-2</v>
      </c>
      <c r="AI30" s="29">
        <v>1.7196749813254884E-2</v>
      </c>
      <c r="AJ30" s="29">
        <v>2.258521483353209E-2</v>
      </c>
      <c r="AK30" s="29">
        <v>1.1654063273683939E-2</v>
      </c>
      <c r="AL30" s="29">
        <v>1.8336260436271411E-2</v>
      </c>
      <c r="AM30" s="29">
        <v>6.2036342334071647E-3</v>
      </c>
      <c r="AN30" s="29">
        <v>3.5989228911446763E-2</v>
      </c>
      <c r="AO30" s="29">
        <v>1.3924709903134815</v>
      </c>
      <c r="AP30" s="42">
        <v>1.0825391537683522</v>
      </c>
    </row>
    <row r="31" spans="2:42" ht="13.5" customHeight="1" x14ac:dyDescent="0.15">
      <c r="B31" s="290" t="s">
        <v>65</v>
      </c>
      <c r="C31" s="292" t="s">
        <v>329</v>
      </c>
      <c r="D31" s="29">
        <v>6.7232390270494408E-2</v>
      </c>
      <c r="E31" s="29">
        <v>0.32445758756191972</v>
      </c>
      <c r="F31" s="29">
        <v>3.5985140869042594E-2</v>
      </c>
      <c r="G31" s="29">
        <v>2.8434816628503366E-2</v>
      </c>
      <c r="H31" s="29">
        <v>4.1433490733125647E-2</v>
      </c>
      <c r="I31" s="29">
        <v>2.456444638195223E-2</v>
      </c>
      <c r="J31" s="29">
        <v>5.3063431393115236E-2</v>
      </c>
      <c r="K31" s="29">
        <v>1.7932494752660476E-2</v>
      </c>
      <c r="L31" s="29">
        <v>5.5446079505007892E-2</v>
      </c>
      <c r="M31" s="29">
        <v>3.5799525481746745E-2</v>
      </c>
      <c r="N31" s="29">
        <v>2.6693424826327188E-2</v>
      </c>
      <c r="O31" s="29">
        <v>2.7974080270533289E-2</v>
      </c>
      <c r="P31" s="29">
        <v>2.1075117298311505E-2</v>
      </c>
      <c r="Q31" s="29">
        <v>2.0076030872082398E-2</v>
      </c>
      <c r="R31" s="29">
        <v>2.4331702320378144E-2</v>
      </c>
      <c r="S31" s="29">
        <v>1.6139621682132507E-2</v>
      </c>
      <c r="T31" s="29">
        <v>1.7522415708426928E-2</v>
      </c>
      <c r="U31" s="29">
        <v>1.9708943899976981E-2</v>
      </c>
      <c r="V31" s="29">
        <v>1.3277549348518446E-2</v>
      </c>
      <c r="W31" s="29">
        <v>5.1777684567000153E-2</v>
      </c>
      <c r="X31" s="29">
        <v>4.5615105274680684E-2</v>
      </c>
      <c r="Y31" s="29">
        <v>3.5822262592226782E-2</v>
      </c>
      <c r="Z31" s="29">
        <v>3.3397432602936851E-2</v>
      </c>
      <c r="AA31" s="29">
        <v>5.9807389193963431E-2</v>
      </c>
      <c r="AB31" s="29">
        <v>5.3176992457265634E-2</v>
      </c>
      <c r="AC31" s="29">
        <v>3.3006032434215321E-2</v>
      </c>
      <c r="AD31" s="29">
        <v>5.175093346434529E-3</v>
      </c>
      <c r="AE31" s="29">
        <v>1.0573028684203549</v>
      </c>
      <c r="AF31" s="29">
        <v>3.0062478848011692E-2</v>
      </c>
      <c r="AG31" s="29">
        <v>3.2401008661697733E-2</v>
      </c>
      <c r="AH31" s="29">
        <v>2.6798478910111816E-2</v>
      </c>
      <c r="AI31" s="29">
        <v>1.7963934173304365E-2</v>
      </c>
      <c r="AJ31" s="29">
        <v>3.7814251165255663E-2</v>
      </c>
      <c r="AK31" s="29">
        <v>1.8836449393970809E-2</v>
      </c>
      <c r="AL31" s="29">
        <v>5.0228185577134425E-2</v>
      </c>
      <c r="AM31" s="29">
        <v>5.1189160019394435E-2</v>
      </c>
      <c r="AN31" s="29">
        <v>8.1503794954724915E-2</v>
      </c>
      <c r="AO31" s="29">
        <v>2.5930268923969395</v>
      </c>
      <c r="AP31" s="42">
        <v>2.0158790792201868</v>
      </c>
    </row>
    <row r="32" spans="2:42" ht="13.5" customHeight="1" x14ac:dyDescent="0.15">
      <c r="B32" s="290" t="s">
        <v>67</v>
      </c>
      <c r="C32" s="292" t="s">
        <v>330</v>
      </c>
      <c r="D32" s="29">
        <v>5.5454810959506932E-3</v>
      </c>
      <c r="E32" s="29">
        <v>1.0626514538234487E-2</v>
      </c>
      <c r="F32" s="29">
        <v>7.37186189359365E-3</v>
      </c>
      <c r="G32" s="29">
        <v>7.9562408488242347E-3</v>
      </c>
      <c r="H32" s="29">
        <v>7.7501361565748316E-3</v>
      </c>
      <c r="I32" s="29">
        <v>1.9637417356617868E-2</v>
      </c>
      <c r="J32" s="29">
        <v>5.6476673898576231E-3</v>
      </c>
      <c r="K32" s="29">
        <v>6.7139959982698014E-3</v>
      </c>
      <c r="L32" s="29">
        <v>9.4265803017894011E-3</v>
      </c>
      <c r="M32" s="29">
        <v>6.7560914498700454E-3</v>
      </c>
      <c r="N32" s="29">
        <v>5.849543728024072E-3</v>
      </c>
      <c r="O32" s="29">
        <v>7.1772226768244329E-3</v>
      </c>
      <c r="P32" s="29">
        <v>7.3066584244735992E-3</v>
      </c>
      <c r="Q32" s="29">
        <v>9.1967992902800087E-3</v>
      </c>
      <c r="R32" s="29">
        <v>7.5329154540198211E-3</v>
      </c>
      <c r="S32" s="29">
        <v>9.05256175194156E-3</v>
      </c>
      <c r="T32" s="29">
        <v>1.2063725603701805E-2</v>
      </c>
      <c r="U32" s="29">
        <v>1.3130428834885181E-2</v>
      </c>
      <c r="V32" s="29">
        <v>4.200298903306054E-3</v>
      </c>
      <c r="W32" s="29">
        <v>8.5482281915801959E-3</v>
      </c>
      <c r="X32" s="29">
        <v>1.0663870412510094E-2</v>
      </c>
      <c r="Y32" s="29">
        <v>2.2448527443084385E-2</v>
      </c>
      <c r="Z32" s="29">
        <v>4.3187986376605481E-2</v>
      </c>
      <c r="AA32" s="29">
        <v>1.202515185743694E-2</v>
      </c>
      <c r="AB32" s="29">
        <v>2.7873057366722267E-2</v>
      </c>
      <c r="AC32" s="29">
        <v>4.1463043658033133E-2</v>
      </c>
      <c r="AD32" s="29">
        <v>4.9736122097210752E-3</v>
      </c>
      <c r="AE32" s="29">
        <v>1.2539437575980285E-2</v>
      </c>
      <c r="AF32" s="29">
        <v>1.1124029532089759</v>
      </c>
      <c r="AG32" s="29">
        <v>2.1840737539861408E-2</v>
      </c>
      <c r="AH32" s="29">
        <v>2.1904531801275225E-2</v>
      </c>
      <c r="AI32" s="29">
        <v>1.1376163917496202E-2</v>
      </c>
      <c r="AJ32" s="29">
        <v>4.7855709241541512E-2</v>
      </c>
      <c r="AK32" s="29">
        <v>3.6406571795431247E-2</v>
      </c>
      <c r="AL32" s="29">
        <v>1.743492808942531E-2</v>
      </c>
      <c r="AM32" s="29">
        <v>5.9394242128282173E-3</v>
      </c>
      <c r="AN32" s="29">
        <v>5.4462168101560945E-2</v>
      </c>
      <c r="AO32" s="29">
        <v>1.6762882446971088</v>
      </c>
      <c r="AP32" s="42">
        <v>1.3031852516207323</v>
      </c>
    </row>
    <row r="33" spans="2:42" ht="13.5" customHeight="1" x14ac:dyDescent="0.15">
      <c r="B33" s="294" t="s">
        <v>69</v>
      </c>
      <c r="C33" s="295" t="s">
        <v>331</v>
      </c>
      <c r="D33" s="33">
        <v>1.352789081491917E-3</v>
      </c>
      <c r="E33" s="33">
        <v>3.7264531824597988E-3</v>
      </c>
      <c r="F33" s="33">
        <v>9.4828264585787787E-4</v>
      </c>
      <c r="G33" s="33">
        <v>1.0909296083798051E-3</v>
      </c>
      <c r="H33" s="33">
        <v>9.7445924904783368E-4</v>
      </c>
      <c r="I33" s="33">
        <v>7.9234972849648235E-4</v>
      </c>
      <c r="J33" s="33">
        <v>1.4789688566858106E-3</v>
      </c>
      <c r="K33" s="33">
        <v>6.2814105669108859E-4</v>
      </c>
      <c r="L33" s="33">
        <v>2.7126176680943906E-3</v>
      </c>
      <c r="M33" s="33">
        <v>2.5365350851577714E-3</v>
      </c>
      <c r="N33" s="33">
        <v>1.6154804472031578E-3</v>
      </c>
      <c r="O33" s="33">
        <v>1.0399138705730882E-3</v>
      </c>
      <c r="P33" s="33">
        <v>2.058202897304537E-3</v>
      </c>
      <c r="Q33" s="33">
        <v>1.6926965177581335E-3</v>
      </c>
      <c r="R33" s="33">
        <v>8.9737665566253877E-4</v>
      </c>
      <c r="S33" s="33">
        <v>4.1524998072659338E-4</v>
      </c>
      <c r="T33" s="33">
        <v>6.4735103452547428E-4</v>
      </c>
      <c r="U33" s="33">
        <v>4.9053711497629019E-4</v>
      </c>
      <c r="V33" s="33">
        <v>4.1502612524735207E-4</v>
      </c>
      <c r="W33" s="33">
        <v>7.3868631830191587E-4</v>
      </c>
      <c r="X33" s="33">
        <v>3.894848286820898E-3</v>
      </c>
      <c r="Y33" s="33">
        <v>2.1014550162514623E-3</v>
      </c>
      <c r="Z33" s="33">
        <v>3.211450203822787E-3</v>
      </c>
      <c r="AA33" s="33">
        <v>5.2364344103720548E-3</v>
      </c>
      <c r="AB33" s="33">
        <v>2.0054994778551899E-3</v>
      </c>
      <c r="AC33" s="33">
        <v>1.5013909578986641E-3</v>
      </c>
      <c r="AD33" s="33">
        <v>4.3390350412714988E-4</v>
      </c>
      <c r="AE33" s="33">
        <v>2.1900156518992113E-3</v>
      </c>
      <c r="AF33" s="33">
        <v>1.0499061961399851E-3</v>
      </c>
      <c r="AG33" s="33">
        <v>1.0005951164291813</v>
      </c>
      <c r="AH33" s="33">
        <v>2.5519664916319042E-3</v>
      </c>
      <c r="AI33" s="33">
        <v>1.3952983372535013E-3</v>
      </c>
      <c r="AJ33" s="33">
        <v>1.476539730265824E-3</v>
      </c>
      <c r="AK33" s="33">
        <v>1.1039029966745039E-3</v>
      </c>
      <c r="AL33" s="33">
        <v>1.2471499325746669E-3</v>
      </c>
      <c r="AM33" s="33">
        <v>6.5085578787954176E-4</v>
      </c>
      <c r="AN33" s="33">
        <v>0.24708499423282196</v>
      </c>
      <c r="AO33" s="33">
        <v>1.3039827747681123</v>
      </c>
      <c r="AP33" s="44">
        <v>1.0137463683952148</v>
      </c>
    </row>
    <row r="34" spans="2:42" ht="13.5" customHeight="1" x14ac:dyDescent="0.15">
      <c r="B34" s="290" t="s">
        <v>71</v>
      </c>
      <c r="C34" s="292" t="s">
        <v>332</v>
      </c>
      <c r="D34" s="29">
        <v>1.1879880069113121E-4</v>
      </c>
      <c r="E34" s="29">
        <v>3.4273312613472925E-4</v>
      </c>
      <c r="F34" s="29">
        <v>4.268519812516727E-4</v>
      </c>
      <c r="G34" s="29">
        <v>1.1928080696235715E-4</v>
      </c>
      <c r="H34" s="29">
        <v>1.8935315075913886E-4</v>
      </c>
      <c r="I34" s="29">
        <v>4.0371955651651389E-4</v>
      </c>
      <c r="J34" s="29">
        <v>9.3037547270034151E-5</v>
      </c>
      <c r="K34" s="29">
        <v>2.0062755930135974E-4</v>
      </c>
      <c r="L34" s="29">
        <v>5.053207595148222E-4</v>
      </c>
      <c r="M34" s="29">
        <v>3.0385833925591595E-4</v>
      </c>
      <c r="N34" s="29">
        <v>1.1517249611030003E-4</v>
      </c>
      <c r="O34" s="29">
        <v>4.3339213894935441E-4</v>
      </c>
      <c r="P34" s="29">
        <v>6.1274777451192602E-4</v>
      </c>
      <c r="Q34" s="29">
        <v>3.7989130594750673E-4</v>
      </c>
      <c r="R34" s="29">
        <v>3.1879146012586668E-4</v>
      </c>
      <c r="S34" s="29">
        <v>1.2531075103804402E-3</v>
      </c>
      <c r="T34" s="29">
        <v>9.6067583439715459E-4</v>
      </c>
      <c r="U34" s="29">
        <v>1.3314401201732599E-3</v>
      </c>
      <c r="V34" s="29">
        <v>3.245527836963374E-4</v>
      </c>
      <c r="W34" s="29">
        <v>2.9209967388620453E-4</v>
      </c>
      <c r="X34" s="29">
        <v>2.6132341228301653E-4</v>
      </c>
      <c r="Y34" s="29">
        <v>1.3752761992813661E-3</v>
      </c>
      <c r="Z34" s="29">
        <v>3.5939990058648933E-4</v>
      </c>
      <c r="AA34" s="29">
        <v>2.8035958598140944E-4</v>
      </c>
      <c r="AB34" s="29">
        <v>3.5996566441613855E-4</v>
      </c>
      <c r="AC34" s="29">
        <v>3.8741615670548015E-4</v>
      </c>
      <c r="AD34" s="29">
        <v>4.6658933717144902E-5</v>
      </c>
      <c r="AE34" s="29">
        <v>7.5149269055896264E-4</v>
      </c>
      <c r="AF34" s="29">
        <v>3.928321697863597E-3</v>
      </c>
      <c r="AG34" s="29">
        <v>1.9607118515139484E-4</v>
      </c>
      <c r="AH34" s="29">
        <v>1.0001417842294453</v>
      </c>
      <c r="AI34" s="29">
        <v>1.6053071442783409E-4</v>
      </c>
      <c r="AJ34" s="29">
        <v>2.3710217678624026E-4</v>
      </c>
      <c r="AK34" s="29">
        <v>5.5340880859131838E-4</v>
      </c>
      <c r="AL34" s="29">
        <v>4.9430493844259294E-4</v>
      </c>
      <c r="AM34" s="29">
        <v>1.2135891927360233E-4</v>
      </c>
      <c r="AN34" s="29">
        <v>4.2190331827189831E-4</v>
      </c>
      <c r="AO34" s="29">
        <v>1.0188021312576199</v>
      </c>
      <c r="AP34" s="42">
        <v>0.79204034030233372</v>
      </c>
    </row>
    <row r="35" spans="2:42" ht="13.5" customHeight="1" x14ac:dyDescent="0.15">
      <c r="B35" s="290" t="s">
        <v>73</v>
      </c>
      <c r="C35" s="292" t="s">
        <v>333</v>
      </c>
      <c r="D35" s="29">
        <v>2.5912503287397906E-4</v>
      </c>
      <c r="E35" s="29">
        <v>2.2326392471292417E-4</v>
      </c>
      <c r="F35" s="29">
        <v>5.3888975013230868E-5</v>
      </c>
      <c r="G35" s="29">
        <v>4.3006090522898267E-5</v>
      </c>
      <c r="H35" s="29">
        <v>5.1543987572771313E-5</v>
      </c>
      <c r="I35" s="29">
        <v>8.737466135015298E-5</v>
      </c>
      <c r="J35" s="29">
        <v>5.2595455369205336E-5</v>
      </c>
      <c r="K35" s="29">
        <v>3.0496182128456387E-5</v>
      </c>
      <c r="L35" s="29">
        <v>7.5504728270996068E-5</v>
      </c>
      <c r="M35" s="29">
        <v>6.1158895981568709E-5</v>
      </c>
      <c r="N35" s="29">
        <v>4.3243299801671619E-5</v>
      </c>
      <c r="O35" s="29">
        <v>3.8072004539673241E-5</v>
      </c>
      <c r="P35" s="29">
        <v>4.2834423428699591E-5</v>
      </c>
      <c r="Q35" s="29">
        <v>3.9264242611452103E-5</v>
      </c>
      <c r="R35" s="29">
        <v>3.3545048011600729E-5</v>
      </c>
      <c r="S35" s="29">
        <v>2.691262845273147E-5</v>
      </c>
      <c r="T35" s="29">
        <v>2.9737699861785553E-5</v>
      </c>
      <c r="U35" s="29">
        <v>2.9058751905561456E-5</v>
      </c>
      <c r="V35" s="29">
        <v>1.9446189332763412E-5</v>
      </c>
      <c r="W35" s="29">
        <v>5.7373073130838666E-5</v>
      </c>
      <c r="X35" s="29">
        <v>7.8698520729425912E-5</v>
      </c>
      <c r="Y35" s="29">
        <v>3.6127365596424089E-4</v>
      </c>
      <c r="Z35" s="29">
        <v>3.2757376714748215E-4</v>
      </c>
      <c r="AA35" s="29">
        <v>1.120875189617137E-4</v>
      </c>
      <c r="AB35" s="29">
        <v>1.048114113663914E-4</v>
      </c>
      <c r="AC35" s="29">
        <v>2.2679247907287544E-4</v>
      </c>
      <c r="AD35" s="29">
        <v>2.7888864176064334E-5</v>
      </c>
      <c r="AE35" s="29">
        <v>5.666005848919644E-4</v>
      </c>
      <c r="AF35" s="29">
        <v>8.5227900334574735E-4</v>
      </c>
      <c r="AG35" s="29">
        <v>7.0048178227891353E-5</v>
      </c>
      <c r="AH35" s="29">
        <v>9.2699283661861362E-5</v>
      </c>
      <c r="AI35" s="29">
        <v>1.0141491992967941</v>
      </c>
      <c r="AJ35" s="29">
        <v>9.2250565507030072E-5</v>
      </c>
      <c r="AK35" s="29">
        <v>9.1789403308758973E-5</v>
      </c>
      <c r="AL35" s="29">
        <v>1.2964349540677713E-4</v>
      </c>
      <c r="AM35" s="29">
        <v>4.50155787029894E-5</v>
      </c>
      <c r="AN35" s="29">
        <v>2.5489941264230011E-3</v>
      </c>
      <c r="AO35" s="29">
        <v>1.0211750910285613</v>
      </c>
      <c r="AP35" s="42">
        <v>0.79388513411149086</v>
      </c>
    </row>
    <row r="36" spans="2:42" ht="13.5" customHeight="1" x14ac:dyDescent="0.15">
      <c r="B36" s="290" t="s">
        <v>75</v>
      </c>
      <c r="C36" s="292" t="s">
        <v>302</v>
      </c>
      <c r="D36" s="29">
        <v>4.1470276823647419E-4</v>
      </c>
      <c r="E36" s="29">
        <v>3.0115190467778418E-3</v>
      </c>
      <c r="F36" s="29">
        <v>1.0952863259780616E-3</v>
      </c>
      <c r="G36" s="29">
        <v>1.1952407225042469E-3</v>
      </c>
      <c r="H36" s="29">
        <v>1.6024573380069955E-3</v>
      </c>
      <c r="I36" s="29">
        <v>3.2208700149552868E-3</v>
      </c>
      <c r="J36" s="29">
        <v>1.2012917499138547E-3</v>
      </c>
      <c r="K36" s="29">
        <v>7.0910847926216377E-4</v>
      </c>
      <c r="L36" s="29">
        <v>1.2765611610735753E-3</v>
      </c>
      <c r="M36" s="29">
        <v>9.9669144024081631E-4</v>
      </c>
      <c r="N36" s="29">
        <v>6.3677020794866647E-4</v>
      </c>
      <c r="O36" s="29">
        <v>1.1550313320960565E-3</v>
      </c>
      <c r="P36" s="29">
        <v>2.7110600690990706E-3</v>
      </c>
      <c r="Q36" s="29">
        <v>1.7406551208019284E-3</v>
      </c>
      <c r="R36" s="29">
        <v>1.4408003039016917E-3</v>
      </c>
      <c r="S36" s="29">
        <v>8.7386079116592949E-4</v>
      </c>
      <c r="T36" s="29">
        <v>9.6695890214404737E-4</v>
      </c>
      <c r="U36" s="29">
        <v>1.3467326860402641E-3</v>
      </c>
      <c r="V36" s="29">
        <v>3.3285774714139936E-4</v>
      </c>
      <c r="W36" s="29">
        <v>1.0485129510762901E-3</v>
      </c>
      <c r="X36" s="29">
        <v>1.4367365635385026E-3</v>
      </c>
      <c r="Y36" s="29">
        <v>3.7217541050918938E-3</v>
      </c>
      <c r="Z36" s="29">
        <v>7.4277299496622092E-3</v>
      </c>
      <c r="AA36" s="29">
        <v>2.4772109678138053E-3</v>
      </c>
      <c r="AB36" s="29">
        <v>1.0216743401976537E-3</v>
      </c>
      <c r="AC36" s="29">
        <v>3.46966609140622E-3</v>
      </c>
      <c r="AD36" s="29">
        <v>5.0292838242875417E-4</v>
      </c>
      <c r="AE36" s="29">
        <v>1.6991975836755983E-3</v>
      </c>
      <c r="AF36" s="29">
        <v>1.8697644678001596E-3</v>
      </c>
      <c r="AG36" s="29">
        <v>4.3150884696066484E-4</v>
      </c>
      <c r="AH36" s="29">
        <v>2.12365563811275E-3</v>
      </c>
      <c r="AI36" s="29">
        <v>1.1749069099107102E-3</v>
      </c>
      <c r="AJ36" s="29">
        <v>1.0004545070571043</v>
      </c>
      <c r="AK36" s="29">
        <v>2.4183809642415793E-3</v>
      </c>
      <c r="AL36" s="29">
        <v>2.7137665167176628E-3</v>
      </c>
      <c r="AM36" s="29">
        <v>4.6323420040085951E-4</v>
      </c>
      <c r="AN36" s="29">
        <v>5.0522785857904876E-3</v>
      </c>
      <c r="AO36" s="29">
        <v>1.0654358703292184</v>
      </c>
      <c r="AP36" s="42">
        <v>0.82829448762949442</v>
      </c>
    </row>
    <row r="37" spans="2:42" ht="13.5" customHeight="1" x14ac:dyDescent="0.15">
      <c r="B37" s="290" t="s">
        <v>76</v>
      </c>
      <c r="C37" s="292" t="s">
        <v>77</v>
      </c>
      <c r="D37" s="29">
        <v>3.0146888875825457E-2</v>
      </c>
      <c r="E37" s="29">
        <v>7.7654577395323388E-2</v>
      </c>
      <c r="F37" s="29">
        <v>4.6281202877048691E-2</v>
      </c>
      <c r="G37" s="29">
        <v>4.2002233693207984E-2</v>
      </c>
      <c r="H37" s="29">
        <v>3.4946025233270589E-2</v>
      </c>
      <c r="I37" s="29">
        <v>6.6232379033000943E-2</v>
      </c>
      <c r="J37" s="29">
        <v>3.8814696484649802E-2</v>
      </c>
      <c r="K37" s="29">
        <v>3.9189459524168184E-2</v>
      </c>
      <c r="L37" s="29">
        <v>5.6870563689326241E-2</v>
      </c>
      <c r="M37" s="29">
        <v>2.8682439998382901E-2</v>
      </c>
      <c r="N37" s="29">
        <v>2.7396107203438345E-2</v>
      </c>
      <c r="O37" s="29">
        <v>3.4617032882649189E-2</v>
      </c>
      <c r="P37" s="29">
        <v>3.8674359347972656E-2</v>
      </c>
      <c r="Q37" s="29">
        <v>3.3938042768320652E-2</v>
      </c>
      <c r="R37" s="29">
        <v>3.5078233385781206E-2</v>
      </c>
      <c r="S37" s="29">
        <v>4.0907470258403911E-2</v>
      </c>
      <c r="T37" s="29">
        <v>3.9475193681306892E-2</v>
      </c>
      <c r="U37" s="29">
        <v>3.6661052923562851E-2</v>
      </c>
      <c r="V37" s="29">
        <v>2.8865603256566397E-2</v>
      </c>
      <c r="W37" s="29">
        <v>4.1114707940084823E-2</v>
      </c>
      <c r="X37" s="29">
        <v>8.3088460491194047E-2</v>
      </c>
      <c r="Y37" s="29">
        <v>0.18202649203987581</v>
      </c>
      <c r="Z37" s="29">
        <v>0.16988917175243892</v>
      </c>
      <c r="AA37" s="29">
        <v>6.7316449162961409E-2</v>
      </c>
      <c r="AB37" s="29">
        <v>8.1045893923829215E-2</v>
      </c>
      <c r="AC37" s="29">
        <v>0.10114541867875655</v>
      </c>
      <c r="AD37" s="29">
        <v>2.2812012714162454E-2</v>
      </c>
      <c r="AE37" s="29">
        <v>0.14011870572436833</v>
      </c>
      <c r="AF37" s="29">
        <v>0.13207230394321506</v>
      </c>
      <c r="AG37" s="29">
        <v>7.8643312525823406E-2</v>
      </c>
      <c r="AH37" s="29">
        <v>6.4395208468260676E-2</v>
      </c>
      <c r="AI37" s="29">
        <v>4.7697595291163845E-2</v>
      </c>
      <c r="AJ37" s="29">
        <v>7.5340180032835949E-2</v>
      </c>
      <c r="AK37" s="29">
        <v>1.1067856519424633</v>
      </c>
      <c r="AL37" s="29">
        <v>4.6389943733498785E-2</v>
      </c>
      <c r="AM37" s="29">
        <v>2.3296477412785437E-2</v>
      </c>
      <c r="AN37" s="29">
        <v>6.7771284361975118E-2</v>
      </c>
      <c r="AO37" s="29">
        <v>3.3073828326518995</v>
      </c>
      <c r="AP37" s="42">
        <v>2.5712359092241686</v>
      </c>
    </row>
    <row r="38" spans="2:42" ht="13.5" customHeight="1" x14ac:dyDescent="0.15">
      <c r="B38" s="290" t="s">
        <v>78</v>
      </c>
      <c r="C38" s="292" t="s">
        <v>334</v>
      </c>
      <c r="D38" s="29">
        <v>2.2053205201432027E-4</v>
      </c>
      <c r="E38" s="29">
        <v>5.0049034192138305E-4</v>
      </c>
      <c r="F38" s="29">
        <v>3.4874813868054054E-4</v>
      </c>
      <c r="G38" s="29">
        <v>3.249479656691639E-4</v>
      </c>
      <c r="H38" s="29">
        <v>2.5185655542856746E-4</v>
      </c>
      <c r="I38" s="29">
        <v>3.9393547988827738E-4</v>
      </c>
      <c r="J38" s="29">
        <v>2.2782076158555349E-4</v>
      </c>
      <c r="K38" s="29">
        <v>2.1083616681772071E-4</v>
      </c>
      <c r="L38" s="29">
        <v>2.6373109423896707E-4</v>
      </c>
      <c r="M38" s="29">
        <v>2.238953014550127E-4</v>
      </c>
      <c r="N38" s="29">
        <v>2.3566815000984425E-4</v>
      </c>
      <c r="O38" s="29">
        <v>2.1526828627954639E-4</v>
      </c>
      <c r="P38" s="29">
        <v>2.6222593450873194E-4</v>
      </c>
      <c r="Q38" s="29">
        <v>2.443599696107723E-4</v>
      </c>
      <c r="R38" s="29">
        <v>2.3782164080327368E-4</v>
      </c>
      <c r="S38" s="29">
        <v>2.7603865364545085E-4</v>
      </c>
      <c r="T38" s="29">
        <v>2.7365657601417375E-4</v>
      </c>
      <c r="U38" s="29">
        <v>2.9203391427476112E-4</v>
      </c>
      <c r="V38" s="29">
        <v>1.7929543706109093E-4</v>
      </c>
      <c r="W38" s="29">
        <v>3.2090112205811682E-4</v>
      </c>
      <c r="X38" s="29">
        <v>4.5209655487986192E-4</v>
      </c>
      <c r="Y38" s="29">
        <v>5.6347554014730245E-4</v>
      </c>
      <c r="Z38" s="29">
        <v>8.9011296817933031E-4</v>
      </c>
      <c r="AA38" s="29">
        <v>2.8717537470833557E-4</v>
      </c>
      <c r="AB38" s="29">
        <v>1.0337699613294183E-3</v>
      </c>
      <c r="AC38" s="29">
        <v>6.3975701028071922E-4</v>
      </c>
      <c r="AD38" s="29">
        <v>4.5565439017776943E-4</v>
      </c>
      <c r="AE38" s="29">
        <v>6.807133727395841E-4</v>
      </c>
      <c r="AF38" s="29">
        <v>8.7432620760105346E-3</v>
      </c>
      <c r="AG38" s="29">
        <v>6.1995980825918777E-4</v>
      </c>
      <c r="AH38" s="29">
        <v>3.2492524468618537E-3</v>
      </c>
      <c r="AI38" s="29">
        <v>1.0759689802377558E-2</v>
      </c>
      <c r="AJ38" s="29">
        <v>2.6402773798579297E-3</v>
      </c>
      <c r="AK38" s="29">
        <v>1.3895338872152631E-3</v>
      </c>
      <c r="AL38" s="29">
        <v>1.0144079883104355</v>
      </c>
      <c r="AM38" s="29">
        <v>2.2288730071916052E-4</v>
      </c>
      <c r="AN38" s="29">
        <v>2.0396243298913064E-3</v>
      </c>
      <c r="AO38" s="29">
        <v>1.0545792940560357</v>
      </c>
      <c r="AP38" s="42">
        <v>0.8198543341373582</v>
      </c>
    </row>
    <row r="39" spans="2:42" ht="13.5" customHeight="1" x14ac:dyDescent="0.15">
      <c r="B39" s="293" t="s">
        <v>80</v>
      </c>
      <c r="C39" s="291" t="s">
        <v>335</v>
      </c>
      <c r="D39" s="31">
        <v>8.3630264486223081E-4</v>
      </c>
      <c r="E39" s="31">
        <v>1.5351305722573899E-3</v>
      </c>
      <c r="F39" s="31">
        <v>1.1415214570998924E-3</v>
      </c>
      <c r="G39" s="31">
        <v>1.5831816646036483E-3</v>
      </c>
      <c r="H39" s="31">
        <v>1.2748412469811511E-3</v>
      </c>
      <c r="I39" s="31">
        <v>9.3715534191220694E-4</v>
      </c>
      <c r="J39" s="31">
        <v>5.9624540309021032E-4</v>
      </c>
      <c r="K39" s="31">
        <v>3.8349878923029561E-4</v>
      </c>
      <c r="L39" s="31">
        <v>1.6372591972274616E-3</v>
      </c>
      <c r="M39" s="31">
        <v>7.923991538260096E-4</v>
      </c>
      <c r="N39" s="31">
        <v>7.6860125236162004E-4</v>
      </c>
      <c r="O39" s="31">
        <v>7.3501120910860482E-4</v>
      </c>
      <c r="P39" s="31">
        <v>1.0334287728119577E-3</v>
      </c>
      <c r="Q39" s="31">
        <v>1.3308270121988211E-3</v>
      </c>
      <c r="R39" s="31">
        <v>1.1009099792141821E-3</v>
      </c>
      <c r="S39" s="31">
        <v>1.1951131495818803E-3</v>
      </c>
      <c r="T39" s="31">
        <v>9.8964125068192409E-4</v>
      </c>
      <c r="U39" s="31">
        <v>1.2680978838817073E-3</v>
      </c>
      <c r="V39" s="31">
        <v>6.2398707477066991E-4</v>
      </c>
      <c r="W39" s="31">
        <v>3.1492911241432463E-3</v>
      </c>
      <c r="X39" s="31">
        <v>1.5189008795971548E-3</v>
      </c>
      <c r="Y39" s="31">
        <v>8.2429324264856317E-4</v>
      </c>
      <c r="Z39" s="31">
        <v>2.0995497734988809E-3</v>
      </c>
      <c r="AA39" s="31">
        <v>3.6810782214922863E-3</v>
      </c>
      <c r="AB39" s="31">
        <v>2.4978498207543901E-3</v>
      </c>
      <c r="AC39" s="31">
        <v>4.0441324480070678E-3</v>
      </c>
      <c r="AD39" s="31">
        <v>5.5579793765985082E-4</v>
      </c>
      <c r="AE39" s="31">
        <v>1.9889338972074789E-3</v>
      </c>
      <c r="AF39" s="31">
        <v>2.6856531274037309E-3</v>
      </c>
      <c r="AG39" s="31">
        <v>3.6081977195033862E-3</v>
      </c>
      <c r="AH39" s="31">
        <v>4.112850310553042E-3</v>
      </c>
      <c r="AI39" s="31">
        <v>2.854057566132395E-3</v>
      </c>
      <c r="AJ39" s="31">
        <v>5.6066785860706724E-3</v>
      </c>
      <c r="AK39" s="31">
        <v>1.9533229334004255E-3</v>
      </c>
      <c r="AL39" s="31">
        <v>2.3867059135535365E-3</v>
      </c>
      <c r="AM39" s="31">
        <v>1.0007562153995735</v>
      </c>
      <c r="AN39" s="31">
        <v>1.5242548464031562E-3</v>
      </c>
      <c r="AO39" s="31">
        <v>1.0656109168033046</v>
      </c>
      <c r="AP39" s="43">
        <v>0.82843057280702825</v>
      </c>
    </row>
    <row r="40" spans="2:42" ht="13.5" customHeight="1" thickBot="1" x14ac:dyDescent="0.2">
      <c r="B40" s="290" t="s">
        <v>82</v>
      </c>
      <c r="C40" s="295" t="s">
        <v>336</v>
      </c>
      <c r="D40" s="29">
        <v>5.485772887931506E-3</v>
      </c>
      <c r="E40" s="29">
        <v>1.5111354841760811E-2</v>
      </c>
      <c r="F40" s="29">
        <v>3.8454355523079987E-3</v>
      </c>
      <c r="G40" s="29">
        <v>4.4238914625860165E-3</v>
      </c>
      <c r="H40" s="29">
        <v>3.9515858029584797E-3</v>
      </c>
      <c r="I40" s="29">
        <v>3.213103001653598E-3</v>
      </c>
      <c r="J40" s="29">
        <v>5.9974517588169589E-3</v>
      </c>
      <c r="K40" s="29">
        <v>2.5472109626967073E-3</v>
      </c>
      <c r="L40" s="29">
        <v>1.1000092078319383E-2</v>
      </c>
      <c r="M40" s="29">
        <v>1.0286049458722421E-2</v>
      </c>
      <c r="N40" s="29">
        <v>6.551027768849936E-3</v>
      </c>
      <c r="O40" s="29">
        <v>4.2170146070977478E-3</v>
      </c>
      <c r="P40" s="29">
        <v>8.3463370649349555E-3</v>
      </c>
      <c r="Q40" s="29">
        <v>6.8641511020867312E-3</v>
      </c>
      <c r="R40" s="29">
        <v>3.6390037406770831E-3</v>
      </c>
      <c r="S40" s="29">
        <v>1.6839041038620604E-3</v>
      </c>
      <c r="T40" s="29">
        <v>2.6251104497811381E-3</v>
      </c>
      <c r="U40" s="29">
        <v>1.9892052964334567E-3</v>
      </c>
      <c r="V40" s="29">
        <v>1.6829963346202488E-3</v>
      </c>
      <c r="W40" s="29">
        <v>2.9954894174319996E-3</v>
      </c>
      <c r="X40" s="29">
        <v>1.5794223524398115E-2</v>
      </c>
      <c r="Y40" s="29">
        <v>8.5217312226132241E-3</v>
      </c>
      <c r="Z40" s="29">
        <v>1.3022936613033579E-2</v>
      </c>
      <c r="AA40" s="29">
        <v>2.123456665260072E-2</v>
      </c>
      <c r="AB40" s="29">
        <v>8.132616394453453E-3</v>
      </c>
      <c r="AC40" s="29">
        <v>6.0883769123436828E-3</v>
      </c>
      <c r="AD40" s="29">
        <v>1.7595470805353462E-3</v>
      </c>
      <c r="AE40" s="29">
        <v>8.8808585548937388E-3</v>
      </c>
      <c r="AF40" s="29">
        <v>4.2575350617881534E-3</v>
      </c>
      <c r="AG40" s="29">
        <v>2.4132908943684944E-3</v>
      </c>
      <c r="AH40" s="29">
        <v>1.0348626243541744E-2</v>
      </c>
      <c r="AI40" s="29">
        <v>5.6581546183383374E-3</v>
      </c>
      <c r="AJ40" s="29">
        <v>5.9876012684201676E-3</v>
      </c>
      <c r="AK40" s="29">
        <v>4.4765005963714379E-3</v>
      </c>
      <c r="AL40" s="29">
        <v>5.0573894932375617E-3</v>
      </c>
      <c r="AM40" s="29">
        <v>2.6393227768849513E-3</v>
      </c>
      <c r="AN40" s="29">
        <v>1.0019685854370388</v>
      </c>
      <c r="AO40" s="29">
        <v>1.2326980510383907</v>
      </c>
      <c r="AP40" s="42">
        <v>0.95832797545216974</v>
      </c>
    </row>
    <row r="41" spans="2:42" ht="13.5" customHeight="1" x14ac:dyDescent="0.15">
      <c r="B41" s="296"/>
      <c r="C41" s="301" t="s">
        <v>158</v>
      </c>
      <c r="D41" s="35">
        <v>1.2790584713876263</v>
      </c>
      <c r="E41" s="35">
        <v>1.5860240243398329</v>
      </c>
      <c r="F41" s="35">
        <v>1.3373376440631148</v>
      </c>
      <c r="G41" s="35">
        <v>1.2256279969197152</v>
      </c>
      <c r="H41" s="35">
        <v>1.3068763641579939</v>
      </c>
      <c r="I41" s="35">
        <v>1.2229572231824239</v>
      </c>
      <c r="J41" s="35">
        <v>1.2062224254552645</v>
      </c>
      <c r="K41" s="35">
        <v>1.2010852606023923</v>
      </c>
      <c r="L41" s="35">
        <v>1.2937249679005951</v>
      </c>
      <c r="M41" s="35">
        <v>1.2240672411968243</v>
      </c>
      <c r="N41" s="35">
        <v>1.2531612107414685</v>
      </c>
      <c r="O41" s="35">
        <v>1.193672806112718</v>
      </c>
      <c r="P41" s="35">
        <v>1.1989563758313466</v>
      </c>
      <c r="Q41" s="35">
        <v>1.2099508934321979</v>
      </c>
      <c r="R41" s="35">
        <v>1.2040529872764176</v>
      </c>
      <c r="S41" s="35">
        <v>1.1929330640682365</v>
      </c>
      <c r="T41" s="35">
        <v>1.1820800383219769</v>
      </c>
      <c r="U41" s="35">
        <v>1.1786478755988601</v>
      </c>
      <c r="V41" s="35">
        <v>1.1509517856904632</v>
      </c>
      <c r="W41" s="35">
        <v>1.3080818047156042</v>
      </c>
      <c r="X41" s="35">
        <v>1.3033628463310383</v>
      </c>
      <c r="Y41" s="35">
        <v>1.4772809178056234</v>
      </c>
      <c r="Z41" s="35">
        <v>1.5106248382149705</v>
      </c>
      <c r="AA41" s="35">
        <v>1.2954512303507624</v>
      </c>
      <c r="AB41" s="35">
        <v>1.2741014676355795</v>
      </c>
      <c r="AC41" s="35">
        <v>1.2918111911888497</v>
      </c>
      <c r="AD41" s="35">
        <v>1.1506606169560694</v>
      </c>
      <c r="AE41" s="35">
        <v>1.3424736811637383</v>
      </c>
      <c r="AF41" s="35">
        <v>1.3850885317893022</v>
      </c>
      <c r="AG41" s="35">
        <v>1.2376629090029319</v>
      </c>
      <c r="AH41" s="35">
        <v>1.223937651041012</v>
      </c>
      <c r="AI41" s="35">
        <v>1.2192981630703761</v>
      </c>
      <c r="AJ41" s="35">
        <v>1.3020319028102747</v>
      </c>
      <c r="AK41" s="35">
        <v>1.2427170629986779</v>
      </c>
      <c r="AL41" s="35">
        <v>1.3400288924059423</v>
      </c>
      <c r="AM41" s="35">
        <v>1.4691233228987195</v>
      </c>
      <c r="AN41" s="39">
        <v>1.5720042821289362</v>
      </c>
      <c r="AO41" s="46"/>
      <c r="AP41" s="45"/>
    </row>
    <row r="42" spans="2:42" ht="15.75" customHeight="1" thickBot="1" x14ac:dyDescent="0.2">
      <c r="B42" s="302"/>
      <c r="C42" s="303" t="s">
        <v>159</v>
      </c>
      <c r="D42" s="40">
        <v>0.99436963848308713</v>
      </c>
      <c r="E42" s="40">
        <v>1.2330117590303209</v>
      </c>
      <c r="F42" s="40">
        <v>1.0396772152364384</v>
      </c>
      <c r="G42" s="40">
        <v>0.95283155185988744</v>
      </c>
      <c r="H42" s="40">
        <v>1.0159959117115678</v>
      </c>
      <c r="I42" s="40">
        <v>0.95075523058527112</v>
      </c>
      <c r="J42" s="40">
        <v>0.93774521177980541</v>
      </c>
      <c r="K42" s="40">
        <v>0.93375146100777329</v>
      </c>
      <c r="L42" s="40">
        <v>1.0057717120877383</v>
      </c>
      <c r="M42" s="40">
        <v>0.95161818426282385</v>
      </c>
      <c r="N42" s="40">
        <v>0.97423650908949111</v>
      </c>
      <c r="O42" s="40">
        <v>0.92798884744783694</v>
      </c>
      <c r="P42" s="40">
        <v>0.93209641674864707</v>
      </c>
      <c r="Q42" s="40">
        <v>0.94064380901930211</v>
      </c>
      <c r="R42" s="40">
        <v>0.93605864036351116</v>
      </c>
      <c r="S42" s="40">
        <v>0.92741375487326239</v>
      </c>
      <c r="T42" s="40">
        <v>0.91897636164287488</v>
      </c>
      <c r="U42" s="40">
        <v>0.91630811896081954</v>
      </c>
      <c r="V42" s="40">
        <v>0.89477653809436408</v>
      </c>
      <c r="W42" s="40">
        <v>1.0169330490812014</v>
      </c>
      <c r="X42" s="40">
        <v>1.013264421690159</v>
      </c>
      <c r="Y42" s="40">
        <v>1.1484723529352732</v>
      </c>
      <c r="Z42" s="40">
        <v>1.1743946878595559</v>
      </c>
      <c r="AA42" s="40">
        <v>1.0071137484425245</v>
      </c>
      <c r="AB42" s="40">
        <v>0.9905159491177099</v>
      </c>
      <c r="AC42" s="40">
        <v>1.0042838978090594</v>
      </c>
      <c r="AD42" s="40">
        <v>0.8945501767859223</v>
      </c>
      <c r="AE42" s="40">
        <v>1.043670089267789</v>
      </c>
      <c r="AF42" s="40">
        <v>1.0767998597657562</v>
      </c>
      <c r="AG42" s="40">
        <v>0.96218777086399676</v>
      </c>
      <c r="AH42" s="40">
        <v>0.95151743787845711</v>
      </c>
      <c r="AI42" s="40">
        <v>0.9479105926252428</v>
      </c>
      <c r="AJ42" s="40">
        <v>1.0122297154142628</v>
      </c>
      <c r="AK42" s="40">
        <v>0.96611698707577442</v>
      </c>
      <c r="AL42" s="40">
        <v>1.0417694539429474</v>
      </c>
      <c r="AM42" s="40">
        <v>1.1421304499809311</v>
      </c>
      <c r="AN42" s="41">
        <v>1.2221124871786195</v>
      </c>
      <c r="AO42" s="47"/>
      <c r="AP42" s="27"/>
    </row>
  </sheetData>
  <sheetProtection formatCells="0" formatColumns="0" formatRows="0"/>
  <mergeCells count="1">
    <mergeCell ref="B2:C3"/>
  </mergeCells>
  <phoneticPr fontId="5"/>
  <pageMargins left="0.11811023622047245" right="0.11811023622047245" top="0.35433070866141736" bottom="0.35433070866141736" header="0.31496062992125984" footer="0.31496062992125984"/>
  <pageSetup paperSize="9" scale="90" fitToWidth="0" orientation="landscape" r:id="rId1"/>
  <ignoredErrors>
    <ignoredError sqref="B4:B40 D2:AO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J43"/>
  <sheetViews>
    <sheetView showGridLines="0" workbookViewId="0">
      <selection activeCell="B3" sqref="B3:C3"/>
    </sheetView>
  </sheetViews>
  <sheetFormatPr defaultRowHeight="12" x14ac:dyDescent="0.15"/>
  <cols>
    <col min="1" max="1" width="3.625" style="5" customWidth="1"/>
    <col min="2" max="2" width="3.5" style="5" customWidth="1"/>
    <col min="3" max="3" width="23.875" style="5" customWidth="1"/>
    <col min="4" max="7" width="11.75" style="5" customWidth="1"/>
    <col min="8" max="8" width="11.625" style="6" customWidth="1"/>
    <col min="9" max="10" width="11.5" style="5" customWidth="1"/>
    <col min="11" max="14" width="12.75" style="5" customWidth="1"/>
    <col min="15" max="16384" width="9" style="5"/>
  </cols>
  <sheetData>
    <row r="1" spans="2:10" ht="21" customHeight="1" x14ac:dyDescent="0.15">
      <c r="B1"/>
      <c r="C1"/>
    </row>
    <row r="2" spans="2:10" ht="16.5" customHeight="1" thickBot="1" x14ac:dyDescent="0.2">
      <c r="I2" s="186" t="s">
        <v>342</v>
      </c>
      <c r="J2" s="186" t="s">
        <v>342</v>
      </c>
    </row>
    <row r="3" spans="2:10" ht="29.25" customHeight="1" x14ac:dyDescent="0.15">
      <c r="B3" s="709" t="s">
        <v>85</v>
      </c>
      <c r="C3" s="710"/>
      <c r="D3" s="304" t="s">
        <v>86</v>
      </c>
      <c r="E3" s="304" t="s">
        <v>87</v>
      </c>
      <c r="F3" s="304" t="s">
        <v>88</v>
      </c>
      <c r="G3" s="304" t="s">
        <v>89</v>
      </c>
      <c r="H3" s="305" t="s">
        <v>167</v>
      </c>
      <c r="I3" s="306" t="s">
        <v>198</v>
      </c>
      <c r="J3" s="307" t="s">
        <v>199</v>
      </c>
    </row>
    <row r="4" spans="2:10" ht="13.5" customHeight="1" x14ac:dyDescent="0.15">
      <c r="B4" s="308" t="s">
        <v>14</v>
      </c>
      <c r="C4" s="266" t="s">
        <v>308</v>
      </c>
      <c r="D4" s="7">
        <v>0.25706674911276395</v>
      </c>
      <c r="E4" s="7">
        <v>3.9449704571388383E-2</v>
      </c>
      <c r="F4" s="7">
        <v>0.50656576890650207</v>
      </c>
      <c r="G4" s="7">
        <v>0.10787442792123532</v>
      </c>
      <c r="H4" s="49">
        <v>1.1910850479326222E-2</v>
      </c>
      <c r="I4" s="7">
        <v>0.31361832133531725</v>
      </c>
      <c r="J4" s="53">
        <v>9.4944745437546732E-2</v>
      </c>
    </row>
    <row r="5" spans="2:10" ht="13.5" customHeight="1" x14ac:dyDescent="0.15">
      <c r="B5" s="309" t="s">
        <v>15</v>
      </c>
      <c r="C5" s="268" t="s">
        <v>309</v>
      </c>
      <c r="D5" s="8">
        <v>2.2528180695691236E-2</v>
      </c>
      <c r="E5" s="8">
        <v>6.6403067077407646E-2</v>
      </c>
      <c r="F5" s="8">
        <v>0.286660358379144</v>
      </c>
      <c r="G5" s="8">
        <v>0.14688366221148833</v>
      </c>
      <c r="H5" s="191">
        <v>0</v>
      </c>
      <c r="I5" s="8">
        <v>7.4100502236737378E-2</v>
      </c>
      <c r="J5" s="54">
        <v>7.1356039190932294E-2</v>
      </c>
    </row>
    <row r="6" spans="2:10" ht="13.5" customHeight="1" x14ac:dyDescent="0.15">
      <c r="B6" s="309" t="s">
        <v>17</v>
      </c>
      <c r="C6" s="268" t="s">
        <v>310</v>
      </c>
      <c r="D6" s="8">
        <v>0.32257496101304423</v>
      </c>
      <c r="E6" s="8">
        <v>3.2171338179978581E-2</v>
      </c>
      <c r="F6" s="8">
        <v>0.36057388680217523</v>
      </c>
      <c r="G6" s="8">
        <v>0.15231882802443772</v>
      </c>
      <c r="H6" s="50">
        <v>8.8191523267647634E-2</v>
      </c>
      <c r="I6" s="8">
        <v>3.9407280398538046E-2</v>
      </c>
      <c r="J6" s="54">
        <v>3.8070523878652743E-2</v>
      </c>
    </row>
    <row r="7" spans="2:10" ht="13.5" customHeight="1" x14ac:dyDescent="0.15">
      <c r="B7" s="309" t="s">
        <v>19</v>
      </c>
      <c r="C7" s="268" t="s">
        <v>311</v>
      </c>
      <c r="D7" s="8">
        <v>0.43944914757410253</v>
      </c>
      <c r="E7" s="8">
        <v>2.4548546158944525E-2</v>
      </c>
      <c r="F7" s="8">
        <v>0.39976886702432196</v>
      </c>
      <c r="G7" s="8">
        <v>0.26263332555821794</v>
      </c>
      <c r="H7" s="50">
        <v>1.5521577438480025E-2</v>
      </c>
      <c r="I7" s="8">
        <v>0.17387985326236774</v>
      </c>
      <c r="J7" s="54">
        <v>0.12134481223096333</v>
      </c>
    </row>
    <row r="8" spans="2:10" ht="13.5" customHeight="1" x14ac:dyDescent="0.15">
      <c r="B8" s="309" t="s">
        <v>21</v>
      </c>
      <c r="C8" s="268" t="s">
        <v>22</v>
      </c>
      <c r="D8" s="8">
        <v>0.23349686800485506</v>
      </c>
      <c r="E8" s="8">
        <v>5.8003940153580597E-2</v>
      </c>
      <c r="F8" s="8">
        <v>0.3940203290672239</v>
      </c>
      <c r="G8" s="8">
        <v>0.19526181190506628</v>
      </c>
      <c r="H8" s="50">
        <v>1.0936368417307164E-3</v>
      </c>
      <c r="I8" s="8">
        <v>7.3222063601000101E-2</v>
      </c>
      <c r="J8" s="54">
        <v>5.3568584713849773E-2</v>
      </c>
    </row>
    <row r="9" spans="2:10" ht="13.5" customHeight="1" x14ac:dyDescent="0.15">
      <c r="B9" s="309" t="s">
        <v>23</v>
      </c>
      <c r="C9" s="268" t="s">
        <v>312</v>
      </c>
      <c r="D9" s="8">
        <v>0.20029497135644653</v>
      </c>
      <c r="E9" s="8">
        <v>2.6939157259421205E-2</v>
      </c>
      <c r="F9" s="8">
        <v>0.47043490553514311</v>
      </c>
      <c r="G9" s="8">
        <v>9.7235633860456222E-2</v>
      </c>
      <c r="H9" s="50">
        <v>9.2598139111216577E-3</v>
      </c>
      <c r="I9" s="8">
        <v>1.8459960864882965E-2</v>
      </c>
      <c r="J9" s="54">
        <v>1.8036533191121064E-2</v>
      </c>
    </row>
    <row r="10" spans="2:10" ht="13.5" customHeight="1" x14ac:dyDescent="0.15">
      <c r="B10" s="309" t="s">
        <v>25</v>
      </c>
      <c r="C10" s="268" t="s">
        <v>313</v>
      </c>
      <c r="D10" s="8">
        <v>0.19636393192438267</v>
      </c>
      <c r="E10" s="8">
        <v>2.1219492730162302E-2</v>
      </c>
      <c r="F10" s="8">
        <v>0.36868005974446683</v>
      </c>
      <c r="G10" s="8">
        <v>8.7811753797801678E-2</v>
      </c>
      <c r="H10" s="50">
        <v>2.2903087395672005E-2</v>
      </c>
      <c r="I10" s="8">
        <v>1.0112699789735382E-2</v>
      </c>
      <c r="J10" s="54">
        <v>1.0112699789735382E-2</v>
      </c>
    </row>
    <row r="11" spans="2:10" ht="13.5" customHeight="1" x14ac:dyDescent="0.15">
      <c r="B11" s="309" t="s">
        <v>27</v>
      </c>
      <c r="C11" s="268" t="s">
        <v>314</v>
      </c>
      <c r="D11" s="8">
        <v>0.18202198670756728</v>
      </c>
      <c r="E11" s="8">
        <v>3.0404336512004349E-2</v>
      </c>
      <c r="F11" s="8">
        <v>0.37200434069599708</v>
      </c>
      <c r="G11" s="8">
        <v>0.23081723495806666</v>
      </c>
      <c r="H11" s="50">
        <v>3.1813734683378229E-3</v>
      </c>
      <c r="I11" s="8">
        <v>6.3528971054899963E-2</v>
      </c>
      <c r="J11" s="54">
        <v>6.1334066674747841E-2</v>
      </c>
    </row>
    <row r="12" spans="2:10" ht="13.5" customHeight="1" x14ac:dyDescent="0.15">
      <c r="B12" s="309" t="s">
        <v>28</v>
      </c>
      <c r="C12" s="268" t="s">
        <v>315</v>
      </c>
      <c r="D12" s="8">
        <v>0.17440420627094513</v>
      </c>
      <c r="E12" s="8">
        <v>5.2555253025537728E-2</v>
      </c>
      <c r="F12" s="8">
        <v>0.44577351743710364</v>
      </c>
      <c r="G12" s="8">
        <v>0.21652099172796294</v>
      </c>
      <c r="H12" s="50">
        <v>5.3481599453803809E-4</v>
      </c>
      <c r="I12" s="8">
        <v>4.6458898427162713E-2</v>
      </c>
      <c r="J12" s="54">
        <v>4.3192378077902022E-2</v>
      </c>
    </row>
    <row r="13" spans="2:10" ht="13.5" customHeight="1" x14ac:dyDescent="0.15">
      <c r="B13" s="309" t="s">
        <v>30</v>
      </c>
      <c r="C13" s="268" t="s">
        <v>316</v>
      </c>
      <c r="D13" s="8">
        <v>5.915135091480242E-2</v>
      </c>
      <c r="E13" s="8">
        <v>2.707816710740028E-2</v>
      </c>
      <c r="F13" s="8">
        <v>0.32725823094383766</v>
      </c>
      <c r="G13" s="8">
        <v>0.1392095839981328</v>
      </c>
      <c r="H13" s="191">
        <v>0</v>
      </c>
      <c r="I13" s="8">
        <v>5.4290995121190691E-2</v>
      </c>
      <c r="J13" s="54">
        <v>4.947076658239339E-2</v>
      </c>
    </row>
    <row r="14" spans="2:10" ht="13.5" customHeight="1" x14ac:dyDescent="0.15">
      <c r="B14" s="309" t="s">
        <v>32</v>
      </c>
      <c r="C14" s="268" t="s">
        <v>317</v>
      </c>
      <c r="D14" s="8">
        <v>0.10162141323543349</v>
      </c>
      <c r="E14" s="8">
        <v>2.9411655995861995E-2</v>
      </c>
      <c r="F14" s="8">
        <v>0.19019463199030687</v>
      </c>
      <c r="G14" s="8">
        <v>0.13060227948806707</v>
      </c>
      <c r="H14" s="50">
        <v>5.5648829033045993E-4</v>
      </c>
      <c r="I14" s="8">
        <v>3.3462387236953973E-2</v>
      </c>
      <c r="J14" s="54">
        <v>3.0768381484826319E-2</v>
      </c>
    </row>
    <row r="15" spans="2:10" ht="13.5" customHeight="1" x14ac:dyDescent="0.15">
      <c r="B15" s="309" t="s">
        <v>34</v>
      </c>
      <c r="C15" s="268" t="s">
        <v>318</v>
      </c>
      <c r="D15" s="8">
        <v>0.13281570784749258</v>
      </c>
      <c r="E15" s="8">
        <v>4.3831298767209842E-2</v>
      </c>
      <c r="F15" s="8">
        <v>0.4576818411930082</v>
      </c>
      <c r="G15" s="8">
        <v>0.29548798857749564</v>
      </c>
      <c r="H15" s="50">
        <v>9.729959975665162E-4</v>
      </c>
      <c r="I15" s="8">
        <v>5.9103093981002559E-2</v>
      </c>
      <c r="J15" s="54">
        <v>5.4655618078615624E-2</v>
      </c>
    </row>
    <row r="16" spans="2:10" ht="13.5" customHeight="1" x14ac:dyDescent="0.15">
      <c r="B16" s="309" t="s">
        <v>36</v>
      </c>
      <c r="C16" s="268" t="s">
        <v>319</v>
      </c>
      <c r="D16" s="8">
        <v>0.1028494212078634</v>
      </c>
      <c r="E16" s="8">
        <v>1.3194883965273208E-2</v>
      </c>
      <c r="F16" s="8">
        <v>0.44976861306831528</v>
      </c>
      <c r="G16" s="8">
        <v>0.24917805797342354</v>
      </c>
      <c r="H16" s="50">
        <v>4.2579613259062496E-5</v>
      </c>
      <c r="I16" s="8">
        <v>4.8154999359883766E-2</v>
      </c>
      <c r="J16" s="54">
        <v>4.6019746827671855E-2</v>
      </c>
    </row>
    <row r="17" spans="2:10" ht="13.5" customHeight="1" x14ac:dyDescent="0.15">
      <c r="B17" s="309" t="s">
        <v>38</v>
      </c>
      <c r="C17" s="268" t="s">
        <v>320</v>
      </c>
      <c r="D17" s="8">
        <v>0.12245219012281004</v>
      </c>
      <c r="E17" s="8">
        <v>1.1635144444581075E-2</v>
      </c>
      <c r="F17" s="8">
        <v>0.450506010375958</v>
      </c>
      <c r="G17" s="8">
        <v>0.2342731984721958</v>
      </c>
      <c r="H17" s="50">
        <v>2.6199462605652286E-5</v>
      </c>
      <c r="I17" s="8">
        <v>4.2835616706002159E-2</v>
      </c>
      <c r="J17" s="54">
        <v>4.0121008982369005E-2</v>
      </c>
    </row>
    <row r="18" spans="2:10" ht="13.5" customHeight="1" x14ac:dyDescent="0.15">
      <c r="B18" s="309" t="s">
        <v>40</v>
      </c>
      <c r="C18" s="268" t="s">
        <v>321</v>
      </c>
      <c r="D18" s="8">
        <v>0.17571592604245978</v>
      </c>
      <c r="E18" s="8">
        <v>1.3860496878000344E-2</v>
      </c>
      <c r="F18" s="8">
        <v>0.42883733096033144</v>
      </c>
      <c r="G18" s="8">
        <v>0.20702406435047607</v>
      </c>
      <c r="H18" s="50">
        <v>3.2414597986918153E-4</v>
      </c>
      <c r="I18" s="8">
        <v>4.5763901926330834E-2</v>
      </c>
      <c r="J18" s="54">
        <v>4.3902386748234636E-2</v>
      </c>
    </row>
    <row r="19" spans="2:10" ht="13.5" customHeight="1" x14ac:dyDescent="0.15">
      <c r="B19" s="309" t="s">
        <v>42</v>
      </c>
      <c r="C19" s="268" t="s">
        <v>304</v>
      </c>
      <c r="D19" s="8">
        <v>5.8936764006462181E-2</v>
      </c>
      <c r="E19" s="8">
        <v>9.511640978592693E-3</v>
      </c>
      <c r="F19" s="8">
        <v>0.35967563235734257</v>
      </c>
      <c r="G19" s="8">
        <v>0.26968370739119851</v>
      </c>
      <c r="H19" s="50">
        <v>5.9623372159564418E-4</v>
      </c>
      <c r="I19" s="8">
        <v>3.9683368979254084E-2</v>
      </c>
      <c r="J19" s="54">
        <v>3.8970271946492052E-2</v>
      </c>
    </row>
    <row r="20" spans="2:10" ht="13.5" customHeight="1" x14ac:dyDescent="0.15">
      <c r="B20" s="309" t="s">
        <v>44</v>
      </c>
      <c r="C20" s="268" t="s">
        <v>322</v>
      </c>
      <c r="D20" s="8">
        <v>0.17344672221905641</v>
      </c>
      <c r="E20" s="8">
        <v>9.1142445996991728E-3</v>
      </c>
      <c r="F20" s="8">
        <v>0.38263335523995268</v>
      </c>
      <c r="G20" s="8">
        <v>0.2068231382881022</v>
      </c>
      <c r="H20" s="50">
        <v>1.2892620736487356E-2</v>
      </c>
      <c r="I20" s="8">
        <v>4.5002639558729796E-2</v>
      </c>
      <c r="J20" s="54">
        <v>4.3800898503627353E-2</v>
      </c>
    </row>
    <row r="21" spans="2:10" ht="13.5" customHeight="1" x14ac:dyDescent="0.15">
      <c r="B21" s="309" t="s">
        <v>46</v>
      </c>
      <c r="C21" s="268" t="s">
        <v>323</v>
      </c>
      <c r="D21" s="8">
        <v>0.17793432092939027</v>
      </c>
      <c r="E21" s="8">
        <v>7.9091600037316089E-3</v>
      </c>
      <c r="F21" s="8">
        <v>0.34636088329585296</v>
      </c>
      <c r="G21" s="8">
        <v>0.19750495348197192</v>
      </c>
      <c r="H21" s="50">
        <v>1.1534033860632753E-2</v>
      </c>
      <c r="I21" s="8">
        <v>2.9104761371995171E-2</v>
      </c>
      <c r="J21" s="54">
        <v>2.8809836928902301E-2</v>
      </c>
    </row>
    <row r="22" spans="2:10" ht="13.5" customHeight="1" x14ac:dyDescent="0.15">
      <c r="B22" s="309" t="s">
        <v>47</v>
      </c>
      <c r="C22" s="268" t="s">
        <v>324</v>
      </c>
      <c r="D22" s="8">
        <v>8.6643705768600074E-2</v>
      </c>
      <c r="E22" s="8">
        <v>1.5744121851926307E-2</v>
      </c>
      <c r="F22" s="8">
        <v>0.27841097313772456</v>
      </c>
      <c r="G22" s="8">
        <v>0.15834202547653661</v>
      </c>
      <c r="H22" s="50">
        <v>3.1556024771987969E-2</v>
      </c>
      <c r="I22" s="8">
        <v>3.6149707829894608E-2</v>
      </c>
      <c r="J22" s="54">
        <v>3.5421609478669569E-2</v>
      </c>
    </row>
    <row r="23" spans="2:10" ht="13.5" customHeight="1" x14ac:dyDescent="0.15">
      <c r="B23" s="309" t="s">
        <v>49</v>
      </c>
      <c r="C23" s="268" t="s">
        <v>50</v>
      </c>
      <c r="D23" s="8">
        <v>0.31630659187034799</v>
      </c>
      <c r="E23" s="8">
        <v>3.5669638098325747E-2</v>
      </c>
      <c r="F23" s="8">
        <v>0.4113539899373751</v>
      </c>
      <c r="G23" s="8">
        <v>0.24737387708448799</v>
      </c>
      <c r="H23" s="50">
        <v>8.4261651949208254E-3</v>
      </c>
      <c r="I23" s="8">
        <v>6.0130484583983346E-2</v>
      </c>
      <c r="J23" s="54">
        <v>5.1285191622747577E-2</v>
      </c>
    </row>
    <row r="24" spans="2:10" ht="13.5" customHeight="1" x14ac:dyDescent="0.15">
      <c r="B24" s="309" t="s">
        <v>51</v>
      </c>
      <c r="C24" s="268" t="s">
        <v>325</v>
      </c>
      <c r="D24" s="8">
        <v>0</v>
      </c>
      <c r="E24" s="8">
        <v>0</v>
      </c>
      <c r="F24" s="8">
        <v>0.46012503920732073</v>
      </c>
      <c r="G24" s="8">
        <v>0.33879790757889527</v>
      </c>
      <c r="H24" s="50">
        <v>0</v>
      </c>
      <c r="I24" s="8">
        <v>0.10565956681830421</v>
      </c>
      <c r="J24" s="54">
        <v>9.0248084487176625E-2</v>
      </c>
    </row>
    <row r="25" spans="2:10" ht="13.5" customHeight="1" x14ac:dyDescent="0.15">
      <c r="B25" s="309" t="s">
        <v>53</v>
      </c>
      <c r="C25" s="268" t="s">
        <v>54</v>
      </c>
      <c r="D25" s="8">
        <v>0</v>
      </c>
      <c r="E25" s="8">
        <v>0</v>
      </c>
      <c r="F25" s="8">
        <v>0.37512680978952695</v>
      </c>
      <c r="G25" s="8">
        <v>0.18529781894422809</v>
      </c>
      <c r="H25" s="50">
        <v>1.9287870891589846E-2</v>
      </c>
      <c r="I25" s="8">
        <v>3.0616353421436791E-2</v>
      </c>
      <c r="J25" s="54">
        <v>3.0616353421436791E-2</v>
      </c>
    </row>
    <row r="26" spans="2:10" ht="13.5" customHeight="1" x14ac:dyDescent="0.15">
      <c r="B26" s="309" t="s">
        <v>55</v>
      </c>
      <c r="C26" s="268" t="s">
        <v>56</v>
      </c>
      <c r="D26" s="8">
        <v>0</v>
      </c>
      <c r="E26" s="8">
        <v>0</v>
      </c>
      <c r="F26" s="8">
        <v>0.39400108811120238</v>
      </c>
      <c r="G26" s="8">
        <v>0.12957780855264006</v>
      </c>
      <c r="H26" s="50">
        <v>1.5844584311279396E-2</v>
      </c>
      <c r="I26" s="8">
        <v>7.5909734079384807E-3</v>
      </c>
      <c r="J26" s="54">
        <v>7.5909734079384807E-3</v>
      </c>
    </row>
    <row r="27" spans="2:10" ht="13.5" customHeight="1" x14ac:dyDescent="0.15">
      <c r="B27" s="309" t="s">
        <v>57</v>
      </c>
      <c r="C27" s="268" t="s">
        <v>58</v>
      </c>
      <c r="D27" s="8">
        <v>0</v>
      </c>
      <c r="E27" s="8">
        <v>0</v>
      </c>
      <c r="F27" s="8">
        <v>0.64838653953851921</v>
      </c>
      <c r="G27" s="8">
        <v>0.46993842692011717</v>
      </c>
      <c r="H27" s="50">
        <v>1.7813126446185256E-4</v>
      </c>
      <c r="I27" s="8">
        <v>0.10563515054330964</v>
      </c>
      <c r="J27" s="54">
        <v>9.9881245442202088E-2</v>
      </c>
    </row>
    <row r="28" spans="2:10" ht="13.5" customHeight="1" x14ac:dyDescent="0.15">
      <c r="B28" s="309" t="s">
        <v>59</v>
      </c>
      <c r="C28" s="268" t="s">
        <v>326</v>
      </c>
      <c r="D28" s="8">
        <v>-173.03459102907175</v>
      </c>
      <c r="E28" s="8">
        <v>0</v>
      </c>
      <c r="F28" s="8">
        <v>0.68055566608417162</v>
      </c>
      <c r="G28" s="8">
        <v>0.38711678027870017</v>
      </c>
      <c r="H28" s="50">
        <v>0.13554079937910848</v>
      </c>
      <c r="I28" s="8">
        <v>0.13853855288692618</v>
      </c>
      <c r="J28" s="54">
        <v>0.12639973108427427</v>
      </c>
    </row>
    <row r="29" spans="2:10" ht="13.5" customHeight="1" x14ac:dyDescent="0.15">
      <c r="B29" s="309" t="s">
        <v>61</v>
      </c>
      <c r="C29" s="268" t="s">
        <v>327</v>
      </c>
      <c r="D29" s="8">
        <v>0</v>
      </c>
      <c r="E29" s="8">
        <v>0</v>
      </c>
      <c r="F29" s="8">
        <v>0.67116206300337222</v>
      </c>
      <c r="G29" s="8">
        <v>0.31082287755152305</v>
      </c>
      <c r="H29" s="50">
        <v>5.1964576370219145E-2</v>
      </c>
      <c r="I29" s="8">
        <v>5.5783311605009669E-2</v>
      </c>
      <c r="J29" s="54">
        <v>5.362884755350561E-2</v>
      </c>
    </row>
    <row r="30" spans="2:10" ht="13.5" customHeight="1" x14ac:dyDescent="0.15">
      <c r="B30" s="309" t="s">
        <v>63</v>
      </c>
      <c r="C30" s="268" t="s">
        <v>328</v>
      </c>
      <c r="D30" s="8">
        <v>0</v>
      </c>
      <c r="E30" s="8">
        <v>0</v>
      </c>
      <c r="F30" s="8">
        <v>0.86468207577692635</v>
      </c>
      <c r="G30" s="8">
        <v>3.4467955145512437E-2</v>
      </c>
      <c r="H30" s="50">
        <v>0.21857920291298397</v>
      </c>
      <c r="I30" s="8">
        <v>8.6937119476060299E-3</v>
      </c>
      <c r="J30" s="54">
        <v>4.6106449180887939E-3</v>
      </c>
    </row>
    <row r="31" spans="2:10" ht="13.5" customHeight="1" x14ac:dyDescent="0.15">
      <c r="B31" s="309" t="s">
        <v>65</v>
      </c>
      <c r="C31" s="268" t="s">
        <v>329</v>
      </c>
      <c r="D31" s="8">
        <v>0</v>
      </c>
      <c r="E31" s="8">
        <v>-0.32657455751472891</v>
      </c>
      <c r="F31" s="8">
        <v>0.47700625012376574</v>
      </c>
      <c r="G31" s="8">
        <v>0.26832637153110372</v>
      </c>
      <c r="H31" s="50">
        <v>4.7580040392862101E-2</v>
      </c>
      <c r="I31" s="8">
        <v>6.5626739911930784E-2</v>
      </c>
      <c r="J31" s="54">
        <v>6.1035510347980819E-2</v>
      </c>
    </row>
    <row r="32" spans="2:10" ht="13.5" customHeight="1" x14ac:dyDescent="0.15">
      <c r="B32" s="309" t="s">
        <v>67</v>
      </c>
      <c r="C32" s="268" t="s">
        <v>330</v>
      </c>
      <c r="D32" s="8">
        <v>4.1768910156901172E-2</v>
      </c>
      <c r="E32" s="8">
        <v>4.1083551813920855E-3</v>
      </c>
      <c r="F32" s="8">
        <v>0.5230300102102533</v>
      </c>
      <c r="G32" s="8">
        <v>0.17171463906370077</v>
      </c>
      <c r="H32" s="50">
        <v>5.1544103734338258E-2</v>
      </c>
      <c r="I32" s="8">
        <v>3.0978497891461072E-2</v>
      </c>
      <c r="J32" s="54">
        <v>2.8683471759627235E-2</v>
      </c>
    </row>
    <row r="33" spans="2:10" ht="13.5" customHeight="1" x14ac:dyDescent="0.15">
      <c r="B33" s="309" t="s">
        <v>69</v>
      </c>
      <c r="C33" s="268" t="s">
        <v>331</v>
      </c>
      <c r="D33" s="8">
        <v>0</v>
      </c>
      <c r="E33" s="8">
        <v>0</v>
      </c>
      <c r="F33" s="8">
        <v>0.71529512358101777</v>
      </c>
      <c r="G33" s="8">
        <v>0.36526993994369739</v>
      </c>
      <c r="H33" s="50">
        <v>4.4140148142609217E-3</v>
      </c>
      <c r="I33" s="8">
        <v>5.4335605369995425E-2</v>
      </c>
      <c r="J33" s="54">
        <v>5.4335605369995425E-2</v>
      </c>
    </row>
    <row r="34" spans="2:10" ht="13.5" customHeight="1" x14ac:dyDescent="0.15">
      <c r="B34" s="309" t="s">
        <v>71</v>
      </c>
      <c r="C34" s="268" t="s">
        <v>332</v>
      </c>
      <c r="D34" s="8">
        <v>0</v>
      </c>
      <c r="E34" s="8">
        <v>1.3798717042961616E-5</v>
      </c>
      <c r="F34" s="8">
        <v>0.72560614719760808</v>
      </c>
      <c r="G34" s="8">
        <v>0.5135224079588897</v>
      </c>
      <c r="H34" s="50">
        <v>1.7432664684868392E-2</v>
      </c>
      <c r="I34" s="8">
        <v>8.9428915893762048E-2</v>
      </c>
      <c r="J34" s="54">
        <v>8.5606733762265338E-2</v>
      </c>
    </row>
    <row r="35" spans="2:10" ht="13.5" customHeight="1" x14ac:dyDescent="0.15">
      <c r="B35" s="309" t="s">
        <v>73</v>
      </c>
      <c r="C35" s="268" t="s">
        <v>333</v>
      </c>
      <c r="D35" s="8">
        <v>0</v>
      </c>
      <c r="E35" s="8">
        <v>0</v>
      </c>
      <c r="F35" s="8">
        <v>0.62455803929145459</v>
      </c>
      <c r="G35" s="8">
        <v>0.51876090757627669</v>
      </c>
      <c r="H35" s="50">
        <v>5.6046805871876645E-2</v>
      </c>
      <c r="I35" s="8">
        <v>0.11661120211895219</v>
      </c>
      <c r="J35" s="54">
        <v>0.11042939749483377</v>
      </c>
    </row>
    <row r="36" spans="2:10" ht="13.5" customHeight="1" x14ac:dyDescent="0.15">
      <c r="B36" s="309" t="s">
        <v>75</v>
      </c>
      <c r="C36" s="268" t="s">
        <v>302</v>
      </c>
      <c r="D36" s="8">
        <v>0</v>
      </c>
      <c r="E36" s="8">
        <v>0</v>
      </c>
      <c r="F36" s="8">
        <v>0.5912844750819457</v>
      </c>
      <c r="G36" s="8">
        <v>0.49065503289091339</v>
      </c>
      <c r="H36" s="50">
        <v>1.9600132536048118E-2</v>
      </c>
      <c r="I36" s="8">
        <v>0.1408513618217192</v>
      </c>
      <c r="J36" s="54">
        <v>0.13413153262699248</v>
      </c>
    </row>
    <row r="37" spans="2:10" ht="13.5" customHeight="1" x14ac:dyDescent="0.15">
      <c r="B37" s="309" t="s">
        <v>76</v>
      </c>
      <c r="C37" s="268" t="s">
        <v>77</v>
      </c>
      <c r="D37" s="8">
        <v>0</v>
      </c>
      <c r="E37" s="8">
        <v>0</v>
      </c>
      <c r="F37" s="8">
        <v>0.62391206778220687</v>
      </c>
      <c r="G37" s="8">
        <v>0.35314023426346658</v>
      </c>
      <c r="H37" s="50">
        <v>1.3185966933272621E-2</v>
      </c>
      <c r="I37" s="8">
        <v>0.10632516689296531</v>
      </c>
      <c r="J37" s="54">
        <v>8.1689330799633697E-2</v>
      </c>
    </row>
    <row r="38" spans="2:10" ht="13.5" customHeight="1" x14ac:dyDescent="0.15">
      <c r="B38" s="309" t="s">
        <v>78</v>
      </c>
      <c r="C38" s="268" t="s">
        <v>334</v>
      </c>
      <c r="D38" s="8">
        <v>1.7652529534375841E-5</v>
      </c>
      <c r="E38" s="8">
        <v>6.2586241076423432E-6</v>
      </c>
      <c r="F38" s="8">
        <v>0.51356737175705258</v>
      </c>
      <c r="G38" s="8">
        <v>0.26247016364840658</v>
      </c>
      <c r="H38" s="50">
        <v>0.1292259785435535</v>
      </c>
      <c r="I38" s="8">
        <v>0.14368571983100553</v>
      </c>
      <c r="J38" s="54">
        <v>0.11450119018308351</v>
      </c>
    </row>
    <row r="39" spans="2:10" ht="13.5" customHeight="1" x14ac:dyDescent="0.15">
      <c r="B39" s="309" t="s">
        <v>80</v>
      </c>
      <c r="C39" s="268" t="s">
        <v>335</v>
      </c>
      <c r="D39" s="8">
        <v>0</v>
      </c>
      <c r="E39" s="8">
        <v>0</v>
      </c>
      <c r="F39" s="8">
        <v>0</v>
      </c>
      <c r="G39" s="8">
        <v>0</v>
      </c>
      <c r="H39" s="50">
        <v>0</v>
      </c>
      <c r="I39" s="8">
        <v>0</v>
      </c>
      <c r="J39" s="54">
        <v>0</v>
      </c>
    </row>
    <row r="40" spans="2:10" ht="13.5" customHeight="1" x14ac:dyDescent="0.15">
      <c r="B40" s="310" t="s">
        <v>82</v>
      </c>
      <c r="C40" s="270" t="s">
        <v>336</v>
      </c>
      <c r="D40" s="11">
        <v>2.3505125679551809E-2</v>
      </c>
      <c r="E40" s="11">
        <v>3.0097892967934352E-2</v>
      </c>
      <c r="F40" s="11">
        <v>0.40260136464037155</v>
      </c>
      <c r="G40" s="11">
        <v>1.2382532614783715E-2</v>
      </c>
      <c r="H40" s="51">
        <v>5.0960933167212922E-5</v>
      </c>
      <c r="I40" s="59">
        <v>1.0097121325134664E-3</v>
      </c>
      <c r="J40" s="60">
        <v>1.0097121325134664E-3</v>
      </c>
    </row>
    <row r="41" spans="2:10" ht="13.5" customHeight="1" thickBot="1" x14ac:dyDescent="0.2">
      <c r="B41" s="711" t="s">
        <v>90</v>
      </c>
      <c r="C41" s="712"/>
      <c r="D41" s="9"/>
      <c r="E41" s="9"/>
      <c r="F41" s="10">
        <v>0.5399748261996844</v>
      </c>
      <c r="G41" s="10">
        <v>0.27659314226758736</v>
      </c>
      <c r="H41" s="58"/>
      <c r="I41" s="61"/>
      <c r="J41" s="55"/>
    </row>
    <row r="42" spans="2:10" x14ac:dyDescent="0.15">
      <c r="F42" s="183"/>
      <c r="G42" s="183"/>
    </row>
    <row r="43" spans="2:10" x14ac:dyDescent="0.15">
      <c r="B43" s="192" t="s">
        <v>344</v>
      </c>
    </row>
  </sheetData>
  <sheetProtection formatCells="0" formatColumns="0" formatRows="0"/>
  <mergeCells count="2">
    <mergeCell ref="B3:C3"/>
    <mergeCell ref="B41:C41"/>
  </mergeCells>
  <phoneticPr fontId="1"/>
  <pageMargins left="0.70866141732283472" right="0.70866141732283472" top="0.74803149606299213" bottom="0.74803149606299213" header="0.31496062992125984" footer="0.31496062992125984"/>
  <pageSetup paperSize="9" orientation="portrait" r:id="rId1"/>
  <ignoredErrors>
    <ignoredError sqref="B4:B4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はじめに</vt:lpstr>
      <vt:lpstr>利用手引き</vt:lpstr>
      <vt:lpstr>部門分類表</vt:lpstr>
      <vt:lpstr>入力</vt:lpstr>
      <vt:lpstr>自給率</vt:lpstr>
      <vt:lpstr>総括表</vt:lpstr>
      <vt:lpstr>総合結果</vt:lpstr>
      <vt:lpstr>フロー</vt:lpstr>
      <vt:lpstr>波及効果計算</vt:lpstr>
      <vt:lpstr>投入係数</vt:lpstr>
      <vt:lpstr>逆行列係数</vt:lpstr>
      <vt:lpstr>その他係数</vt:lpstr>
      <vt:lpstr>総括表!Print_Area</vt:lpstr>
      <vt:lpstr>総合結果!Print_Area</vt:lpstr>
      <vt:lpstr>その他係数!Print_Titles</vt:lpstr>
      <vt:lpstr>逆行列係数!Print_Titles</vt:lpstr>
      <vt:lpstr>投入係数!Print_Titles</vt:lpstr>
      <vt:lpstr>波及効果計算!Print_Titles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N0090070</dc:creator>
  <cp:lastModifiedBy>加藤　慧</cp:lastModifiedBy>
  <cp:lastPrinted>2021-02-05T04:58:10Z</cp:lastPrinted>
  <dcterms:created xsi:type="dcterms:W3CDTF">2012-04-24T05:31:39Z</dcterms:created>
  <dcterms:modified xsi:type="dcterms:W3CDTF">2022-08-25T05:07:34Z</dcterms:modified>
</cp:coreProperties>
</file>