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28(2016)\E都市建設部\C水道課\07白樺湖下水道組合事務局\計画経理\公営企業に係る「経営比較分析表」の分析について\H28\290210再配布及び再提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<sst xmlns="http://schemas.openxmlformats.org/spreadsheetml/2006/main" count="224" uniqueCount="111">
  <si>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</si>
  <si>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</si>
  <si>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</si>
  <si>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</si>
  <si>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</si>
  <si>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</si>
  <si>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</si>
  <si>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</si>
  <si>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</si>
  <si>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</si>
  <si>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</si>
  <si>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</si>
  <si>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</si>
  <si>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</si>
  <si>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</si>
  <si>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</si>
  <si>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</si>
  <si>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</si>
  <si>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</si>
  <si>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</si>
  <si>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</si>
  <si>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</si>
  <si>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</si>
  <si>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</si>
  <si>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</si>
  <si>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</si>
  <si>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</si>
  <si>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</si>
  <si>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</si>
  <si>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</si>
  <si>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</si>
  <si>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</si>
  <si>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</si>
  <si>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</si>
  <si>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</si>
  <si>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</si>
  <si>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</si>
  <si>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</si>
  <si>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</si>
  <si>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</si>
  <si>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</si>
  <si>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</si>
  <si>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</si>
  <si>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</si>
  <si>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</si>
  <si>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</si>
  <si>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</si>
  <si>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</si>
  <si>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</si>
  <si>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</si>
  <si>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</si>
  <si>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</si>
  <si>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</si>
  <si>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</si>
  <si>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</si>
  <si>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</si>
  <si>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</si>
  <si>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</si>
  <si>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</si>
  <si>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</si>
  <si>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</si>
  <si>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</si>
  <si>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</si>
  <si>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</si>
  <si>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</si>
  <si>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</si>
  <si>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</si>
  <si>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</si>
  <si>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</si>
  <si>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</si>
  <si>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</si>
  <si>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</si>
  <si>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</si>
  <si>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</si>
  <si>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</si>
  <si>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</si>
  <si>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</si>
  <si>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</si>
  <si>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</si>
  <si>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</si>
  <si>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</si>
  <si>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</si>
  <si>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</si>
  <si>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</si>
  <si>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</si>
  <si>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</si>
  <si>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</si>
  <si>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</si>
  <si>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</si>
  <si>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</si>
  <si>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</si>
  <si>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</si>
  <si>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</si>
  <si>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</si>
  <si>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</si>
  <si>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</si>
  <si>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白樺湖下水道組合</t>
  </si>
  <si>
    <t>法非適用</t>
  </si>
  <si>
    <t>下水道事業</t>
  </si>
  <si>
    <t>特定環境保全公共下水道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</si>
  <si>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</si>
  <si>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</si>
  <si>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</si>
  <si>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</si>
  <si>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</si>
  <si>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</si>
  <si>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</si>
  <si>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</si>
  <si>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収益的収支比率・経費回収率ともに高い数値となっており、収入に見合った経費額に抑えている。企業債残高も着実に減少しており、健全であるといえる。
　平成27年度末を以て諏訪湖流域下水道への接続、供用開始及び白樺湖浄化センター閉鎖に伴い、白樺湖下水道組合の管路施設・料金収入については茅野市・立科町のそれぞれへ分割となる。また、平成28年度で企業債の全額償還を行う。</t>
    <phoneticPr fontId="4"/>
  </si>
  <si>
    <t>　現状では管渠の修繕等が必要な箇所がなく、行っていない。今後、管渠の長寿命化を検討する必要がある。</t>
    <phoneticPr fontId="4"/>
  </si>
  <si>
    <t>　現状としては健全運営を行っている。管路施設としては古いものでは約40年となるので、茅野市・立科町それぞれでの長寿命化への取組みが必要と考えられる。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</si>
</sst>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54288"/>
        <c:axId val="26990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54288"/>
        <c:axId val="269909320"/>
      </c:lineChart>
      <c:dateAx>
        <c:axId val="26845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09320"/>
        <c:crosses val="autoZero"/>
        <c:auto val="1"/>
        <c:lblOffset val="100"/>
        <c:baseTimeUnit val="years"/>
      </c:dateAx>
      <c:valAx>
        <c:axId val="26990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45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43.92</c:v>
                </c:pt>
                <c:pt idx="1">
                  <c:v>44.2</c:v>
                </c:pt>
                <c:pt idx="2">
                  <c:v>32.53</c:v>
                </c:pt>
                <c:pt idx="3">
                  <c:v>28.81</c:v>
                </c:pt>
                <c:pt idx="4">
                  <c:v>27.59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04928"/>
        <c:axId val="41790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39.950000000000003</c:v>
                </c:pt>
                <c:pt idx="1">
                  <c:v>36.83</c:v>
                </c:pt>
                <c:pt idx="2">
                  <c:v>35.32</c:v>
                </c:pt>
                <c:pt idx="3">
                  <c:v>38.409999999999997</c:v>
                </c:pt>
                <c:pt idx="4">
                  <c:v>39.25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04928"/>
        <c:axId val="417903752"/>
      </c:lineChart>
      <c:dateAx>
        <c:axId val="41790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903752"/>
        <c:crosses val="autoZero"/>
        <c:auto val="1"/>
        <c:lblOffset val="100"/>
        <c:baseTimeUnit val="years"/>
      </c:dateAx>
      <c:valAx>
        <c:axId val="41790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90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05712"/>
        <c:axId val="41794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85.03</c:v>
                </c:pt>
                <c:pt idx="1">
                  <c:v>84.49</c:v>
                </c:pt>
                <c:pt idx="2">
                  <c:v>85.67</c:v>
                </c:pt>
                <c:pt idx="3">
                  <c:v>86.28</c:v>
                </c:pt>
                <c:pt idx="4">
                  <c:v>86.43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05712"/>
        <c:axId val="417942984"/>
      </c:lineChart>
      <c:dateAx>
        <c:axId val="41790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942984"/>
        <c:crosses val="autoZero"/>
        <c:auto val="1"/>
        <c:lblOffset val="100"/>
        <c:baseTimeUnit val="years"/>
      </c:dateAx>
      <c:valAx>
        <c:axId val="41794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90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96.22</c:v>
                </c:pt>
                <c:pt idx="1">
                  <c:v>95.23</c:v>
                </c:pt>
                <c:pt idx="2">
                  <c:v>92.21</c:v>
                </c:pt>
                <c:pt idx="3">
                  <c:v>91.52</c:v>
                </c:pt>
                <c:pt idx="4">
                  <c:v>88.36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07360"/>
        <c:axId val="26990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07360"/>
        <c:axId val="269906576"/>
      </c:lineChart>
      <c:dateAx>
        <c:axId val="26990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06576"/>
        <c:crosses val="autoZero"/>
        <c:auto val="1"/>
        <c:lblOffset val="100"/>
        <c:baseTimeUnit val="years"/>
      </c:dateAx>
      <c:valAx>
        <c:axId val="26990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0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10104"/>
        <c:axId val="26990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10104"/>
        <c:axId val="269908536"/>
      </c:lineChart>
      <c:dateAx>
        <c:axId val="26991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08536"/>
        <c:crosses val="autoZero"/>
        <c:auto val="1"/>
        <c:lblOffset val="100"/>
        <c:baseTimeUnit val="years"/>
      </c:dateAx>
      <c:valAx>
        <c:axId val="26990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1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0744"/>
        <c:axId val="41728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90744"/>
        <c:axId val="417288392"/>
      </c:lineChart>
      <c:dateAx>
        <c:axId val="417290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288392"/>
        <c:crosses val="autoZero"/>
        <c:auto val="1"/>
        <c:lblOffset val="100"/>
        <c:baseTimeUnit val="years"/>
      </c:dateAx>
      <c:valAx>
        <c:axId val="41728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290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85648"/>
        <c:axId val="41728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85648"/>
        <c:axId val="417288784"/>
      </c:lineChart>
      <c:dateAx>
        <c:axId val="41728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288784"/>
        <c:crosses val="autoZero"/>
        <c:auto val="1"/>
        <c:lblOffset val="100"/>
        <c:baseTimeUnit val="years"/>
      </c:dateAx>
      <c:valAx>
        <c:axId val="41728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28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89176"/>
        <c:axId val="41728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89176"/>
        <c:axId val="417289960"/>
      </c:lineChart>
      <c:dateAx>
        <c:axId val="417289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289960"/>
        <c:crosses val="autoZero"/>
        <c:auto val="1"/>
        <c:lblOffset val="100"/>
        <c:baseTimeUnit val="years"/>
      </c:dateAx>
      <c:valAx>
        <c:axId val="41728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289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38.299999999999997</c:v>
                </c:pt>
                <c:pt idx="2">
                  <c:v>33.6</c:v>
                </c:pt>
                <c:pt idx="3">
                  <c:v>29.34</c:v>
                </c:pt>
                <c:pt idx="4">
                  <c:v>18.079999999999998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84080"/>
        <c:axId val="41728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1733.74</c:v>
                </c:pt>
                <c:pt idx="1">
                  <c:v>1860.94</c:v>
                </c:pt>
                <c:pt idx="2">
                  <c:v>1655.47</c:v>
                </c:pt>
                <c:pt idx="3">
                  <c:v>1504.21</c:v>
                </c:pt>
                <c:pt idx="4">
                  <c:v>1390.86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84080"/>
        <c:axId val="417287608"/>
      </c:lineChart>
      <c:dateAx>
        <c:axId val="41728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287608"/>
        <c:crosses val="autoZero"/>
        <c:auto val="1"/>
        <c:lblOffset val="100"/>
        <c:baseTimeUnit val="years"/>
      </c:dateAx>
      <c:valAx>
        <c:axId val="41728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28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117.55</c:v>
                </c:pt>
                <c:pt idx="1">
                  <c:v>119.3</c:v>
                </c:pt>
                <c:pt idx="2">
                  <c:v>112.11</c:v>
                </c:pt>
                <c:pt idx="3">
                  <c:v>111.48</c:v>
                </c:pt>
                <c:pt idx="4">
                  <c:v>95.86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88000"/>
        <c:axId val="4172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70.61</c:v>
                </c:pt>
                <c:pt idx="1">
                  <c:v>67</c:v>
                </c:pt>
                <c:pt idx="2">
                  <c:v>67.92</c:v>
                </c:pt>
                <c:pt idx="3">
                  <c:v>67.41</c:v>
                </c:pt>
                <c:pt idx="4">
                  <c:v>76.849999999999994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88000"/>
        <c:axId val="417286432"/>
      </c:lineChart>
      <c:dateAx>
        <c:axId val="4172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286432"/>
        <c:crosses val="autoZero"/>
        <c:auto val="1"/>
        <c:lblOffset val="100"/>
        <c:baseTimeUnit val="years"/>
      </c:dateAx>
      <c:valAx>
        <c:axId val="4172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2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100.13</c:v>
                </c:pt>
                <c:pt idx="1">
                  <c:v>101.43</c:v>
                </c:pt>
                <c:pt idx="2">
                  <c:v>108.22</c:v>
                </c:pt>
                <c:pt idx="3">
                  <c:v>108.58</c:v>
                </c:pt>
                <c:pt idx="4">
                  <c:v>121.07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02576"/>
        <c:axId val="41790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205.88</c:v>
                </c:pt>
                <c:pt idx="1">
                  <c:v>212.67</c:v>
                </c:pt>
                <c:pt idx="2">
                  <c:v>209.77</c:v>
                </c:pt>
                <c:pt idx="3">
                  <c:v>216.49</c:v>
                </c:pt>
                <c:pt idx="4">
                  <c:v>198.4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02576"/>
        <c:axId val="417902968"/>
      </c:lineChart>
      <c:dateAx>
        <c:axId val="41790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902968"/>
        <c:crosses val="autoZero"/>
        <c:auto val="1"/>
        <c:lblOffset val="100"/>
        <c:baseTimeUnit val="years"/>
      </c:dateAx>
      <c:valAx>
        <c:axId val="41790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90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白樺湖下水道組合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 t="str">
        <f>データ!R6</f>
        <v>-</v>
      </c>
      <c r="AM8" s="64"/>
      <c r="AN8" s="64"/>
      <c r="AO8" s="64"/>
      <c r="AP8" s="64"/>
      <c r="AQ8" s="64"/>
      <c r="AR8" s="64"/>
      <c r="AS8" s="64"/>
      <c r="AT8" s="63" t="str">
        <f>データ!S6</f>
        <v>-</v>
      </c>
      <c r="AU8" s="63"/>
      <c r="AV8" s="63"/>
      <c r="AW8" s="63"/>
      <c r="AX8" s="63"/>
      <c r="AY8" s="63"/>
      <c r="AZ8" s="63"/>
      <c r="BA8" s="63"/>
      <c r="BB8" s="63" t="str">
        <f>データ!T6</f>
        <v>-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0.72</v>
      </c>
      <c r="Q10" s="63"/>
      <c r="R10" s="63"/>
      <c r="S10" s="63"/>
      <c r="T10" s="63"/>
      <c r="U10" s="63"/>
      <c r="V10" s="63"/>
      <c r="W10" s="63">
        <f>データ!P6</f>
        <v>97.89</v>
      </c>
      <c r="X10" s="63"/>
      <c r="Y10" s="63"/>
      <c r="Z10" s="63"/>
      <c r="AA10" s="63"/>
      <c r="AB10" s="63"/>
      <c r="AC10" s="63"/>
      <c r="AD10" s="64">
        <f>データ!Q6</f>
        <v>2775</v>
      </c>
      <c r="AE10" s="64"/>
      <c r="AF10" s="64"/>
      <c r="AG10" s="64"/>
      <c r="AH10" s="64"/>
      <c r="AI10" s="64"/>
      <c r="AJ10" s="64"/>
      <c r="AK10" s="2"/>
      <c r="AL10" s="64">
        <f>データ!U6</f>
        <v>457</v>
      </c>
      <c r="AM10" s="64"/>
      <c r="AN10" s="64"/>
      <c r="AO10" s="64"/>
      <c r="AP10" s="64"/>
      <c r="AQ10" s="64"/>
      <c r="AR10" s="64"/>
      <c r="AS10" s="64"/>
      <c r="AT10" s="63">
        <f>データ!V6</f>
        <v>1.96</v>
      </c>
      <c r="AU10" s="63"/>
      <c r="AV10" s="63"/>
      <c r="AW10" s="63"/>
      <c r="AX10" s="63"/>
      <c r="AY10" s="63"/>
      <c r="AZ10" s="63"/>
      <c r="BA10" s="63"/>
      <c r="BB10" s="63">
        <f>データ!W6</f>
        <v>233.16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209953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長野県　白樺湖下水道組合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0.72</v>
      </c>
      <c r="P6" s="32">
        <f t="shared" si="3"/>
        <v>97.89</v>
      </c>
      <c r="Q6" s="32">
        <f t="shared" si="3"/>
        <v>2775</v>
      </c>
      <c r="R6" s="32" t="str">
        <f t="shared" si="3"/>
        <v>-</v>
      </c>
      <c r="S6" s="32" t="str">
        <f t="shared" si="3"/>
        <v>-</v>
      </c>
      <c r="T6" s="32" t="str">
        <f t="shared" si="3"/>
        <v>-</v>
      </c>
      <c r="U6" s="32">
        <f t="shared" si="3"/>
        <v>457</v>
      </c>
      <c r="V6" s="32">
        <f t="shared" si="3"/>
        <v>1.96</v>
      </c>
      <c r="W6" s="32">
        <f t="shared" si="3"/>
        <v>233.16</v>
      </c>
      <c r="X6" s="33">
        <f>IF(X7="",NA(),X7)</f>
        <v>96.22</v>
      </c>
      <c r="Y6" s="33">
        <f t="shared" ref="Y6:AG6" si="4">IF(Y7="",NA(),Y7)</f>
        <v>95.23</v>
      </c>
      <c r="Z6" s="33">
        <f t="shared" si="4"/>
        <v>92.21</v>
      </c>
      <c r="AA6" s="33">
        <f t="shared" si="4"/>
        <v>91.52</v>
      </c>
      <c r="AB6" s="33">
        <f t="shared" si="4"/>
        <v>88.36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45.85</v>
      </c>
      <c r="BF6" s="33">
        <f t="shared" ref="BF6:BN6" si="7">IF(BF7="",NA(),BF7)</f>
        <v>38.299999999999997</v>
      </c>
      <c r="BG6" s="33">
        <f t="shared" si="7"/>
        <v>33.6</v>
      </c>
      <c r="BH6" s="33">
        <f t="shared" si="7"/>
        <v>29.34</v>
      </c>
      <c r="BI6" s="33">
        <f t="shared" si="7"/>
        <v>18.079999999999998</v>
      </c>
      <c r="BJ6" s="33">
        <f t="shared" si="7"/>
        <v>1733.74</v>
      </c>
      <c r="BK6" s="33">
        <f t="shared" si="7"/>
        <v>1860.94</v>
      </c>
      <c r="BL6" s="33">
        <f t="shared" si="7"/>
        <v>1655.47</v>
      </c>
      <c r="BM6" s="33">
        <f t="shared" si="7"/>
        <v>1504.21</v>
      </c>
      <c r="BN6" s="33">
        <f t="shared" si="7"/>
        <v>1390.86</v>
      </c>
      <c r="BO6" s="32" t="str">
        <f>IF(BO7="","",IF(BO7="-","【-】","【"&amp;SUBSTITUTE(TEXT(BO7,"#,##0.00"),"-","△")&amp;"】"))</f>
        <v>【1,457.06】</v>
      </c>
      <c r="BP6" s="33">
        <f>IF(BP7="",NA(),BP7)</f>
        <v>117.55</v>
      </c>
      <c r="BQ6" s="33">
        <f t="shared" ref="BQ6:BY6" si="8">IF(BQ7="",NA(),BQ7)</f>
        <v>119.3</v>
      </c>
      <c r="BR6" s="33">
        <f t="shared" si="8"/>
        <v>112.11</v>
      </c>
      <c r="BS6" s="33">
        <f t="shared" si="8"/>
        <v>111.48</v>
      </c>
      <c r="BT6" s="33">
        <f t="shared" si="8"/>
        <v>95.86</v>
      </c>
      <c r="BU6" s="33">
        <f t="shared" si="8"/>
        <v>70.61</v>
      </c>
      <c r="BV6" s="33">
        <f t="shared" si="8"/>
        <v>67</v>
      </c>
      <c r="BW6" s="33">
        <f t="shared" si="8"/>
        <v>67.92</v>
      </c>
      <c r="BX6" s="33">
        <f t="shared" si="8"/>
        <v>67.41</v>
      </c>
      <c r="BY6" s="33">
        <f t="shared" si="8"/>
        <v>76.849999999999994</v>
      </c>
      <c r="BZ6" s="32" t="str">
        <f>IF(BZ7="","",IF(BZ7="-","【-】","【"&amp;SUBSTITUTE(TEXT(BZ7,"#,##0.00"),"-","△")&amp;"】"))</f>
        <v>【64.73】</v>
      </c>
      <c r="CA6" s="33">
        <f>IF(CA7="",NA(),CA7)</f>
        <v>100.13</v>
      </c>
      <c r="CB6" s="33">
        <f t="shared" ref="CB6:CJ6" si="9">IF(CB7="",NA(),CB7)</f>
        <v>101.43</v>
      </c>
      <c r="CC6" s="33">
        <f t="shared" si="9"/>
        <v>108.22</v>
      </c>
      <c r="CD6" s="33">
        <f t="shared" si="9"/>
        <v>108.58</v>
      </c>
      <c r="CE6" s="33">
        <f t="shared" si="9"/>
        <v>121.07</v>
      </c>
      <c r="CF6" s="33">
        <f t="shared" si="9"/>
        <v>205.88</v>
      </c>
      <c r="CG6" s="33">
        <f t="shared" si="9"/>
        <v>212.67</v>
      </c>
      <c r="CH6" s="33">
        <f t="shared" si="9"/>
        <v>209.77</v>
      </c>
      <c r="CI6" s="33">
        <f t="shared" si="9"/>
        <v>216.49</v>
      </c>
      <c r="CJ6" s="33">
        <f t="shared" si="9"/>
        <v>198.4</v>
      </c>
      <c r="CK6" s="32" t="str">
        <f>IF(CK7="","",IF(CK7="-","【-】","【"&amp;SUBSTITUTE(TEXT(CK7,"#,##0.00"),"-","△")&amp;"】"))</f>
        <v>【250.25】</v>
      </c>
      <c r="CL6" s="33">
        <f>IF(CL7="",NA(),CL7)</f>
        <v>43.92</v>
      </c>
      <c r="CM6" s="33">
        <f t="shared" ref="CM6:CU6" si="10">IF(CM7="",NA(),CM7)</f>
        <v>44.2</v>
      </c>
      <c r="CN6" s="33">
        <f t="shared" si="10"/>
        <v>32.53</v>
      </c>
      <c r="CO6" s="33">
        <f t="shared" si="10"/>
        <v>28.81</v>
      </c>
      <c r="CP6" s="33">
        <f t="shared" si="10"/>
        <v>27.59</v>
      </c>
      <c r="CQ6" s="33">
        <f t="shared" si="10"/>
        <v>39.950000000000003</v>
      </c>
      <c r="CR6" s="33">
        <f t="shared" si="10"/>
        <v>36.83</v>
      </c>
      <c r="CS6" s="33">
        <f t="shared" si="10"/>
        <v>35.32</v>
      </c>
      <c r="CT6" s="33">
        <f t="shared" si="10"/>
        <v>38.409999999999997</v>
      </c>
      <c r="CU6" s="33">
        <f t="shared" si="10"/>
        <v>39.25</v>
      </c>
      <c r="CV6" s="32" t="str">
        <f>IF(CV7="","",IF(CV7="-","【-】","【"&amp;SUBSTITUTE(TEXT(CV7,"#,##0.00"),"-","△")&amp;"】"))</f>
        <v>【40.31】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85.03</v>
      </c>
      <c r="DC6" s="33">
        <f t="shared" si="11"/>
        <v>84.49</v>
      </c>
      <c r="DD6" s="33">
        <f t="shared" si="11"/>
        <v>85.67</v>
      </c>
      <c r="DE6" s="33">
        <f t="shared" si="11"/>
        <v>86.28</v>
      </c>
      <c r="DF6" s="33">
        <f t="shared" si="11"/>
        <v>86.43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0.03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209953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0.72</v>
      </c>
      <c r="P7" s="36">
        <v>97.89</v>
      </c>
      <c r="Q7" s="36">
        <v>2775</v>
      </c>
      <c r="R7" s="36" t="s">
        <v>101</v>
      </c>
      <c r="S7" s="36" t="s">
        <v>101</v>
      </c>
      <c r="T7" s="36" t="s">
        <v>101</v>
      </c>
      <c r="U7" s="36">
        <v>457</v>
      </c>
      <c r="V7" s="36">
        <v>1.96</v>
      </c>
      <c r="W7" s="36">
        <v>233.16</v>
      </c>
      <c r="X7" s="36">
        <v>96.22</v>
      </c>
      <c r="Y7" s="36">
        <v>95.23</v>
      </c>
      <c r="Z7" s="36">
        <v>92.21</v>
      </c>
      <c r="AA7" s="36">
        <v>91.52</v>
      </c>
      <c r="AB7" s="36">
        <v>88.36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45.85</v>
      </c>
      <c r="BF7" s="36">
        <v>38.299999999999997</v>
      </c>
      <c r="BG7" s="36">
        <v>33.6</v>
      </c>
      <c r="BH7" s="36">
        <v>29.34</v>
      </c>
      <c r="BI7" s="36">
        <v>18.079999999999998</v>
      </c>
      <c r="BJ7" s="36">
        <v>1733.74</v>
      </c>
      <c r="BK7" s="36">
        <v>1860.94</v>
      </c>
      <c r="BL7" s="36">
        <v>1655.47</v>
      </c>
      <c r="BM7" s="36">
        <v>1504.21</v>
      </c>
      <c r="BN7" s="36">
        <v>1390.86</v>
      </c>
      <c r="BO7" s="36">
        <v>1457.06</v>
      </c>
      <c r="BP7" s="36">
        <v>117.55</v>
      </c>
      <c r="BQ7" s="36">
        <v>119.3</v>
      </c>
      <c r="BR7" s="36">
        <v>112.11</v>
      </c>
      <c r="BS7" s="36">
        <v>111.48</v>
      </c>
      <c r="BT7" s="36">
        <v>95.86</v>
      </c>
      <c r="BU7" s="36">
        <v>70.61</v>
      </c>
      <c r="BV7" s="36">
        <v>67</v>
      </c>
      <c r="BW7" s="36">
        <v>67.92</v>
      </c>
      <c r="BX7" s="36">
        <v>67.41</v>
      </c>
      <c r="BY7" s="36">
        <v>76.849999999999994</v>
      </c>
      <c r="BZ7" s="36">
        <v>64.73</v>
      </c>
      <c r="CA7" s="36">
        <v>100.13</v>
      </c>
      <c r="CB7" s="36">
        <v>101.43</v>
      </c>
      <c r="CC7" s="36">
        <v>108.22</v>
      </c>
      <c r="CD7" s="36">
        <v>108.58</v>
      </c>
      <c r="CE7" s="36">
        <v>121.07</v>
      </c>
      <c r="CF7" s="36">
        <v>205.88</v>
      </c>
      <c r="CG7" s="36">
        <v>212.67</v>
      </c>
      <c r="CH7" s="36">
        <v>209.77</v>
      </c>
      <c r="CI7" s="36">
        <v>216.49</v>
      </c>
      <c r="CJ7" s="36">
        <v>198.4</v>
      </c>
      <c r="CK7" s="36">
        <v>250.25</v>
      </c>
      <c r="CL7" s="36">
        <v>43.92</v>
      </c>
      <c r="CM7" s="36">
        <v>44.2</v>
      </c>
      <c r="CN7" s="36">
        <v>32.53</v>
      </c>
      <c r="CO7" s="36">
        <v>28.81</v>
      </c>
      <c r="CP7" s="36">
        <v>27.59</v>
      </c>
      <c r="CQ7" s="36">
        <v>39.950000000000003</v>
      </c>
      <c r="CR7" s="36">
        <v>36.83</v>
      </c>
      <c r="CS7" s="36">
        <v>35.32</v>
      </c>
      <c r="CT7" s="36">
        <v>38.409999999999997</v>
      </c>
      <c r="CU7" s="36">
        <v>39.25</v>
      </c>
      <c r="CV7" s="36">
        <v>40.31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85.03</v>
      </c>
      <c r="DC7" s="36">
        <v>84.49</v>
      </c>
      <c r="DD7" s="36">
        <v>85.67</v>
      </c>
      <c r="DE7" s="36">
        <v>86.28</v>
      </c>
      <c r="DF7" s="36">
        <v>86.43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0.03</v>
      </c>
      <c r="EK7" s="36">
        <v>0.05</v>
      </c>
      <c r="EL7" s="36">
        <v>7.0000000000000007E-2</v>
      </c>
      <c r="EM7" s="36">
        <v>0.08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宮坂　峻</cp:lastModifiedBy>
  <dcterms:created xsi:type="dcterms:W3CDTF">2017-02-08T03:01:25Z</dcterms:created>
  <dcterms:modified xsi:type="dcterms:W3CDTF">2017-02-13T00:35:33Z</dcterms:modified>
  <cp:category/>
</cp:coreProperties>
</file>