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66okfile1\data\水道課\一般事務データ\水道管理\経理\経理（主幹）\照会・回答\経営分析表(1月2月)\H29.2月公表予定 202045岡谷市(経営比較分析表)\"/>
    </mc:Choice>
  </mc:AlternateContent>
  <workbookProtection workbookAlgorithmName="SHA-512" workbookHashValue="GPvkm+aDkMUyC6l2R/GwZlDt56Xe3+RaOEAjReizsKymM/mkqQ0obk+YWC19/FLvXAPc87iXnjyMt6qFbuFWwA==" workbookSaltValue="TR8FDKNRsBf/xnNGvVhETw=="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BB8" i="4"/>
  <c r="AT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<sst xmlns="http://schemas.openxmlformats.org/spreadsheetml/2006/main" count="225" uniqueCount="110">
  <si>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</si>
  <si>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</si>
  <si>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</si>
  <si>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</si>
  <si>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</si>
  <si>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</si>
  <si>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</si>
  <si>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</si>
  <si>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</si>
  <si>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</si>
  <si>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</si>
  <si>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</si>
  <si>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</si>
  <si>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</si>
  <si>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</si>
  <si>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</si>
  <si>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</si>
  <si>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</si>
  <si>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</si>
  <si>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</si>
  <si>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</si>
  <si>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</si>
  <si>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</si>
  <si>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</si>
  <si>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</si>
  <si>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</si>
  <si>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</si>
  <si>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</si>
  <si>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</si>
  <si>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</si>
  <si>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</si>
  <si>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</si>
  <si>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</si>
  <si>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</si>
  <si>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</si>
  <si>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</si>
  <si>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</si>
  <si>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</si>
  <si>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</si>
  <si>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</si>
  <si>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</si>
  <si>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</si>
  <si>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</si>
  <si>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</si>
  <si>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</si>
  <si>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</si>
  <si>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</si>
  <si>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</si>
  <si>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</si>
  <si>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</si>
  <si>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</si>
  <si>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</si>
  <si>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</si>
  <si>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</si>
  <si>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</si>
  <si>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</si>
  <si>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</si>
  <si>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</si>
  <si>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</si>
  <si>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</si>
  <si>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</si>
  <si>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</si>
  <si>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</si>
  <si>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</si>
  <si>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</si>
  <si>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</si>
  <si>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</si>
  <si>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</si>
  <si>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</si>
  <si>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</si>
  <si>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</si>
  <si>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</si>
  <si>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</si>
  <si>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</si>
  <si>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</si>
  <si>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</si>
  <si>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</si>
  <si>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</si>
  <si>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</si>
  <si>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</si>
  <si>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</si>
  <si>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</si>
  <si>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</si>
  <si>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</si>
  <si>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</si>
  <si>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</si>
  <si>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</si>
  <si>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</si>
  <si>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</si>
  <si>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</si>
  <si>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</si>
  <si>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</si>
  <si>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</si>
  <si>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</si>
  <si>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</si>
  <si>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</si>
  <si>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岡谷市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</si>
  <si>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</si>
  <si>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</si>
  <si>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</si>
  <si>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</si>
  <si>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</si>
  <si>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</si>
  <si>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</si>
  <si>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</si>
  <si>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</si>
  <si>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</si>
  <si>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老朽度)は平均を上回っていますが、早くから長寿命化対策や耐震化対策に取り組んできたことなどにより、管渠改善率も平均を上回った状態で推移していますので、管渠の更新・改善が順調に進んでいる状況です。
　引き続き、計画的な施設の更新等に努めていくことが必要です。</t>
    <phoneticPr fontId="4"/>
  </si>
  <si>
    <t>　下水道事業は、下水道普及率が99％を超え、建設拡張から現在は維持管理が中心になっています。
人口の減少等に伴う汚水量の減により、使用料の減少傾向の中での施設の更新・長寿命化、耐震化や維持管理のための財源確保が欠かせませんので、随時検討し、適正な料金水準を確保することが必要です。
　今後は、長寿命化から制度改正されたストックマネジメント事業への取り組みなど、下水道施設全体の適正な資産管理を進めながら、維持修繕費用を抑え、安定した事業運営に努めます。</t>
    <phoneticPr fontId="4"/>
  </si>
  <si>
    <t xml:space="preserve"> 人口が減り使用料収入が減少し続けている状況ですが、経常収支比率及び経費回収率は１００％を超え、平均を上回っており、適正な料金水準で健全な運営を維持しています。
　しかし、人口減少が進む中での維持管理経費や流域下水道施設の更新、耐震化による財源確保のためには、常に適正な料金水準を確保していく必要があります。
　企業債残高対事業規模比率は、早期に更新投資へ取り掛かったことから平均を若干上回っていますが、徐々に減少傾向となっております。引き続き、施設更新等の需要をみながら過剰な借り入れとならないように取り組むことが必要です。
　終末処理場を諏訪湖流域で運営しているため、岡谷市単独で処理場を運営することに比べると、効率的で、岡谷市下水道事業の健全経営につながっているものと考えています。
　人口減少に合わせ管路の縮小を行うことが難しい事業ですので、維持修繕や更新等を効率的に実施していく必要があります。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</si>
</sst>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0.37</c:v>
                </c:pt>
                <c:pt idx="1">
                  <c:v>0.12</c:v>
                </c:pt>
                <c:pt idx="2">
                  <c:v>0.47</c:v>
                </c:pt>
                <c:pt idx="3">
                  <c:v>0.51</c:v>
                </c:pt>
                <c:pt idx="4">
                  <c:v>0.91</c:v>
                </c:pt>
              </c:numCache>
            </c:numRef>
          </c:val>
        </c:ser>
        <c:dLbls>
          <c:showLegendKey val="0"/>
          <c:showVal val="0"/>
          <c:showCatName val="0"/>
          <c:showSerName val="0"/>
          <c:showPercent val="0"/>
          <c:showBubbleSize val="0"/>
        </c:dLbls>
        <c:gapWidth val="150"/>
        <c:axId val="194128752"/>
        <c:axId val="19412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94128752"/>
        <c:axId val="194129144"/>
      </c:lineChart>
      <c:dateAx>
        <c:axId val="194128752"/>
        <c:scaling>
          <c:orientation val="minMax"/>
        </c:scaling>
        <c:delete val="1"/>
        <c:axPos val="b"/>
        <c:numFmt formatCode="ge" sourceLinked="1"/>
        <c:majorTickMark val="none"/>
        <c:minorTickMark val="none"/>
        <c:tickLblPos val="none"/>
        <c:crossAx val="194129144"/>
        <c:crosses val="autoZero"/>
        <c:auto val="1"/>
        <c:lblOffset val="100"/>
        <c:baseTimeUnit val="years"/>
      </c:dateAx>
      <c:valAx>
        <c:axId val="1941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522272"/>
        <c:axId val="19552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95522272"/>
        <c:axId val="195522664"/>
      </c:lineChart>
      <c:dateAx>
        <c:axId val="195522272"/>
        <c:scaling>
          <c:orientation val="minMax"/>
        </c:scaling>
        <c:delete val="1"/>
        <c:axPos val="b"/>
        <c:numFmt formatCode="ge" sourceLinked="1"/>
        <c:majorTickMark val="none"/>
        <c:minorTickMark val="none"/>
        <c:tickLblPos val="none"/>
        <c:crossAx val="195522664"/>
        <c:crosses val="autoZero"/>
        <c:auto val="1"/>
        <c:lblOffset val="100"/>
        <c:baseTimeUnit val="years"/>
      </c:dateAx>
      <c:valAx>
        <c:axId val="19552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96.97</c:v>
                </c:pt>
                <c:pt idx="1">
                  <c:v>97.38</c:v>
                </c:pt>
                <c:pt idx="2">
                  <c:v>97.41</c:v>
                </c:pt>
                <c:pt idx="3">
                  <c:v>97.5</c:v>
                </c:pt>
                <c:pt idx="4">
                  <c:v>97.55</c:v>
                </c:pt>
              </c:numCache>
            </c:numRef>
          </c:val>
        </c:ser>
        <c:dLbls>
          <c:showLegendKey val="0"/>
          <c:showVal val="0"/>
          <c:showCatName val="0"/>
          <c:showSerName val="0"/>
          <c:showPercent val="0"/>
          <c:showBubbleSize val="0"/>
        </c:dLbls>
        <c:gapWidth val="150"/>
        <c:axId val="195523840"/>
        <c:axId val="1957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95523840"/>
        <c:axId val="195796800"/>
      </c:lineChart>
      <c:dateAx>
        <c:axId val="195523840"/>
        <c:scaling>
          <c:orientation val="minMax"/>
        </c:scaling>
        <c:delete val="1"/>
        <c:axPos val="b"/>
        <c:numFmt formatCode="ge" sourceLinked="1"/>
        <c:majorTickMark val="none"/>
        <c:minorTickMark val="none"/>
        <c:tickLblPos val="none"/>
        <c:crossAx val="195796800"/>
        <c:crosses val="autoZero"/>
        <c:auto val="1"/>
        <c:lblOffset val="100"/>
        <c:baseTimeUnit val="years"/>
      </c:dateAx>
      <c:valAx>
        <c:axId val="1957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105.91</c:v>
                </c:pt>
                <c:pt idx="1">
                  <c:v>108.21</c:v>
                </c:pt>
                <c:pt idx="2">
                  <c:v>104.43</c:v>
                </c:pt>
                <c:pt idx="3">
                  <c:v>118.92</c:v>
                </c:pt>
                <c:pt idx="4">
                  <c:v>115.59</c:v>
                </c:pt>
              </c:numCache>
            </c:numRef>
          </c:val>
        </c:ser>
        <c:dLbls>
          <c:showLegendKey val="0"/>
          <c:showVal val="0"/>
          <c:showCatName val="0"/>
          <c:showSerName val="0"/>
          <c:showPercent val="0"/>
          <c:showBubbleSize val="0"/>
        </c:dLbls>
        <c:gapWidth val="150"/>
        <c:axId val="114300776"/>
        <c:axId val="11430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114300776"/>
        <c:axId val="114301168"/>
      </c:lineChart>
      <c:dateAx>
        <c:axId val="114300776"/>
        <c:scaling>
          <c:orientation val="minMax"/>
        </c:scaling>
        <c:delete val="1"/>
        <c:axPos val="b"/>
        <c:numFmt formatCode="ge" sourceLinked="1"/>
        <c:majorTickMark val="none"/>
        <c:minorTickMark val="none"/>
        <c:tickLblPos val="none"/>
        <c:crossAx val="114301168"/>
        <c:crosses val="autoZero"/>
        <c:auto val="1"/>
        <c:lblOffset val="100"/>
        <c:baseTimeUnit val="years"/>
      </c:dateAx>
      <c:valAx>
        <c:axId val="11430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15.67</c:v>
                </c:pt>
                <c:pt idx="1">
                  <c:v>17</c:v>
                </c:pt>
                <c:pt idx="2">
                  <c:v>18.260000000000002</c:v>
                </c:pt>
                <c:pt idx="3">
                  <c:v>31.85</c:v>
                </c:pt>
                <c:pt idx="4">
                  <c:v>33.83</c:v>
                </c:pt>
              </c:numCache>
            </c:numRef>
          </c:val>
        </c:ser>
        <c:dLbls>
          <c:showLegendKey val="0"/>
          <c:showVal val="0"/>
          <c:showCatName val="0"/>
          <c:showSerName val="0"/>
          <c:showPercent val="0"/>
          <c:showBubbleSize val="0"/>
        </c:dLbls>
        <c:gapWidth val="150"/>
        <c:axId val="114302344"/>
        <c:axId val="11430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114302344"/>
        <c:axId val="114302736"/>
      </c:lineChart>
      <c:dateAx>
        <c:axId val="114302344"/>
        <c:scaling>
          <c:orientation val="minMax"/>
        </c:scaling>
        <c:delete val="1"/>
        <c:axPos val="b"/>
        <c:numFmt formatCode="ge" sourceLinked="1"/>
        <c:majorTickMark val="none"/>
        <c:minorTickMark val="none"/>
        <c:tickLblPos val="none"/>
        <c:crossAx val="114302736"/>
        <c:crosses val="autoZero"/>
        <c:auto val="1"/>
        <c:lblOffset val="100"/>
        <c:baseTimeUnit val="years"/>
      </c:dateAx>
      <c:valAx>
        <c:axId val="11430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917976"/>
        <c:axId val="1949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194917976"/>
        <c:axId val="194918368"/>
      </c:lineChart>
      <c:dateAx>
        <c:axId val="194917976"/>
        <c:scaling>
          <c:orientation val="minMax"/>
        </c:scaling>
        <c:delete val="1"/>
        <c:axPos val="b"/>
        <c:numFmt formatCode="ge" sourceLinked="1"/>
        <c:majorTickMark val="none"/>
        <c:minorTickMark val="none"/>
        <c:tickLblPos val="none"/>
        <c:crossAx val="194918368"/>
        <c:crosses val="autoZero"/>
        <c:auto val="1"/>
        <c:lblOffset val="100"/>
        <c:baseTimeUnit val="years"/>
      </c:dateAx>
      <c:valAx>
        <c:axId val="1949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1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921112"/>
        <c:axId val="19537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194921112"/>
        <c:axId val="195374872"/>
      </c:lineChart>
      <c:dateAx>
        <c:axId val="194921112"/>
        <c:scaling>
          <c:orientation val="minMax"/>
        </c:scaling>
        <c:delete val="1"/>
        <c:axPos val="b"/>
        <c:numFmt formatCode="ge" sourceLinked="1"/>
        <c:majorTickMark val="none"/>
        <c:minorTickMark val="none"/>
        <c:tickLblPos val="none"/>
        <c:crossAx val="195374872"/>
        <c:crosses val="autoZero"/>
        <c:auto val="1"/>
        <c:lblOffset val="100"/>
        <c:baseTimeUnit val="years"/>
      </c:dateAx>
      <c:valAx>
        <c:axId val="19537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2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385.66</c:v>
                </c:pt>
                <c:pt idx="1">
                  <c:v>551.61</c:v>
                </c:pt>
                <c:pt idx="2">
                  <c:v>516.57000000000005</c:v>
                </c:pt>
                <c:pt idx="3">
                  <c:v>134.33000000000001</c:v>
                </c:pt>
                <c:pt idx="4">
                  <c:v>135.15</c:v>
                </c:pt>
              </c:numCache>
            </c:numRef>
          </c:val>
        </c:ser>
        <c:dLbls>
          <c:showLegendKey val="0"/>
          <c:showVal val="0"/>
          <c:showCatName val="0"/>
          <c:showSerName val="0"/>
          <c:showPercent val="0"/>
          <c:showBubbleSize val="0"/>
        </c:dLbls>
        <c:gapWidth val="150"/>
        <c:axId val="194920720"/>
        <c:axId val="19492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194920720"/>
        <c:axId val="194920328"/>
      </c:lineChart>
      <c:dateAx>
        <c:axId val="194920720"/>
        <c:scaling>
          <c:orientation val="minMax"/>
        </c:scaling>
        <c:delete val="1"/>
        <c:axPos val="b"/>
        <c:numFmt formatCode="ge" sourceLinked="1"/>
        <c:majorTickMark val="none"/>
        <c:minorTickMark val="none"/>
        <c:tickLblPos val="none"/>
        <c:crossAx val="194920328"/>
        <c:crosses val="autoZero"/>
        <c:auto val="1"/>
        <c:lblOffset val="100"/>
        <c:baseTimeUnit val="years"/>
      </c:dateAx>
      <c:valAx>
        <c:axId val="19492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2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1058.6400000000001</c:v>
                </c:pt>
                <c:pt idx="1">
                  <c:v>1041.94</c:v>
                </c:pt>
                <c:pt idx="2">
                  <c:v>1028.1500000000001</c:v>
                </c:pt>
                <c:pt idx="3">
                  <c:v>1007.99</c:v>
                </c:pt>
                <c:pt idx="4">
                  <c:v>936.12</c:v>
                </c:pt>
              </c:numCache>
            </c:numRef>
          </c:val>
        </c:ser>
        <c:dLbls>
          <c:showLegendKey val="0"/>
          <c:showVal val="0"/>
          <c:showCatName val="0"/>
          <c:showSerName val="0"/>
          <c:showPercent val="0"/>
          <c:showBubbleSize val="0"/>
        </c:dLbls>
        <c:gapWidth val="150"/>
        <c:axId val="195376048"/>
        <c:axId val="19537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95376048"/>
        <c:axId val="195376440"/>
      </c:lineChart>
      <c:dateAx>
        <c:axId val="195376048"/>
        <c:scaling>
          <c:orientation val="minMax"/>
        </c:scaling>
        <c:delete val="1"/>
        <c:axPos val="b"/>
        <c:numFmt formatCode="ge" sourceLinked="1"/>
        <c:majorTickMark val="none"/>
        <c:minorTickMark val="none"/>
        <c:tickLblPos val="none"/>
        <c:crossAx val="195376440"/>
        <c:crosses val="autoZero"/>
        <c:auto val="1"/>
        <c:lblOffset val="100"/>
        <c:baseTimeUnit val="years"/>
      </c:dateAx>
      <c:valAx>
        <c:axId val="19537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7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119.31</c:v>
                </c:pt>
                <c:pt idx="1">
                  <c:v>125.78</c:v>
                </c:pt>
                <c:pt idx="2">
                  <c:v>119.99</c:v>
                </c:pt>
                <c:pt idx="3">
                  <c:v>129.47</c:v>
                </c:pt>
                <c:pt idx="4">
                  <c:v>127.18</c:v>
                </c:pt>
              </c:numCache>
            </c:numRef>
          </c:val>
        </c:ser>
        <c:dLbls>
          <c:showLegendKey val="0"/>
          <c:showVal val="0"/>
          <c:showCatName val="0"/>
          <c:showSerName val="0"/>
          <c:showPercent val="0"/>
          <c:showBubbleSize val="0"/>
        </c:dLbls>
        <c:gapWidth val="150"/>
        <c:axId val="195377616"/>
        <c:axId val="19537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95377616"/>
        <c:axId val="195378008"/>
      </c:lineChart>
      <c:dateAx>
        <c:axId val="195377616"/>
        <c:scaling>
          <c:orientation val="minMax"/>
        </c:scaling>
        <c:delete val="1"/>
        <c:axPos val="b"/>
        <c:numFmt formatCode="ge" sourceLinked="1"/>
        <c:majorTickMark val="none"/>
        <c:minorTickMark val="none"/>
        <c:tickLblPos val="none"/>
        <c:crossAx val="195378008"/>
        <c:crosses val="autoZero"/>
        <c:auto val="1"/>
        <c:lblOffset val="100"/>
        <c:baseTimeUnit val="years"/>
      </c:dateAx>
      <c:valAx>
        <c:axId val="19537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7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142.83000000000001</c:v>
                </c:pt>
                <c:pt idx="1">
                  <c:v>135.31</c:v>
                </c:pt>
                <c:pt idx="2">
                  <c:v>141.87</c:v>
                </c:pt>
                <c:pt idx="3">
                  <c:v>131.77000000000001</c:v>
                </c:pt>
                <c:pt idx="4">
                  <c:v>134.38</c:v>
                </c:pt>
              </c:numCache>
            </c:numRef>
          </c:val>
        </c:ser>
        <c:dLbls>
          <c:showLegendKey val="0"/>
          <c:showVal val="0"/>
          <c:showCatName val="0"/>
          <c:showSerName val="0"/>
          <c:showPercent val="0"/>
          <c:showBubbleSize val="0"/>
        </c:dLbls>
        <c:gapWidth val="150"/>
        <c:axId val="195520704"/>
        <c:axId val="19552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95520704"/>
        <c:axId val="195521096"/>
      </c:lineChart>
      <c:dateAx>
        <c:axId val="195520704"/>
        <c:scaling>
          <c:orientation val="minMax"/>
        </c:scaling>
        <c:delete val="1"/>
        <c:axPos val="b"/>
        <c:numFmt formatCode="ge" sourceLinked="1"/>
        <c:majorTickMark val="none"/>
        <c:minorTickMark val="none"/>
        <c:tickLblPos val="none"/>
        <c:crossAx val="195521096"/>
        <c:crosses val="autoZero"/>
        <c:auto val="1"/>
        <c:lblOffset val="100"/>
        <c:baseTimeUnit val="years"/>
      </c:dateAx>
      <c:valAx>
        <c:axId val="19552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5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岡谷市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51218</v>
      </c>
      <c r="AM8" s="47"/>
      <c r="AN8" s="47"/>
      <c r="AO8" s="47"/>
      <c r="AP8" s="47"/>
      <c r="AQ8" s="47"/>
      <c r="AR8" s="47"/>
      <c r="AS8" s="47"/>
      <c r="AT8" s="43">
        <f>データ!S6</f>
        <v>85.1</v>
      </c>
      <c r="AU8" s="43"/>
      <c r="AV8" s="43"/>
      <c r="AW8" s="43"/>
      <c r="AX8" s="43"/>
      <c r="AY8" s="43"/>
      <c r="AZ8" s="43"/>
      <c r="BA8" s="43"/>
      <c r="BB8" s="43">
        <f>データ!T6</f>
        <v>601.86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49.03</v>
      </c>
      <c r="J10" s="43"/>
      <c r="K10" s="43"/>
      <c r="L10" s="43"/>
      <c r="M10" s="43"/>
      <c r="N10" s="43"/>
      <c r="O10" s="43"/>
      <c r="P10" s="43">
        <f>データ!O6</f>
        <v>99.46</v>
      </c>
      <c r="Q10" s="43"/>
      <c r="R10" s="43"/>
      <c r="S10" s="43"/>
      <c r="T10" s="43"/>
      <c r="U10" s="43"/>
      <c r="V10" s="43"/>
      <c r="W10" s="43">
        <f>データ!P6</f>
        <v>75.17</v>
      </c>
      <c r="X10" s="43"/>
      <c r="Y10" s="43"/>
      <c r="Z10" s="43"/>
      <c r="AA10" s="43"/>
      <c r="AB10" s="43"/>
      <c r="AC10" s="43"/>
      <c r="AD10" s="47">
        <f>データ!Q6</f>
        <v>3129</v>
      </c>
      <c r="AE10" s="47"/>
      <c r="AF10" s="47"/>
      <c r="AG10" s="47"/>
      <c r="AH10" s="47"/>
      <c r="AI10" s="47"/>
      <c r="AJ10" s="47"/>
      <c r="AK10" s="2"/>
      <c r="AL10" s="47">
        <f>データ!U6</f>
        <v>50764</v>
      </c>
      <c r="AM10" s="47"/>
      <c r="AN10" s="47"/>
      <c r="AO10" s="47"/>
      <c r="AP10" s="47"/>
      <c r="AQ10" s="47"/>
      <c r="AR10" s="47"/>
      <c r="AS10" s="47"/>
      <c r="AT10" s="43">
        <f>データ!V6</f>
        <v>14.45</v>
      </c>
      <c r="AU10" s="43"/>
      <c r="AV10" s="43"/>
      <c r="AW10" s="43"/>
      <c r="AX10" s="43"/>
      <c r="AY10" s="43"/>
      <c r="AZ10" s="43"/>
      <c r="BA10" s="43"/>
      <c r="BB10" s="43">
        <f>データ!W6</f>
        <v>3513.08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51Usu56PbjTVDlpBLmK3RoURe73Yu7Ww/n92NLuVbyfjAqOlgSs1XnODi3KsieUF1ulA3eRdyOW9lywDEmL6Ww==" saltValue="3hV6PzmicPYIMIL6wlPL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D1" workbookViewId="0">
      <selection activeCell="BG25" sqref="BG25"/>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202045</v>
      </c>
      <c r="D6" s="31">
        <f t="shared" si="3"/>
        <v>46</v>
      </c>
      <c r="E6" s="31">
        <f t="shared" si="3"/>
        <v>17</v>
      </c>
      <c r="F6" s="31">
        <f t="shared" si="3"/>
        <v>1</v>
      </c>
      <c r="G6" s="31">
        <f t="shared" si="3"/>
        <v>0</v>
      </c>
      <c r="H6" s="31" t="str">
        <f t="shared" si="3"/>
        <v>長野県　岡谷市</v>
      </c>
      <c r="I6" s="31" t="str">
        <f t="shared" si="3"/>
        <v>法適用</v>
      </c>
      <c r="J6" s="31" t="str">
        <f t="shared" si="3"/>
        <v>下水道事業</v>
      </c>
      <c r="K6" s="31" t="str">
        <f t="shared" si="3"/>
        <v>公共下水道</v>
      </c>
      <c r="L6" s="31" t="str">
        <f t="shared" si="3"/>
        <v>Bd1</v>
      </c>
      <c r="M6" s="32" t="str">
        <f t="shared" si="3"/>
        <v>-</v>
      </c>
      <c r="N6" s="32">
        <f t="shared" si="3"/>
        <v>49.03</v>
      </c>
      <c r="O6" s="32">
        <f t="shared" si="3"/>
        <v>99.46</v>
      </c>
      <c r="P6" s="32">
        <f t="shared" si="3"/>
        <v>75.17</v>
      </c>
      <c r="Q6" s="32">
        <f t="shared" si="3"/>
        <v>3129</v>
      </c>
      <c r="R6" s="32">
        <f t="shared" si="3"/>
        <v>51218</v>
      </c>
      <c r="S6" s="32">
        <f t="shared" si="3"/>
        <v>85.1</v>
      </c>
      <c r="T6" s="32">
        <f t="shared" si="3"/>
        <v>601.86</v>
      </c>
      <c r="U6" s="32">
        <f t="shared" si="3"/>
        <v>50764</v>
      </c>
      <c r="V6" s="32">
        <f t="shared" si="3"/>
        <v>14.45</v>
      </c>
      <c r="W6" s="32">
        <f t="shared" si="3"/>
        <v>3513.08</v>
      </c>
      <c r="X6" s="33">
        <f>IF(X7="",NA(),X7)</f>
        <v>105.91</v>
      </c>
      <c r="Y6" s="33">
        <f t="shared" ref="Y6:AG6" si="4">IF(Y7="",NA(),Y7)</f>
        <v>108.21</v>
      </c>
      <c r="Z6" s="33">
        <f t="shared" si="4"/>
        <v>104.43</v>
      </c>
      <c r="AA6" s="33">
        <f t="shared" si="4"/>
        <v>118.92</v>
      </c>
      <c r="AB6" s="33">
        <f t="shared" si="4"/>
        <v>115.59</v>
      </c>
      <c r="AC6" s="33">
        <f t="shared" si="4"/>
        <v>103.89</v>
      </c>
      <c r="AD6" s="33">
        <f t="shared" si="4"/>
        <v>105.76</v>
      </c>
      <c r="AE6" s="33">
        <f t="shared" si="4"/>
        <v>105.34</v>
      </c>
      <c r="AF6" s="33">
        <f t="shared" si="4"/>
        <v>108.77</v>
      </c>
      <c r="AG6" s="33">
        <f t="shared" si="4"/>
        <v>109.48</v>
      </c>
      <c r="AH6" s="32" t="str">
        <f>IF(AH7="","",IF(AH7="-","【-】","【"&amp;SUBSTITUTE(TEXT(AH7,"#,##0.00"),"-","△")&amp;"】"))</f>
        <v>【108.23】</v>
      </c>
      <c r="AI6" s="32">
        <f>IF(AI7="",NA(),AI7)</f>
        <v>0</v>
      </c>
      <c r="AJ6" s="32">
        <f t="shared" ref="AJ6:AR6" si="5">IF(AJ7="",NA(),AJ7)</f>
        <v>0</v>
      </c>
      <c r="AK6" s="32">
        <f t="shared" si="5"/>
        <v>0</v>
      </c>
      <c r="AL6" s="32">
        <f t="shared" si="5"/>
        <v>0</v>
      </c>
      <c r="AM6" s="32">
        <f t="shared" si="5"/>
        <v>0</v>
      </c>
      <c r="AN6" s="33">
        <f t="shared" si="5"/>
        <v>30.39</v>
      </c>
      <c r="AO6" s="33">
        <f t="shared" si="5"/>
        <v>25.99</v>
      </c>
      <c r="AP6" s="33">
        <f t="shared" si="5"/>
        <v>24.99</v>
      </c>
      <c r="AQ6" s="33">
        <f t="shared" si="5"/>
        <v>21.47</v>
      </c>
      <c r="AR6" s="33">
        <f t="shared" si="5"/>
        <v>16.34</v>
      </c>
      <c r="AS6" s="32" t="str">
        <f>IF(AS7="","",IF(AS7="-","【-】","【"&amp;SUBSTITUTE(TEXT(AS7,"#,##0.00"),"-","△")&amp;"】"))</f>
        <v>【4.45】</v>
      </c>
      <c r="AT6" s="33">
        <f>IF(AT7="",NA(),AT7)</f>
        <v>385.66</v>
      </c>
      <c r="AU6" s="33">
        <f t="shared" ref="AU6:BC6" si="6">IF(AU7="",NA(),AU7)</f>
        <v>551.61</v>
      </c>
      <c r="AV6" s="33">
        <f t="shared" si="6"/>
        <v>516.57000000000005</v>
      </c>
      <c r="AW6" s="33">
        <f t="shared" si="6"/>
        <v>134.33000000000001</v>
      </c>
      <c r="AX6" s="33">
        <f t="shared" si="6"/>
        <v>135.15</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1058.6400000000001</v>
      </c>
      <c r="BF6" s="33">
        <f t="shared" ref="BF6:BN6" si="7">IF(BF7="",NA(),BF7)</f>
        <v>1041.94</v>
      </c>
      <c r="BG6" s="33">
        <f t="shared" si="7"/>
        <v>1028.1500000000001</v>
      </c>
      <c r="BH6" s="33">
        <f t="shared" si="7"/>
        <v>1007.99</v>
      </c>
      <c r="BI6" s="33">
        <f t="shared" si="7"/>
        <v>936.12</v>
      </c>
      <c r="BJ6" s="33">
        <f t="shared" si="7"/>
        <v>936.66</v>
      </c>
      <c r="BK6" s="33">
        <f t="shared" si="7"/>
        <v>918.88</v>
      </c>
      <c r="BL6" s="33">
        <f t="shared" si="7"/>
        <v>885.97</v>
      </c>
      <c r="BM6" s="33">
        <f t="shared" si="7"/>
        <v>854.16</v>
      </c>
      <c r="BN6" s="33">
        <f t="shared" si="7"/>
        <v>848.31</v>
      </c>
      <c r="BO6" s="32" t="str">
        <f>IF(BO7="","",IF(BO7="-","【-】","【"&amp;SUBSTITUTE(TEXT(BO7,"#,##0.00"),"-","△")&amp;"】"))</f>
        <v>【763.62】</v>
      </c>
      <c r="BP6" s="33">
        <f>IF(BP7="",NA(),BP7)</f>
        <v>119.31</v>
      </c>
      <c r="BQ6" s="33">
        <f t="shared" ref="BQ6:BY6" si="8">IF(BQ7="",NA(),BQ7)</f>
        <v>125.78</v>
      </c>
      <c r="BR6" s="33">
        <f t="shared" si="8"/>
        <v>119.99</v>
      </c>
      <c r="BS6" s="33">
        <f t="shared" si="8"/>
        <v>129.47</v>
      </c>
      <c r="BT6" s="33">
        <f t="shared" si="8"/>
        <v>127.18</v>
      </c>
      <c r="BU6" s="33">
        <f t="shared" si="8"/>
        <v>88.44</v>
      </c>
      <c r="BV6" s="33">
        <f t="shared" si="8"/>
        <v>88.2</v>
      </c>
      <c r="BW6" s="33">
        <f t="shared" si="8"/>
        <v>89.94</v>
      </c>
      <c r="BX6" s="33">
        <f t="shared" si="8"/>
        <v>93.13</v>
      </c>
      <c r="BY6" s="33">
        <f t="shared" si="8"/>
        <v>94.38</v>
      </c>
      <c r="BZ6" s="32" t="str">
        <f>IF(BZ7="","",IF(BZ7="-","【-】","【"&amp;SUBSTITUTE(TEXT(BZ7,"#,##0.00"),"-","△")&amp;"】"))</f>
        <v>【98.53】</v>
      </c>
      <c r="CA6" s="33">
        <f>IF(CA7="",NA(),CA7)</f>
        <v>142.83000000000001</v>
      </c>
      <c r="CB6" s="33">
        <f t="shared" ref="CB6:CJ6" si="9">IF(CB7="",NA(),CB7)</f>
        <v>135.31</v>
      </c>
      <c r="CC6" s="33">
        <f t="shared" si="9"/>
        <v>141.87</v>
      </c>
      <c r="CD6" s="33">
        <f t="shared" si="9"/>
        <v>131.77000000000001</v>
      </c>
      <c r="CE6" s="33">
        <f t="shared" si="9"/>
        <v>134.38</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96.97</v>
      </c>
      <c r="CX6" s="33">
        <f t="shared" ref="CX6:DF6" si="11">IF(CX7="",NA(),CX7)</f>
        <v>97.38</v>
      </c>
      <c r="CY6" s="33">
        <f t="shared" si="11"/>
        <v>97.41</v>
      </c>
      <c r="CZ6" s="33">
        <f t="shared" si="11"/>
        <v>97.5</v>
      </c>
      <c r="DA6" s="33">
        <f t="shared" si="11"/>
        <v>97.55</v>
      </c>
      <c r="DB6" s="33">
        <f t="shared" si="11"/>
        <v>90.26</v>
      </c>
      <c r="DC6" s="33">
        <f t="shared" si="11"/>
        <v>90.69</v>
      </c>
      <c r="DD6" s="33">
        <f t="shared" si="11"/>
        <v>90.91</v>
      </c>
      <c r="DE6" s="33">
        <f t="shared" si="11"/>
        <v>91.11</v>
      </c>
      <c r="DF6" s="33">
        <f t="shared" si="11"/>
        <v>91.44</v>
      </c>
      <c r="DG6" s="32" t="str">
        <f>IF(DG7="","",IF(DG7="-","【-】","【"&amp;SUBSTITUTE(TEXT(DG7,"#,##0.00"),"-","△")&amp;"】"))</f>
        <v>【94.73】</v>
      </c>
      <c r="DH6" s="33">
        <f>IF(DH7="",NA(),DH7)</f>
        <v>15.67</v>
      </c>
      <c r="DI6" s="33">
        <f t="shared" ref="DI6:DQ6" si="12">IF(DI7="",NA(),DI7)</f>
        <v>17</v>
      </c>
      <c r="DJ6" s="33">
        <f t="shared" si="12"/>
        <v>18.260000000000002</v>
      </c>
      <c r="DK6" s="33">
        <f t="shared" si="12"/>
        <v>31.85</v>
      </c>
      <c r="DL6" s="33">
        <f t="shared" si="12"/>
        <v>33.83</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0.48</v>
      </c>
      <c r="DZ6" s="33">
        <f t="shared" si="13"/>
        <v>0.71</v>
      </c>
      <c r="EA6" s="33">
        <f t="shared" si="13"/>
        <v>0.76</v>
      </c>
      <c r="EB6" s="33">
        <f t="shared" si="13"/>
        <v>0.71</v>
      </c>
      <c r="EC6" s="32" t="str">
        <f>IF(EC7="","",IF(EC7="-","【-】","【"&amp;SUBSTITUTE(TEXT(EC7,"#,##0.00"),"-","△")&amp;"】"))</f>
        <v>【4.56】</v>
      </c>
      <c r="ED6" s="33">
        <f>IF(ED7="",NA(),ED7)</f>
        <v>0.37</v>
      </c>
      <c r="EE6" s="33">
        <f t="shared" ref="EE6:EM6" si="14">IF(EE7="",NA(),EE7)</f>
        <v>0.12</v>
      </c>
      <c r="EF6" s="33">
        <f t="shared" si="14"/>
        <v>0.47</v>
      </c>
      <c r="EG6" s="33">
        <f t="shared" si="14"/>
        <v>0.51</v>
      </c>
      <c r="EH6" s="33">
        <f t="shared" si="14"/>
        <v>0.91</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202045</v>
      </c>
      <c r="D7" s="35">
        <v>46</v>
      </c>
      <c r="E7" s="35">
        <v>17</v>
      </c>
      <c r="F7" s="35">
        <v>1</v>
      </c>
      <c r="G7" s="35">
        <v>0</v>
      </c>
      <c r="H7" s="35" t="s">
        <v>96</v>
      </c>
      <c r="I7" s="35" t="s">
        <v>97</v>
      </c>
      <c r="J7" s="35" t="s">
        <v>98</v>
      </c>
      <c r="K7" s="35" t="s">
        <v>99</v>
      </c>
      <c r="L7" s="35" t="s">
        <v>100</v>
      </c>
      <c r="M7" s="36" t="s">
        <v>101</v>
      </c>
      <c r="N7" s="36">
        <v>49.03</v>
      </c>
      <c r="O7" s="36">
        <v>99.46</v>
      </c>
      <c r="P7" s="36">
        <v>75.17</v>
      </c>
      <c r="Q7" s="36">
        <v>3129</v>
      </c>
      <c r="R7" s="36">
        <v>51218</v>
      </c>
      <c r="S7" s="36">
        <v>85.1</v>
      </c>
      <c r="T7" s="36">
        <v>601.86</v>
      </c>
      <c r="U7" s="36">
        <v>50764</v>
      </c>
      <c r="V7" s="36">
        <v>14.45</v>
      </c>
      <c r="W7" s="36">
        <v>3513.08</v>
      </c>
      <c r="X7" s="36">
        <v>105.91</v>
      </c>
      <c r="Y7" s="36">
        <v>108.21</v>
      </c>
      <c r="Z7" s="36">
        <v>104.43</v>
      </c>
      <c r="AA7" s="36">
        <v>118.92</v>
      </c>
      <c r="AB7" s="36">
        <v>115.59</v>
      </c>
      <c r="AC7" s="36">
        <v>103.89</v>
      </c>
      <c r="AD7" s="36">
        <v>105.76</v>
      </c>
      <c r="AE7" s="36">
        <v>105.34</v>
      </c>
      <c r="AF7" s="36">
        <v>108.77</v>
      </c>
      <c r="AG7" s="36">
        <v>109.48</v>
      </c>
      <c r="AH7" s="36">
        <v>108.23</v>
      </c>
      <c r="AI7" s="36">
        <v>0</v>
      </c>
      <c r="AJ7" s="36">
        <v>0</v>
      </c>
      <c r="AK7" s="36">
        <v>0</v>
      </c>
      <c r="AL7" s="36">
        <v>0</v>
      </c>
      <c r="AM7" s="36">
        <v>0</v>
      </c>
      <c r="AN7" s="36">
        <v>30.39</v>
      </c>
      <c r="AO7" s="36">
        <v>25.99</v>
      </c>
      <c r="AP7" s="36">
        <v>24.99</v>
      </c>
      <c r="AQ7" s="36">
        <v>21.47</v>
      </c>
      <c r="AR7" s="36">
        <v>16.34</v>
      </c>
      <c r="AS7" s="36">
        <v>4.45</v>
      </c>
      <c r="AT7" s="36">
        <v>385.66</v>
      </c>
      <c r="AU7" s="36">
        <v>551.61</v>
      </c>
      <c r="AV7" s="36">
        <v>516.57000000000005</v>
      </c>
      <c r="AW7" s="36">
        <v>134.33000000000001</v>
      </c>
      <c r="AX7" s="36">
        <v>135.15</v>
      </c>
      <c r="AY7" s="36">
        <v>230.06</v>
      </c>
      <c r="AZ7" s="36">
        <v>275.56</v>
      </c>
      <c r="BA7" s="36">
        <v>316.92</v>
      </c>
      <c r="BB7" s="36">
        <v>79.239999999999995</v>
      </c>
      <c r="BC7" s="36">
        <v>78.930000000000007</v>
      </c>
      <c r="BD7" s="36">
        <v>57.41</v>
      </c>
      <c r="BE7" s="36">
        <v>1058.6400000000001</v>
      </c>
      <c r="BF7" s="36">
        <v>1041.94</v>
      </c>
      <c r="BG7" s="36">
        <v>1028.1500000000001</v>
      </c>
      <c r="BH7" s="36">
        <v>1007.99</v>
      </c>
      <c r="BI7" s="36">
        <v>936.12</v>
      </c>
      <c r="BJ7" s="36">
        <v>936.66</v>
      </c>
      <c r="BK7" s="36">
        <v>918.88</v>
      </c>
      <c r="BL7" s="36">
        <v>885.97</v>
      </c>
      <c r="BM7" s="36">
        <v>854.16</v>
      </c>
      <c r="BN7" s="36">
        <v>848.31</v>
      </c>
      <c r="BO7" s="36">
        <v>763.62</v>
      </c>
      <c r="BP7" s="36">
        <v>119.31</v>
      </c>
      <c r="BQ7" s="36">
        <v>125.78</v>
      </c>
      <c r="BR7" s="36">
        <v>119.99</v>
      </c>
      <c r="BS7" s="36">
        <v>129.47</v>
      </c>
      <c r="BT7" s="36">
        <v>127.18</v>
      </c>
      <c r="BU7" s="36">
        <v>88.44</v>
      </c>
      <c r="BV7" s="36">
        <v>88.2</v>
      </c>
      <c r="BW7" s="36">
        <v>89.94</v>
      </c>
      <c r="BX7" s="36">
        <v>93.13</v>
      </c>
      <c r="BY7" s="36">
        <v>94.38</v>
      </c>
      <c r="BZ7" s="36">
        <v>98.53</v>
      </c>
      <c r="CA7" s="36">
        <v>142.83000000000001</v>
      </c>
      <c r="CB7" s="36">
        <v>135.31</v>
      </c>
      <c r="CC7" s="36">
        <v>141.87</v>
      </c>
      <c r="CD7" s="36">
        <v>131.77000000000001</v>
      </c>
      <c r="CE7" s="36">
        <v>134.38</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96.97</v>
      </c>
      <c r="CX7" s="36">
        <v>97.38</v>
      </c>
      <c r="CY7" s="36">
        <v>97.41</v>
      </c>
      <c r="CZ7" s="36">
        <v>97.5</v>
      </c>
      <c r="DA7" s="36">
        <v>97.55</v>
      </c>
      <c r="DB7" s="36">
        <v>90.26</v>
      </c>
      <c r="DC7" s="36">
        <v>90.69</v>
      </c>
      <c r="DD7" s="36">
        <v>90.91</v>
      </c>
      <c r="DE7" s="36">
        <v>91.11</v>
      </c>
      <c r="DF7" s="36">
        <v>91.44</v>
      </c>
      <c r="DG7" s="36">
        <v>94.73</v>
      </c>
      <c r="DH7" s="36">
        <v>15.67</v>
      </c>
      <c r="DI7" s="36">
        <v>17</v>
      </c>
      <c r="DJ7" s="36">
        <v>18.260000000000002</v>
      </c>
      <c r="DK7" s="36">
        <v>31.85</v>
      </c>
      <c r="DL7" s="36">
        <v>33.83</v>
      </c>
      <c r="DM7" s="36">
        <v>11.26</v>
      </c>
      <c r="DN7" s="36">
        <v>12.02</v>
      </c>
      <c r="DO7" s="36">
        <v>12.9</v>
      </c>
      <c r="DP7" s="36">
        <v>25.52</v>
      </c>
      <c r="DQ7" s="36">
        <v>25.89</v>
      </c>
      <c r="DR7" s="36">
        <v>36.85</v>
      </c>
      <c r="DS7" s="36">
        <v>0</v>
      </c>
      <c r="DT7" s="36">
        <v>0</v>
      </c>
      <c r="DU7" s="36">
        <v>0</v>
      </c>
      <c r="DV7" s="36">
        <v>0</v>
      </c>
      <c r="DW7" s="36">
        <v>0</v>
      </c>
      <c r="DX7" s="36">
        <v>0.5</v>
      </c>
      <c r="DY7" s="36">
        <v>0.48</v>
      </c>
      <c r="DZ7" s="36">
        <v>0.71</v>
      </c>
      <c r="EA7" s="36">
        <v>0.76</v>
      </c>
      <c r="EB7" s="36">
        <v>0.71</v>
      </c>
      <c r="EC7" s="36">
        <v>4.5599999999999996</v>
      </c>
      <c r="ED7" s="36">
        <v>0.37</v>
      </c>
      <c r="EE7" s="36">
        <v>0.12</v>
      </c>
      <c r="EF7" s="36">
        <v>0.47</v>
      </c>
      <c r="EG7" s="36">
        <v>0.51</v>
      </c>
      <c r="EH7" s="36">
        <v>0.91</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2017-02-20T01:08:19Z</cp:lastPrinted>
  <dcterms:created xsi:type="dcterms:W3CDTF">2017-02-08T02:35:32Z</dcterms:created>
  <dcterms:modified xsi:type="dcterms:W3CDTF">2017-02-20T01:08:28Z</dcterms:modified>
  <cp:category/>
</cp:coreProperties>
</file>