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4上伊那\"/>
    </mc:Choice>
  </mc:AlternateContent>
  <xr:revisionPtr revIDLastSave="0" documentId="13_ncr:1_{7AA81E61-0559-457C-9A84-1040855164DB}" xr6:coauthVersionLast="47" xr6:coauthVersionMax="47" xr10:uidLastSave="{00000000-0000-0000-0000-000000000000}"/>
  <bookViews>
    <workbookView xWindow="-120" yWindow="-120" windowWidth="25440" windowHeight="15540" tabRatio="90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3" i="12" l="1"/>
  <c r="V33" i="12"/>
  <c r="Q33"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s="1"/>
  <c r="AM35" i="10" s="1"/>
  <c r="AM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<sst xmlns="http://schemas.openxmlformats.org/spreadsheetml/2006/main" count="1097" uniqueCount="606">
  <si>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</si>
  <si>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</si>
  <si>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</si>
  <si>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</si>
  <si>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</si>
  <si>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</si>
  <si>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</si>
  <si>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</si>
  <si>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</si>
  <si>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</si>
  <si>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</si>
  <si>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</si>
  <si>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</si>
  <si>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</si>
  <si>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</si>
  <si>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</si>
  <si>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</si>
  <si>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</si>
  <si>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</si>
  <si>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</si>
  <si>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</si>
  <si>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</si>
  <si>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</si>
  <si>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</si>
  <si>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</si>
  <si>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</si>
  <si>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</si>
  <si>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</si>
  <si>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</si>
  <si>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</si>
  <si>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</si>
  <si>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</si>
  <si>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</si>
  <si>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</si>
  <si>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</si>
  <si>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</si>
  <si>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</si>
  <si>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</si>
  <si>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</si>
  <si>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</si>
  <si>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</si>
  <si>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</si>
  <si>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</si>
  <si>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</si>
  <si>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</si>
  <si>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</si>
  <si>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</si>
  <si>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</si>
  <si>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</si>
  <si>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</si>
  <si>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</si>
  <si>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</si>
  <si>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</si>
  <si>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</si>
  <si>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</si>
  <si>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</si>
  <si>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</si>
  <si>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</si>
  <si>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</si>
  <si>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</si>
  <si>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</si>
  <si>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</si>
  <si>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</si>
  <si>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</si>
  <si>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</si>
  <si>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</si>
  <si>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</si>
  <si>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</si>
  <si>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</si>
  <si>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</si>
  <si>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</si>
  <si>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</si>
  <si>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</si>
  <si>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</si>
  <si>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</si>
  <si>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</si>
  <si>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</si>
  <si>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</si>
  <si>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</si>
  <si>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</si>
  <si>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</si>
  <si>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</si>
  <si>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</si>
  <si>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</si>
  <si>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</si>
  <si>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</si>
  <si>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</si>
  <si>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</si>
  <si>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</si>
  <si>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</si>
  <si>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</si>
  <si>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</si>
  <si>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</si>
  <si>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</si>
  <si>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</si>
  <si>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</si>
  <si>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</si>
  <si>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</si>
  <si>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</si>
  <si>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</si>
  <si>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</si>
  <si>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</si>
  <si>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</si>
  <si>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</si>
  <si>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</si>
  <si>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</si>
  <si>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</si>
  <si>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</si>
  <si>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</si>
  <si>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</si>
  <si>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</si>
  <si>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</si>
  <si>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</si>
  <si>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</si>
  <si>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</si>
  <si>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</si>
  <si>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</si>
  <si>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</si>
  <si>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</si>
  <si>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</si>
  <si>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</si>
  <si>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</si>
  <si>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</si>
  <si>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</si>
  <si>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</si>
  <si>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</si>
  <si>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</si>
  <si>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</si>
  <si>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</si>
  <si>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</si>
  <si>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</si>
  <si>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</si>
  <si>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</si>
  <si>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</si>
  <si>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</si>
  <si>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</si>
  <si>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</si>
  <si>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</si>
  <si>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</si>
  <si>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</si>
  <si>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</si>
  <si>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</si>
  <si>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</si>
  <si>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</si>
  <si>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</si>
  <si>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</si>
  <si>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</si>
  <si>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</si>
  <si>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</si>
  <si>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</si>
  <si>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</si>
  <si>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</si>
  <si>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</si>
  <si>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</si>
  <si>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</si>
  <si>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</si>
  <si>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</si>
  <si>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</si>
  <si>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</si>
  <si>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</si>
  <si>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</si>
  <si>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</si>
  <si>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</si>
  <si>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</si>
  <si>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</si>
  <si>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</si>
  <si>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</si>
  <si>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</si>
  <si>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</si>
  <si>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</si>
  <si>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</si>
  <si>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</si>
  <si>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</si>
  <si>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</si>
  <si>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</si>
  <si>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</si>
  <si>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</si>
  <si>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</si>
  <si>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</si>
  <si>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</si>
  <si>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</si>
  <si>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</si>
  <si>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</si>
  <si>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</si>
  <si>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</si>
  <si>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</si>
  <si>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</si>
  <si>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</si>
  <si>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</si>
  <si>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</si>
  <si>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</si>
  <si>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</si>
  <si>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</si>
  <si>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</si>
  <si>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</si>
  <si>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</si>
  <si>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</si>
  <si>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</si>
  <si>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</si>
  <si>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</si>
  <si>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</si>
  <si>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</si>
  <si>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</si>
  <si>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</si>
  <si>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</si>
  <si>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</si>
  <si>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</si>
  <si>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</si>
  <si>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</si>
  <si>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</si>
  <si>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</si>
  <si>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</si>
  <si>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</si>
  <si>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</si>
  <si>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</si>
  <si>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長野県辰野町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</si>
  <si>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</si>
  <si>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</si>
  <si>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</si>
  <si>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</si>
  <si>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</si>
  <si>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</si>
  <si>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</si>
  <si>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</si>
  <si>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</si>
  <si>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</si>
  <si>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</si>
  <si>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</si>
  <si>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</si>
  <si>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</si>
  <si>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</si>
  <si>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</si>
  <si>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</si>
  <si>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</si>
  <si>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</si>
  <si>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</si>
  <si>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</si>
  <si>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</si>
  <si>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</si>
  <si>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</si>
  <si>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</si>
  <si>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</si>
  <si>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</si>
  <si>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</si>
  <si>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</si>
  <si>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</si>
  <si>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</si>
  <si>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</si>
  <si>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</si>
  <si>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</si>
  <si>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</si>
  <si>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</si>
  <si>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</si>
  <si>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</si>
  <si>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</si>
  <si>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</si>
  <si>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</si>
  <si>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</si>
  <si>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</si>
  <si>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</si>
  <si>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</si>
  <si>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</si>
  <si>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</si>
  <si>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</si>
  <si>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</si>
  <si>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</si>
  <si>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</si>
  <si>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</si>
  <si>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</si>
  <si>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</si>
  <si>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</si>
  <si>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</si>
  <si>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</si>
  <si>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</si>
  <si>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</si>
  <si>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</si>
  <si>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</si>
  <si>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</si>
  <si>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</si>
  <si>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</si>
  <si>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</si>
  <si>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</si>
  <si>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</si>
  <si>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</si>
  <si>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</si>
  <si>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</si>
  <si>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</si>
  <si>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</si>
  <si>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</si>
  <si>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</si>
  <si>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</si>
  <si>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</si>
  <si>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</si>
  <si>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</si>
  <si>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</si>
  <si>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</si>
  <si>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</si>
  <si>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</si>
  <si>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</si>
  <si>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</si>
  <si>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</si>
  <si>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</si>
  <si>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</si>
  <si>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</si>
  <si>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</si>
  <si>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</si>
  <si>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</si>
  <si>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</si>
  <si>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</si>
  <si>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</si>
  <si>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</si>
  <si>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</si>
  <si>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</si>
  <si>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</si>
  <si>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</si>
  <si>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</si>
  <si>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</si>
  <si>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</si>
  <si>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</si>
  <si>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</si>
  <si>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</si>
  <si>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</si>
  <si>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</si>
  <si>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</si>
  <si>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</si>
  <si>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</si>
  <si>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</si>
  <si>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</si>
  <si>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</si>
  <si>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</si>
  <si>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</si>
  <si>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</si>
  <si>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</si>
  <si>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</si>
  <si>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</si>
  <si>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</si>
  <si>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</si>
  <si>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</si>
  <si>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</si>
  <si>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</si>
  <si>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</si>
  <si>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</si>
  <si>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</si>
  <si>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</si>
  <si>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</si>
  <si>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</si>
  <si>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</si>
  <si>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</si>
  <si>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</si>
  <si>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</si>
  <si>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</si>
  <si>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</si>
  <si>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</si>
  <si>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</si>
  <si>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</si>
  <si>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</si>
  <si>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</si>
  <si>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</si>
  <si>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</si>
  <si>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</si>
  <si>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</si>
  <si>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</si>
  <si>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</si>
  <si>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</si>
  <si>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</si>
  <si>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</si>
  <si>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</si>
  <si>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</si>
  <si>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</si>
  <si>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</si>
  <si>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長野県辰野町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</si>
  <si>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</si>
  <si>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</si>
  <si>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</si>
  <si>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</si>
  <si>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</si>
  <si>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</si>
  <si>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</si>
  <si>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</si>
  <si>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</si>
  <si>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</si>
  <si>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</si>
  <si>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</si>
  <si>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</si>
  <si>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</si>
  <si>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</si>
  <si>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</si>
  <si>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</si>
  <si>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</si>
  <si>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</si>
  <si>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</si>
  <si>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辰野町地域情報告知システム特別会計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</si>
  <si>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</si>
  <si>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</si>
  <si>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</si>
  <si>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</si>
  <si>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</si>
  <si>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</si>
  <si>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</si>
  <si>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</si>
  <si>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</si>
  <si>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</si>
  <si>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</si>
  <si>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</si>
  <si>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</si>
  <si>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辰野町国民健康保険診療所特別会計</t>
    <phoneticPr fontId="5"/>
  </si>
  <si>
    <t>辰野町国民健康保険特別会計</t>
    <phoneticPr fontId="5"/>
  </si>
  <si>
    <t>辰野町介護保険特別会計</t>
    <phoneticPr fontId="5"/>
  </si>
  <si>
    <t>辰野町後期高齢者医療特別会計</t>
    <phoneticPr fontId="5"/>
  </si>
  <si>
    <t>辰野町上水道特別会計</t>
    <phoneticPr fontId="5"/>
  </si>
  <si>
    <t>法適用企業</t>
    <phoneticPr fontId="5"/>
  </si>
  <si>
    <t>辰野町公共下水道特別会計</t>
    <phoneticPr fontId="5"/>
  </si>
  <si>
    <t>町立辰野病院特別会計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</si>
  <si>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</si>
  <si>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</si>
  <si>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</si>
  <si>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</si>
  <si>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</si>
  <si>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</si>
  <si>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</si>
  <si>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</si>
  <si>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</si>
  <si>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</si>
  <si>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</si>
  <si>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</si>
  <si>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</si>
  <si>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</si>
  <si>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</si>
  <si>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</si>
  <si>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</si>
  <si>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</si>
  <si>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</si>
  <si>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</si>
  <si>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</si>
  <si>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</si>
  <si>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</si>
  <si>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</si>
  <si>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</si>
  <si>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</si>
  <si>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</si>
  <si>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</si>
  <si>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</si>
  <si>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</si>
  <si>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</si>
  <si>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</si>
  <si>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</si>
  <si>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</si>
  <si>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</si>
  <si>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</si>
  <si>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</si>
  <si>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</si>
  <si>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</si>
  <si>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</si>
  <si>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</si>
  <si>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</si>
  <si>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</si>
  <si>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</si>
  <si>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</si>
  <si>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</si>
  <si>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</si>
  <si>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</si>
  <si>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</si>
  <si>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</si>
  <si>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</si>
  <si>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</si>
  <si>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</si>
  <si>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</si>
  <si>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</si>
  <si>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</si>
  <si>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</si>
  <si>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</si>
  <si>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</si>
  <si>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</si>
  <si>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</si>
  <si>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</si>
  <si>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辰野町下水道事業会計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</si>
  <si>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</si>
  <si>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</si>
  <si>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町立辰野病院特別会計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</si>
  <si>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</si>
  <si>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</si>
  <si>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辰野町介護保険特別会計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</si>
  <si>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</si>
  <si>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</si>
  <si>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</si>
  <si>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</si>
  <si>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</si>
  <si>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</si>
  <si>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</si>
  <si>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</si>
  <si>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</si>
  <si>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</si>
  <si>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</si>
  <si>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</si>
  <si>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</si>
  <si>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</si>
  <si>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</si>
  <si>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</si>
  <si>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</si>
  <si>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</si>
  <si>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</si>
  <si>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</si>
  <si>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</si>
  <si>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</si>
  <si>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</si>
  <si>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</si>
  <si>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</si>
  <si>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</si>
  <si>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</si>
  <si>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</si>
  <si>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</si>
  <si>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</si>
  <si>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</si>
  <si>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</si>
  <si>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</si>
  <si>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</si>
  <si>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</si>
  <si>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</si>
  <si>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</si>
  <si>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</si>
  <si>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</si>
  <si>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</si>
  <si>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</si>
  <si>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</si>
  <si>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</si>
  <si>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</si>
  <si>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</si>
  <si>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</si>
  <si>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</si>
  <si>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</si>
  <si>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</si>
  <si>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</si>
  <si>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</si>
  <si>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</si>
  <si>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</si>
  <si>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</si>
  <si>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</si>
  <si>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</si>
  <si>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</si>
  <si>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</si>
  <si>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</si>
  <si>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</si>
  <si>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</si>
  <si>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</si>
  <si>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</si>
  <si>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</si>
  <si>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</si>
  <si>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</si>
  <si>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</si>
  <si>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</si>
  <si>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</si>
  <si>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</si>
  <si>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</si>
  <si>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</si>
  <si>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</si>
  <si>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</si>
  <si>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</si>
  <si>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</si>
  <si>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</si>
  <si>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</si>
  <si>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</si>
  <si>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</si>
  <si>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</si>
  <si>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</si>
  <si>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</si>
  <si>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</si>
  <si>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3.05</t>
  </si>
  <si>
    <t>▲ 0.25</t>
  </si>
  <si>
    <t>辰野町上水道特別会計</t>
  </si>
  <si>
    <t>一般会計</t>
  </si>
  <si>
    <t>辰野町公共下水道特別会計</t>
  </si>
  <si>
    <t>町立辰野病院特別会計</t>
  </si>
  <si>
    <t>辰野町介護保険特別会計</t>
  </si>
  <si>
    <t>辰野町地域情報告知システム特別会計</t>
  </si>
  <si>
    <t>辰野町国民健康保険特別会計</t>
  </si>
  <si>
    <t>辰野町後期高齢者医療特別会計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</si>
  <si>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</si>
  <si>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</si>
  <si>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</si>
  <si>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</si>
  <si>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</si>
  <si>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</si>
  <si>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</si>
  <si>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</si>
  <si>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</si>
  <si>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上伊那広域連合（一般会計）</t>
    <rPh sb="0" eb="3">
      <t>カミイナ</t>
    </rPh>
    <rPh sb="3" eb="5">
      <t>コウイキ</t>
    </rPh>
    <rPh sb="5" eb="7">
      <t>レンゴウ</t>
    </rPh>
    <rPh sb="8" eb="10">
      <t>イッパン</t>
    </rPh>
    <rPh sb="10" eb="12">
      <t>カイケイ</t>
    </rPh>
    <phoneticPr fontId="3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</si>
  <si>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32"/>
  </si>
  <si>
    <t>上伊那広域連合（ふるさと市町村圏基金事業特別会計）</t>
    <rPh sb="12" eb="15">
      <t>シチョウソン</t>
    </rPh>
    <rPh sb="15" eb="16">
      <t>ケン</t>
    </rPh>
    <rPh sb="16" eb="18">
      <t>キキン</t>
    </rPh>
    <rPh sb="18" eb="20">
      <t>ジギョウ</t>
    </rPh>
    <rPh sb="20" eb="22">
      <t>トクベツ</t>
    </rPh>
    <rPh sb="22" eb="24">
      <t>カイケイ</t>
    </rPh>
    <phoneticPr fontId="2"/>
  </si>
  <si>
    <t>上伊那広域連合（土木振興事業特別会計）</t>
    <rPh sb="8" eb="10">
      <t>ドボク</t>
    </rPh>
    <rPh sb="10" eb="14">
      <t>シンコウジギョウ</t>
    </rPh>
    <rPh sb="14" eb="16">
      <t>トクベツ</t>
    </rPh>
    <rPh sb="16" eb="18">
      <t>カイケイ</t>
    </rPh>
    <phoneticPr fontId="2"/>
  </si>
  <si>
    <t>湖北行政事務組合（衛生センター特別）</t>
    <rPh sb="0" eb="2">
      <t>コホク</t>
    </rPh>
    <rPh sb="2" eb="4">
      <t>ギョウセイ</t>
    </rPh>
    <rPh sb="4" eb="6">
      <t>ジム</t>
    </rPh>
    <rPh sb="6" eb="8">
      <t>クミアイ</t>
    </rPh>
    <rPh sb="9" eb="11">
      <t>エイセイ</t>
    </rPh>
    <rPh sb="15" eb="17">
      <t>トクベツ</t>
    </rPh>
    <phoneticPr fontId="32"/>
  </si>
  <si>
    <t>辰野町塩尻市小学校組合（一般会計）</t>
    <rPh sb="0" eb="3">
      <t>タツノマチ</t>
    </rPh>
    <rPh sb="3" eb="6">
      <t>シオジリシ</t>
    </rPh>
    <rPh sb="6" eb="9">
      <t>ショウガッコウ</t>
    </rPh>
    <rPh sb="9" eb="11">
      <t>クミアイ</t>
    </rPh>
    <rPh sb="12" eb="14">
      <t>イッパン</t>
    </rPh>
    <rPh sb="14" eb="16">
      <t>カイケイ</t>
    </rPh>
    <phoneticPr fontId="32"/>
  </si>
  <si>
    <t>塩尻市辰野町中学校組合（一般会計）</t>
    <rPh sb="3" eb="6">
      <t>タツノマチ</t>
    </rPh>
    <rPh sb="6" eb="9">
      <t>チュウガッコウ</t>
    </rPh>
    <rPh sb="9" eb="11">
      <t>クミアイ</t>
    </rPh>
    <rPh sb="12" eb="14">
      <t>イッパン</t>
    </rPh>
    <rPh sb="14" eb="16">
      <t>カイケイ</t>
    </rPh>
    <phoneticPr fontId="3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</si>
  <si>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</si>
  <si>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</si>
  <si>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2"/>
  </si>
  <si>
    <t>長野県市町村総合事務組合（非常勤職員公務災害）</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phoneticPr fontId="3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</si>
  <si>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</si>
  <si>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</si>
  <si>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32"/>
  </si>
  <si>
    <t>辰野町土地開発公社</t>
    <rPh sb="0" eb="3">
      <t>タツノマチ</t>
    </rPh>
    <rPh sb="3" eb="5">
      <t>トチ</t>
    </rPh>
    <rPh sb="5" eb="7">
      <t>カイハツ</t>
    </rPh>
    <rPh sb="7" eb="9">
      <t>コウシャ</t>
    </rPh>
    <phoneticPr fontId="2"/>
  </si>
  <si>
    <t>地域福祉基金</t>
  </si>
  <si>
    <t>庁舎等建設基金</t>
  </si>
  <si>
    <t>教育振興基金</t>
    <rPh sb="0" eb="2">
      <t>キョウイク</t>
    </rPh>
    <rPh sb="2" eb="4">
      <t>シンコウ</t>
    </rPh>
    <rPh sb="4" eb="6">
      <t>キキン</t>
    </rPh>
    <phoneticPr fontId="5"/>
  </si>
  <si>
    <t>文教施設整備基金</t>
    <rPh sb="0" eb="2">
      <t>ブンキョウ</t>
    </rPh>
    <rPh sb="2" eb="4">
      <t>シセツ</t>
    </rPh>
    <rPh sb="4" eb="6">
      <t>セイビ</t>
    </rPh>
    <rPh sb="6" eb="8">
      <t>キキン</t>
    </rPh>
    <phoneticPr fontId="2"/>
  </si>
  <si>
    <t>地域振興基金</t>
    <rPh sb="2" eb="4">
      <t>シンコウ</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</si>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</sst>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0" fontId="13" fillId="0" borderId="52" xfId="1" applyFont="1" applyBorder="1" applyAlignment="1">
      <alignment horizontal="center" vertical="center"/>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2CD4-4264-B263-2A40401D81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42011</c:v>
                </c:pt>
                <c:pt idx="1">
                  <c:v>64701</c:v>
                </c:pt>
                <c:pt idx="2">
                  <c:v>62616</c:v>
                </c:pt>
                <c:pt idx="3">
                  <c:v>58713</c:v>
                </c:pt>
                <c:pt idx="4">
                  <c:v>49698</c:v>
                </c:pt>
              </c:numCache>
            </c:numRef>
          </c:val>
          <c:smooth val="0"/>
          <c:extLst>
            <c:ext xmlns:c16="http://schemas.microsoft.com/office/drawing/2014/chart" uri="{C3380CC4-5D6E-409C-BE32-E72D297353CC}">
              <c16:uniqueId val="{00000001-2CD4-4264-B263-2A40401D81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6.84</c:v>
                </c:pt>
                <c:pt idx="1">
                  <c:v>6.95</c:v>
                </c:pt>
                <c:pt idx="2">
                  <c:v>5.83</c:v>
                </c:pt>
                <c:pt idx="3">
                  <c:v>7.08</c:v>
                </c:pt>
                <c:pt idx="4">
                  <c:v>7.01</c:v>
                </c:pt>
              </c:numCache>
            </c:numRef>
          </c:val>
          <c:extLst>
            <c:ext xmlns:c16="http://schemas.microsoft.com/office/drawing/2014/chart" uri="{C3380CC4-5D6E-409C-BE32-E72D297353CC}">
              <c16:uniqueId val="{00000000-7826-4B99-9069-D8B9C7DB73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36.08</c:v>
                </c:pt>
                <c:pt idx="1">
                  <c:v>33.06</c:v>
                </c:pt>
                <c:pt idx="2">
                  <c:v>31.95</c:v>
                </c:pt>
                <c:pt idx="3">
                  <c:v>32.33</c:v>
                </c:pt>
                <c:pt idx="4">
                  <c:v>34.36</c:v>
                </c:pt>
              </c:numCache>
            </c:numRef>
          </c:val>
          <c:extLst>
            <c:ext xmlns:c16="http://schemas.microsoft.com/office/drawing/2014/chart" uri="{C3380CC4-5D6E-409C-BE32-E72D297353CC}">
              <c16:uniqueId val="{00000001-7826-4B99-9069-D8B9C7DB73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0.46</c:v>
                </c:pt>
                <c:pt idx="1">
                  <c:v>-3.05</c:v>
                </c:pt>
                <c:pt idx="2">
                  <c:v>-0.25</c:v>
                </c:pt>
                <c:pt idx="3">
                  <c:v>3.09</c:v>
                </c:pt>
                <c:pt idx="4">
                  <c:v>0.72</c:v>
                </c:pt>
              </c:numCache>
            </c:numRef>
          </c:val>
          <c:smooth val="0"/>
          <c:extLst>
            <c:ext xmlns:c16="http://schemas.microsoft.com/office/drawing/2014/chart" uri="{C3380CC4-5D6E-409C-BE32-E72D297353CC}">
              <c16:uniqueId val="{00000002-7826-4B99-9069-D8B9C7DB73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0.23</c:v>
                </c:pt>
                <c:pt idx="2">
                  <c:v>#N/A</c:v>
                </c:pt>
                <c:pt idx="3">
                  <c:v>1.59</c:v>
                </c:pt>
                <c:pt idx="4">
                  <c:v>#N/A</c:v>
                </c:pt>
                <c:pt idx="5">
                  <c:v>0</c:v>
                </c:pt>
                <c:pt idx="6">
                  <c:v>#N/A</c:v>
                </c:pt>
                <c:pt idx="7">
                  <c:v>0</c:v>
                </c:pt>
                <c:pt idx="8">
                  <c:v>#N/A</c:v>
                </c:pt>
                <c:pt idx="9">
                  <c:v>0</c:v>
                </c:pt>
              </c:numCache>
            </c:numRef>
          </c:val>
          <c:extLst>
            <c:ext xmlns:c16="http://schemas.microsoft.com/office/drawing/2014/chart" uri="{C3380CC4-5D6E-409C-BE32-E72D297353CC}">
              <c16:uniqueId val="{00000000-8E35-47CC-8B50-C14F80EAEC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35-47CC-8B50-C14F80EAEC07}"/>
            </c:ext>
          </c:extLst>
        </c:ser>
        <c:ser>
          <c:idx val="2"/>
          <c:order val="2"/>
          <c:tx>
            <c:strRef>
              <c:f>データシート!$A$29</c:f>
              <c:strCache>
                <c:ptCount val="1"/>
                <c:pt idx="0">
                  <c:v>辰野町後期高齢者医療特別会計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2-8E35-47CC-8B50-C14F80EAEC07}"/>
            </c:ext>
          </c:extLst>
        </c:ser>
        <c:ser>
          <c:idx val="3"/>
          <c:order val="3"/>
          <c:tx>
            <c:strRef>
              <c:f>データシート!$A$30</c:f>
              <c:strCache>
                <c:ptCount val="1"/>
                <c:pt idx="0">
                  <c:v>辰野町国民健康保険特別会計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0.61</c:v>
                </c:pt>
                <c:pt idx="2">
                  <c:v>#N/A</c:v>
                </c:pt>
                <c:pt idx="3">
                  <c:v>0.12</c:v>
                </c:pt>
                <c:pt idx="4">
                  <c:v>#N/A</c:v>
                </c:pt>
                <c:pt idx="5">
                  <c:v>0.04</c:v>
                </c:pt>
                <c:pt idx="6">
                  <c:v>#N/A</c:v>
                </c:pt>
                <c:pt idx="7">
                  <c:v>0.02</c:v>
                </c:pt>
                <c:pt idx="8">
                  <c:v>#N/A</c:v>
                </c:pt>
                <c:pt idx="9">
                  <c:v>0.02</c:v>
                </c:pt>
              </c:numCache>
            </c:numRef>
          </c:val>
          <c:extLst>
            <c:ext xmlns:c16="http://schemas.microsoft.com/office/drawing/2014/chart" uri="{C3380CC4-5D6E-409C-BE32-E72D297353CC}">
              <c16:uniqueId val="{00000003-8E35-47CC-8B50-C14F80EAEC07}"/>
            </c:ext>
          </c:extLst>
        </c:ser>
        <c:ser>
          <c:idx val="4"/>
          <c:order val="4"/>
          <c:tx>
            <c:strRef>
              <c:f>データシート!$A$31</c:f>
              <c:strCache>
                <c:ptCount val="1"/>
                <c:pt idx="0">
                  <c:v>辰野町地域情報告知システム特別会計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0.03</c:v>
                </c:pt>
                <c:pt idx="8">
                  <c:v>#N/A</c:v>
                </c:pt>
                <c:pt idx="9">
                  <c:v>0.18</c:v>
                </c:pt>
              </c:numCache>
            </c:numRef>
          </c:val>
          <c:extLst>
            <c:ext xmlns:c16="http://schemas.microsoft.com/office/drawing/2014/chart" uri="{C3380CC4-5D6E-409C-BE32-E72D297353CC}">
              <c16:uniqueId val="{00000004-8E35-47CC-8B50-C14F80EAEC07}"/>
            </c:ext>
          </c:extLst>
        </c:ser>
        <c:ser>
          <c:idx val="5"/>
          <c:order val="5"/>
          <c:tx>
            <c:strRef>
              <c:f>データシート!$A$32</c:f>
              <c:strCache>
                <c:ptCount val="1"/>
                <c:pt idx="0">
                  <c:v>辰野町介護保険特別会計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0.26</c:v>
                </c:pt>
                <c:pt idx="4">
                  <c:v>#N/A</c:v>
                </c:pt>
                <c:pt idx="5">
                  <c:v>0.47</c:v>
                </c:pt>
                <c:pt idx="6">
                  <c:v>#N/A</c:v>
                </c:pt>
                <c:pt idx="7">
                  <c:v>1.21</c:v>
                </c:pt>
                <c:pt idx="8">
                  <c:v>#N/A</c:v>
                </c:pt>
                <c:pt idx="9">
                  <c:v>1.45</c:v>
                </c:pt>
              </c:numCache>
            </c:numRef>
          </c:val>
          <c:extLst>
            <c:ext xmlns:c16="http://schemas.microsoft.com/office/drawing/2014/chart" uri="{C3380CC4-5D6E-409C-BE32-E72D297353CC}">
              <c16:uniqueId val="{00000005-8E35-47CC-8B50-C14F80EAEC07}"/>
            </c:ext>
          </c:extLst>
        </c:ser>
        <c:ser>
          <c:idx val="6"/>
          <c:order val="6"/>
          <c:tx>
            <c:strRef>
              <c:f>データシート!$A$33</c:f>
              <c:strCache>
                <c:ptCount val="1"/>
                <c:pt idx="0">
                  <c:v>町立辰野病院特別会計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0.23</c:v>
                </c:pt>
                <c:pt idx="2">
                  <c:v>#N/A</c:v>
                </c:pt>
                <c:pt idx="3">
                  <c:v>0.28999999999999998</c:v>
                </c:pt>
                <c:pt idx="4">
                  <c:v>#N/A</c:v>
                </c:pt>
                <c:pt idx="5">
                  <c:v>0</c:v>
                </c:pt>
                <c:pt idx="6">
                  <c:v>#N/A</c:v>
                </c:pt>
                <c:pt idx="7">
                  <c:v>1.23</c:v>
                </c:pt>
                <c:pt idx="8">
                  <c:v>#N/A</c:v>
                </c:pt>
                <c:pt idx="9">
                  <c:v>3.15</c:v>
                </c:pt>
              </c:numCache>
            </c:numRef>
          </c:val>
          <c:extLst>
            <c:ext xmlns:c16="http://schemas.microsoft.com/office/drawing/2014/chart" uri="{C3380CC4-5D6E-409C-BE32-E72D297353CC}">
              <c16:uniqueId val="{00000006-8E35-47CC-8B50-C14F80EAEC07}"/>
            </c:ext>
          </c:extLst>
        </c:ser>
        <c:ser>
          <c:idx val="7"/>
          <c:order val="7"/>
          <c:tx>
            <c:strRef>
              <c:f>データシート!$A$34</c:f>
              <c:strCache>
                <c:ptCount val="1"/>
                <c:pt idx="0">
                  <c:v>辰野町公共下水道特別会計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1.79</c:v>
                </c:pt>
                <c:pt idx="2">
                  <c:v>#N/A</c:v>
                </c:pt>
                <c:pt idx="3">
                  <c:v>5.81</c:v>
                </c:pt>
                <c:pt idx="4">
                  <c:v>#N/A</c:v>
                </c:pt>
                <c:pt idx="5">
                  <c:v>3.81</c:v>
                </c:pt>
                <c:pt idx="6">
                  <c:v>#N/A</c:v>
                </c:pt>
                <c:pt idx="7">
                  <c:v>4.8</c:v>
                </c:pt>
                <c:pt idx="8">
                  <c:v>#N/A</c:v>
                </c:pt>
                <c:pt idx="9">
                  <c:v>5.51</c:v>
                </c:pt>
              </c:numCache>
            </c:numRef>
          </c:val>
          <c:extLst>
            <c:ext xmlns:c16="http://schemas.microsoft.com/office/drawing/2014/chart" uri="{C3380CC4-5D6E-409C-BE32-E72D297353CC}">
              <c16:uniqueId val="{00000007-8E35-47CC-8B50-C14F80EAEC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6.85</c:v>
                </c:pt>
                <c:pt idx="2">
                  <c:v>#N/A</c:v>
                </c:pt>
                <c:pt idx="3">
                  <c:v>6.92</c:v>
                </c:pt>
                <c:pt idx="4">
                  <c:v>#N/A</c:v>
                </c:pt>
                <c:pt idx="5">
                  <c:v>5.8</c:v>
                </c:pt>
                <c:pt idx="6">
                  <c:v>#N/A</c:v>
                </c:pt>
                <c:pt idx="7">
                  <c:v>7.03</c:v>
                </c:pt>
                <c:pt idx="8">
                  <c:v>#N/A</c:v>
                </c:pt>
                <c:pt idx="9">
                  <c:v>6.81</c:v>
                </c:pt>
              </c:numCache>
            </c:numRef>
          </c:val>
          <c:extLst>
            <c:ext xmlns:c16="http://schemas.microsoft.com/office/drawing/2014/chart" uri="{C3380CC4-5D6E-409C-BE32-E72D297353CC}">
              <c16:uniqueId val="{00000008-8E35-47CC-8B50-C14F80EAEC07}"/>
            </c:ext>
          </c:extLst>
        </c:ser>
        <c:ser>
          <c:idx val="9"/>
          <c:order val="9"/>
          <c:tx>
            <c:strRef>
              <c:f>データシート!$A$36</c:f>
              <c:strCache>
                <c:ptCount val="1"/>
                <c:pt idx="0">
                  <c:v>辰野町上水道特別会計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8.27</c:v>
                </c:pt>
                <c:pt idx="2">
                  <c:v>#N/A</c:v>
                </c:pt>
                <c:pt idx="3">
                  <c:v>9.49</c:v>
                </c:pt>
                <c:pt idx="4">
                  <c:v>#N/A</c:v>
                </c:pt>
                <c:pt idx="5">
                  <c:v>9.07</c:v>
                </c:pt>
                <c:pt idx="6">
                  <c:v>#N/A</c:v>
                </c:pt>
                <c:pt idx="7">
                  <c:v>8.48</c:v>
                </c:pt>
                <c:pt idx="8">
                  <c:v>#N/A</c:v>
                </c:pt>
                <c:pt idx="9">
                  <c:v>8.1300000000000008</c:v>
                </c:pt>
              </c:numCache>
            </c:numRef>
          </c:val>
          <c:extLst>
            <c:ext xmlns:c16="http://schemas.microsoft.com/office/drawing/2014/chart" uri="{C3380CC4-5D6E-409C-BE32-E72D297353CC}">
              <c16:uniqueId val="{00000009-8E35-47CC-8B50-C14F80EAEC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974</c:v>
                </c:pt>
                <c:pt idx="5">
                  <c:v>974</c:v>
                </c:pt>
                <c:pt idx="8">
                  <c:v>969</c:v>
                </c:pt>
                <c:pt idx="11">
                  <c:v>951</c:v>
                </c:pt>
                <c:pt idx="14">
                  <c:v>942</c:v>
                </c:pt>
              </c:numCache>
            </c:numRef>
          </c:val>
          <c:extLst>
            <c:ext xmlns:c16="http://schemas.microsoft.com/office/drawing/2014/chart" uri="{C3380CC4-5D6E-409C-BE32-E72D297353CC}">
              <c16:uniqueId val="{00000000-C042-42A9-894C-8ADC912145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42-42A9-894C-8ADC912145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6</c:v>
                </c:pt>
                <c:pt idx="6">
                  <c:v>4</c:v>
                </c:pt>
                <c:pt idx="9">
                  <c:v>4</c:v>
                </c:pt>
                <c:pt idx="12">
                  <c:v>4</c:v>
                </c:pt>
              </c:numCache>
            </c:numRef>
          </c:val>
          <c:extLst>
            <c:ext xmlns:c16="http://schemas.microsoft.com/office/drawing/2014/chart" uri="{C3380CC4-5D6E-409C-BE32-E72D297353CC}">
              <c16:uniqueId val="{00000002-C042-42A9-894C-8ADC912145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c:v>
                </c:pt>
                <c:pt idx="3">
                  <c:v>23</c:v>
                </c:pt>
                <c:pt idx="6">
                  <c:v>23</c:v>
                </c:pt>
                <c:pt idx="9">
                  <c:v>38</c:v>
                </c:pt>
                <c:pt idx="12">
                  <c:v>82</c:v>
                </c:pt>
              </c:numCache>
            </c:numRef>
          </c:val>
          <c:extLst>
            <c:ext xmlns:c16="http://schemas.microsoft.com/office/drawing/2014/chart" uri="{C3380CC4-5D6E-409C-BE32-E72D297353CC}">
              <c16:uniqueId val="{00000003-C042-42A9-894C-8ADC912145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654</c:v>
                </c:pt>
                <c:pt idx="3">
                  <c:v>660</c:v>
                </c:pt>
                <c:pt idx="6">
                  <c:v>620</c:v>
                </c:pt>
                <c:pt idx="9">
                  <c:v>509</c:v>
                </c:pt>
                <c:pt idx="12">
                  <c:v>465</c:v>
                </c:pt>
              </c:numCache>
            </c:numRef>
          </c:val>
          <c:extLst>
            <c:ext xmlns:c16="http://schemas.microsoft.com/office/drawing/2014/chart" uri="{C3380CC4-5D6E-409C-BE32-E72D297353CC}">
              <c16:uniqueId val="{00000004-C042-42A9-894C-8ADC912145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42-42A9-894C-8ADC912145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42-42A9-894C-8ADC912145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673</c:v>
                </c:pt>
                <c:pt idx="3">
                  <c:v>706</c:v>
                </c:pt>
                <c:pt idx="6">
                  <c:v>697</c:v>
                </c:pt>
                <c:pt idx="9">
                  <c:v>736</c:v>
                </c:pt>
                <c:pt idx="12">
                  <c:v>752</c:v>
                </c:pt>
              </c:numCache>
            </c:numRef>
          </c:val>
          <c:extLst>
            <c:ext xmlns:c16="http://schemas.microsoft.com/office/drawing/2014/chart" uri="{C3380CC4-5D6E-409C-BE32-E72D297353CC}">
              <c16:uniqueId val="{00000007-C042-42A9-894C-8ADC912145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403</c:v>
                </c:pt>
                <c:pt idx="2">
                  <c:v>#N/A</c:v>
                </c:pt>
                <c:pt idx="3">
                  <c:v>#N/A</c:v>
                </c:pt>
                <c:pt idx="4">
                  <c:v>421</c:v>
                </c:pt>
                <c:pt idx="5">
                  <c:v>#N/A</c:v>
                </c:pt>
                <c:pt idx="6">
                  <c:v>#N/A</c:v>
                </c:pt>
                <c:pt idx="7">
                  <c:v>375</c:v>
                </c:pt>
                <c:pt idx="8">
                  <c:v>#N/A</c:v>
                </c:pt>
                <c:pt idx="9">
                  <c:v>#N/A</c:v>
                </c:pt>
                <c:pt idx="10">
                  <c:v>336</c:v>
                </c:pt>
                <c:pt idx="11">
                  <c:v>#N/A</c:v>
                </c:pt>
                <c:pt idx="12">
                  <c:v>#N/A</c:v>
                </c:pt>
                <c:pt idx="13">
                  <c:v>361</c:v>
                </c:pt>
                <c:pt idx="14">
                  <c:v>#N/A</c:v>
                </c:pt>
              </c:numCache>
            </c:numRef>
          </c:val>
          <c:smooth val="0"/>
          <c:extLst>
            <c:ext xmlns:c16="http://schemas.microsoft.com/office/drawing/2014/chart" uri="{C3380CC4-5D6E-409C-BE32-E72D297353CC}">
              <c16:uniqueId val="{00000008-C042-42A9-894C-8ADC912145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10570</c:v>
                </c:pt>
                <c:pt idx="5">
                  <c:v>10118</c:v>
                </c:pt>
                <c:pt idx="8">
                  <c:v>9831</c:v>
                </c:pt>
                <c:pt idx="11">
                  <c:v>9301</c:v>
                </c:pt>
                <c:pt idx="14">
                  <c:v>8817</c:v>
                </c:pt>
              </c:numCache>
            </c:numRef>
          </c:val>
          <c:extLst>
            <c:ext xmlns:c16="http://schemas.microsoft.com/office/drawing/2014/chart" uri="{C3380CC4-5D6E-409C-BE32-E72D297353CC}">
              <c16:uniqueId val="{00000000-1665-4254-B8E7-585BAF1A2D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863</c:v>
                </c:pt>
                <c:pt idx="5">
                  <c:v>767</c:v>
                </c:pt>
                <c:pt idx="8">
                  <c:v>670</c:v>
                </c:pt>
                <c:pt idx="11">
                  <c:v>617</c:v>
                </c:pt>
                <c:pt idx="14">
                  <c:v>564</c:v>
                </c:pt>
              </c:numCache>
            </c:numRef>
          </c:val>
          <c:extLst>
            <c:ext xmlns:c16="http://schemas.microsoft.com/office/drawing/2014/chart" uri="{C3380CC4-5D6E-409C-BE32-E72D297353CC}">
              <c16:uniqueId val="{00000001-1665-4254-B8E7-585BAF1A2D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3856</c:v>
                </c:pt>
                <c:pt idx="5">
                  <c:v>3666</c:v>
                </c:pt>
                <c:pt idx="8">
                  <c:v>3656</c:v>
                </c:pt>
                <c:pt idx="11">
                  <c:v>3977</c:v>
                </c:pt>
                <c:pt idx="14">
                  <c:v>4320</c:v>
                </c:pt>
              </c:numCache>
            </c:numRef>
          </c:val>
          <c:extLst>
            <c:ext xmlns:c16="http://schemas.microsoft.com/office/drawing/2014/chart" uri="{C3380CC4-5D6E-409C-BE32-E72D297353CC}">
              <c16:uniqueId val="{00000002-1665-4254-B8E7-585BAF1A2D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65-4254-B8E7-585BAF1A2D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65-4254-B8E7-585BAF1A2D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71</c:v>
                </c:pt>
                <c:pt idx="3">
                  <c:v>52</c:v>
                </c:pt>
                <c:pt idx="6">
                  <c:v>25</c:v>
                </c:pt>
                <c:pt idx="9">
                  <c:v>19</c:v>
                </c:pt>
                <c:pt idx="12">
                  <c:v>12</c:v>
                </c:pt>
              </c:numCache>
            </c:numRef>
          </c:val>
          <c:extLst>
            <c:ext xmlns:c16="http://schemas.microsoft.com/office/drawing/2014/chart" uri="{C3380CC4-5D6E-409C-BE32-E72D297353CC}">
              <c16:uniqueId val="{00000005-1665-4254-B8E7-585BAF1A2D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1137</c:v>
                </c:pt>
                <c:pt idx="3">
                  <c:v>1125</c:v>
                </c:pt>
                <c:pt idx="6">
                  <c:v>1137</c:v>
                </c:pt>
                <c:pt idx="9">
                  <c:v>1046</c:v>
                </c:pt>
                <c:pt idx="12">
                  <c:v>1058</c:v>
                </c:pt>
              </c:numCache>
            </c:numRef>
          </c:val>
          <c:extLst>
            <c:ext xmlns:c16="http://schemas.microsoft.com/office/drawing/2014/chart" uri="{C3380CC4-5D6E-409C-BE32-E72D297353CC}">
              <c16:uniqueId val="{00000006-1665-4254-B8E7-585BAF1A2D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783</c:v>
                </c:pt>
                <c:pt idx="3">
                  <c:v>767</c:v>
                </c:pt>
                <c:pt idx="6">
                  <c:v>773</c:v>
                </c:pt>
                <c:pt idx="9">
                  <c:v>813</c:v>
                </c:pt>
                <c:pt idx="12">
                  <c:v>743</c:v>
                </c:pt>
              </c:numCache>
            </c:numRef>
          </c:val>
          <c:extLst>
            <c:ext xmlns:c16="http://schemas.microsoft.com/office/drawing/2014/chart" uri="{C3380CC4-5D6E-409C-BE32-E72D297353CC}">
              <c16:uniqueId val="{00000007-1665-4254-B8E7-585BAF1A2D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6586</c:v>
                </c:pt>
                <c:pt idx="3">
                  <c:v>6122</c:v>
                </c:pt>
                <c:pt idx="6">
                  <c:v>5429</c:v>
                </c:pt>
                <c:pt idx="9">
                  <c:v>4670</c:v>
                </c:pt>
                <c:pt idx="12">
                  <c:v>3806</c:v>
                </c:pt>
              </c:numCache>
            </c:numRef>
          </c:val>
          <c:extLst>
            <c:ext xmlns:c16="http://schemas.microsoft.com/office/drawing/2014/chart" uri="{C3380CC4-5D6E-409C-BE32-E72D297353CC}">
              <c16:uniqueId val="{00000008-1665-4254-B8E7-585BAF1A2D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39</c:v>
                </c:pt>
                <c:pt idx="3">
                  <c:v>33</c:v>
                </c:pt>
                <c:pt idx="6">
                  <c:v>25</c:v>
                </c:pt>
                <c:pt idx="9">
                  <c:v>21</c:v>
                </c:pt>
                <c:pt idx="12">
                  <c:v>17</c:v>
                </c:pt>
              </c:numCache>
            </c:numRef>
          </c:val>
          <c:extLst>
            <c:ext xmlns:c16="http://schemas.microsoft.com/office/drawing/2014/chart" uri="{C3380CC4-5D6E-409C-BE32-E72D297353CC}">
              <c16:uniqueId val="{00000009-1665-4254-B8E7-585BAF1A2D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7243</c:v>
                </c:pt>
                <c:pt idx="3">
                  <c:v>7404</c:v>
                </c:pt>
                <c:pt idx="6">
                  <c:v>7412</c:v>
                </c:pt>
                <c:pt idx="9">
                  <c:v>7548</c:v>
                </c:pt>
                <c:pt idx="12">
                  <c:v>7258</c:v>
                </c:pt>
              </c:numCache>
            </c:numRef>
          </c:val>
          <c:extLst>
            <c:ext xmlns:c16="http://schemas.microsoft.com/office/drawing/2014/chart" uri="{C3380CC4-5D6E-409C-BE32-E72D297353CC}">
              <c16:uniqueId val="{0000000A-1665-4254-B8E7-585BAF1A2D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570</c:v>
                </c:pt>
                <c:pt idx="2">
                  <c:v>#N/A</c:v>
                </c:pt>
                <c:pt idx="3">
                  <c:v>#N/A</c:v>
                </c:pt>
                <c:pt idx="4">
                  <c:v>952</c:v>
                </c:pt>
                <c:pt idx="5">
                  <c:v>#N/A</c:v>
                </c:pt>
                <c:pt idx="6">
                  <c:v>#N/A</c:v>
                </c:pt>
                <c:pt idx="7">
                  <c:v>644</c:v>
                </c:pt>
                <c:pt idx="8">
                  <c:v>#N/A</c:v>
                </c:pt>
                <c:pt idx="9">
                  <c:v>#N/A</c:v>
                </c:pt>
                <c:pt idx="10">
                  <c:v>222</c:v>
                </c:pt>
                <c:pt idx="11">
                  <c:v>#N/A</c:v>
                </c:pt>
                <c:pt idx="12">
                  <c:v>#N/A</c:v>
                </c:pt>
                <c:pt idx="13">
                  <c:v>0</c:v>
                </c:pt>
                <c:pt idx="14">
                  <c:v>#N/A</c:v>
                </c:pt>
              </c:numCache>
            </c:numRef>
          </c:val>
          <c:smooth val="0"/>
          <c:extLst>
            <c:ext xmlns:c16="http://schemas.microsoft.com/office/drawing/2014/chart" uri="{C3380CC4-5D6E-409C-BE32-E72D297353CC}">
              <c16:uniqueId val="{0000000B-1665-4254-B8E7-585BAF1A2D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1911</c:v>
                </c:pt>
                <c:pt idx="1">
                  <c:v>2012</c:v>
                </c:pt>
                <c:pt idx="2">
                  <c:v>2073</c:v>
                </c:pt>
              </c:numCache>
            </c:numRef>
          </c:val>
          <c:extLst>
            <c:ext xmlns:c16="http://schemas.microsoft.com/office/drawing/2014/chart" uri="{C3380CC4-5D6E-409C-BE32-E72D297353CC}">
              <c16:uniqueId val="{00000000-37AC-41AB-99F6-292626F421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134</c:v>
                </c:pt>
                <c:pt idx="1">
                  <c:v>229</c:v>
                </c:pt>
                <c:pt idx="2">
                  <c:v>229</c:v>
                </c:pt>
              </c:numCache>
            </c:numRef>
          </c:val>
          <c:extLst>
            <c:ext xmlns:c16="http://schemas.microsoft.com/office/drawing/2014/chart" uri="{C3380CC4-5D6E-409C-BE32-E72D297353CC}">
              <c16:uniqueId val="{00000001-37AC-41AB-99F6-292626F421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1010</c:v>
                </c:pt>
                <c:pt idx="1">
                  <c:v>1148</c:v>
                </c:pt>
                <c:pt idx="2">
                  <c:v>1444</c:v>
                </c:pt>
              </c:numCache>
            </c:numRef>
          </c:val>
          <c:extLst>
            <c:ext xmlns:c16="http://schemas.microsoft.com/office/drawing/2014/chart" uri="{C3380CC4-5D6E-409C-BE32-E72D297353CC}">
              <c16:uniqueId val="{00000002-37AC-41AB-99F6-292626F421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普通建設事業費に係る起債事業は可能な限り交付税算入のある地方債を充当している。一方で、過去に実施した大型事業で借入れた起債の交付税算入期間が終了した影響で算入公債費等が減少傾向にある。また、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年度借入事業の償還が開始され</a:t>
          </a:r>
          <a:r>
            <a:rPr lang="ja-JP" altLang="ja-JP" sz="1100">
              <a:solidFill>
                <a:sysClr val="windowText" lastClr="000000"/>
              </a:solidFill>
              <a:effectLst/>
              <a:latin typeface="+mn-lt"/>
              <a:ea typeface="+mn-ea"/>
              <a:cs typeface="+mn-cs"/>
            </a:rPr>
            <a:t>元利償還金が増加</a:t>
          </a:r>
          <a:r>
            <a:rPr kumimoji="1" lang="ja-JP" altLang="ja-JP" sz="1100">
              <a:solidFill>
                <a:sysClr val="windowText" lastClr="000000"/>
              </a:solidFill>
              <a:effectLst/>
              <a:latin typeface="+mn-lt"/>
              <a:ea typeface="+mn-ea"/>
              <a:cs typeface="+mn-cs"/>
            </a:rPr>
            <a:t>にある。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町有施設の老朽化により維持・改修工事が増加しており、今後は公共施設等総合管理計画に基づく施設の個別計画</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、施設の統廃合、除却や長寿命化を計画的に進め、管理・改修コストの縮減に努める。さらに</a:t>
          </a:r>
          <a:r>
            <a:rPr lang="ja-JP" altLang="ja-JP" sz="1100">
              <a:solidFill>
                <a:sysClr val="windowText" lastClr="000000"/>
              </a:solidFill>
              <a:effectLst/>
              <a:latin typeface="+mn-lt"/>
              <a:ea typeface="+mn-ea"/>
              <a:cs typeface="+mn-cs"/>
            </a:rPr>
            <a:t>単年度における元金償還額を抑制するため、据置期間を設定しない借入れなど、状況に応じた償還方法の選択について、検討していく。</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なお、引き続き</a:t>
          </a:r>
          <a:r>
            <a:rPr kumimoji="1" lang="ja-JP" altLang="ja-JP" sz="1100">
              <a:solidFill>
                <a:sysClr val="windowText" lastClr="000000"/>
              </a:solidFill>
              <a:effectLst/>
              <a:latin typeface="+mn-lt"/>
              <a:ea typeface="+mn-ea"/>
              <a:cs typeface="+mn-cs"/>
            </a:rPr>
            <a:t>病院や水道事業などについては独立採算制を強化し経営安定を推進する。</a:t>
          </a:r>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満期一括償還地方債なし</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一般会計等に係る地方債の現在高は、</a:t>
          </a:r>
          <a:r>
            <a:rPr lang="ja-JP" altLang="en-US" sz="1100">
              <a:solidFill>
                <a:sysClr val="windowText" lastClr="000000"/>
              </a:solidFill>
              <a:effectLst/>
              <a:latin typeface="+mn-lt"/>
              <a:ea typeface="+mn-ea"/>
              <a:cs typeface="+mn-cs"/>
            </a:rPr>
            <a:t>過去に借入れた大型事業の償還終了などより</a:t>
          </a:r>
          <a:r>
            <a:rPr lang="ja-JP" altLang="ja-JP" sz="1100">
              <a:solidFill>
                <a:sysClr val="windowText" lastClr="000000"/>
              </a:solidFill>
              <a:effectLst/>
              <a:latin typeface="+mn-lt"/>
              <a:ea typeface="+mn-ea"/>
              <a:cs typeface="+mn-cs"/>
            </a:rPr>
            <a:t>対前年比は</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今後においても</a:t>
          </a:r>
          <a:r>
            <a:rPr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公共施設等総合管理計画に基づく施設の統廃合、除却や長寿命化を計画的に進め、管理・改修コストの縮減に努める。</a:t>
          </a:r>
          <a:r>
            <a:rPr lang="ja-JP" altLang="ja-JP" sz="1100">
              <a:solidFill>
                <a:sysClr val="windowText" lastClr="000000"/>
              </a:solidFill>
              <a:effectLst/>
              <a:latin typeface="+mn-lt"/>
              <a:ea typeface="+mn-ea"/>
              <a:cs typeface="+mn-cs"/>
            </a:rPr>
            <a:t>引続き、優先順位をつけた計画的な事業実施や国庫補助金など特定財源の確保を徹底し、起債の抑制に努める。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公営企業債等繰入見込額についても減少となっているが、引き続き地方債現在高の減少を目指し、新規借入の抑制と計画的な起債の活用に努める。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（増減理由）</a:t>
          </a:r>
          <a:endParaRPr lang="ja-JP" altLang="ja-JP" sz="16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後年度に控える事業実施のために節減し生じた歳計剰余金について、各特目基金へ積み立てた結果、全体で</a:t>
          </a:r>
          <a:r>
            <a:rPr kumimoji="1" lang="en-US" altLang="ja-JP" sz="1200">
              <a:solidFill>
                <a:sysClr val="windowText" lastClr="000000"/>
              </a:solidFill>
              <a:effectLst/>
              <a:latin typeface="+mn-lt"/>
              <a:ea typeface="+mn-ea"/>
              <a:cs typeface="+mn-cs"/>
            </a:rPr>
            <a:t>335</a:t>
          </a:r>
          <a:r>
            <a:rPr kumimoji="1" lang="ja-JP" altLang="ja-JP" sz="1200">
              <a:solidFill>
                <a:sysClr val="windowText" lastClr="000000"/>
              </a:solidFill>
              <a:effectLst/>
              <a:latin typeface="+mn-lt"/>
              <a:ea typeface="+mn-ea"/>
              <a:cs typeface="+mn-cs"/>
            </a:rPr>
            <a:t>百円の積立となった。</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財政調整基金について決算剰余金のうち</a:t>
          </a:r>
          <a:r>
            <a:rPr kumimoji="1" lang="en-US" altLang="ja-JP" sz="1200">
              <a:solidFill>
                <a:sysClr val="windowText" lastClr="000000"/>
              </a:solidFill>
              <a:effectLst/>
              <a:latin typeface="+mn-lt"/>
              <a:ea typeface="+mn-ea"/>
              <a:cs typeface="+mn-cs"/>
            </a:rPr>
            <a:t>101</a:t>
          </a:r>
          <a:r>
            <a:rPr kumimoji="1" lang="ja-JP" altLang="ja-JP" sz="1200">
              <a:solidFill>
                <a:sysClr val="windowText" lastClr="000000"/>
              </a:solidFill>
              <a:effectLst/>
              <a:latin typeface="+mn-lt"/>
              <a:ea typeface="+mn-ea"/>
              <a:cs typeface="+mn-cs"/>
            </a:rPr>
            <a:t>百万円を積み立てたことにより増加した。</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（今後の方針）</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令和</a:t>
          </a:r>
          <a:r>
            <a:rPr kumimoji="1" lang="en-US" altLang="ja-JP" sz="1200">
              <a:solidFill>
                <a:sysClr val="windowText" lastClr="000000"/>
              </a:solidFill>
              <a:effectLst/>
              <a:latin typeface="+mn-lt"/>
              <a:ea typeface="+mn-ea"/>
              <a:cs typeface="+mn-cs"/>
            </a:rPr>
            <a:t>5</a:t>
          </a:r>
          <a:r>
            <a:rPr kumimoji="1" lang="ja-JP" altLang="ja-JP" sz="1200">
              <a:solidFill>
                <a:sysClr val="windowText" lastClr="000000"/>
              </a:solidFill>
              <a:effectLst/>
              <a:latin typeface="+mn-lt"/>
              <a:ea typeface="+mn-ea"/>
              <a:cs typeface="+mn-cs"/>
            </a:rPr>
            <a:t>年度についても</a:t>
          </a:r>
          <a:r>
            <a:rPr kumimoji="1" lang="ja-JP" altLang="en-US" sz="1200">
              <a:solidFill>
                <a:sysClr val="windowText" lastClr="000000"/>
              </a:solidFill>
              <a:effectLst/>
              <a:latin typeface="+mn-lt"/>
              <a:ea typeface="+mn-ea"/>
              <a:cs typeface="+mn-cs"/>
            </a:rPr>
            <a:t>引き続き</a:t>
          </a:r>
          <a:r>
            <a:rPr kumimoji="1" lang="ja-JP" altLang="ja-JP" sz="1200">
              <a:solidFill>
                <a:sysClr val="windowText" lastClr="000000"/>
              </a:solidFill>
              <a:effectLst/>
              <a:latin typeface="+mn-lt"/>
              <a:ea typeface="+mn-ea"/>
              <a:cs typeface="+mn-cs"/>
            </a:rPr>
            <a:t>新型コロナウイルス感染症の影響</a:t>
          </a:r>
          <a:r>
            <a:rPr kumimoji="1" lang="ja-JP" altLang="en-US" sz="1200">
              <a:solidFill>
                <a:sysClr val="windowText" lastClr="000000"/>
              </a:solidFill>
              <a:effectLst/>
              <a:latin typeface="+mn-lt"/>
              <a:ea typeface="+mn-ea"/>
              <a:cs typeface="+mn-cs"/>
            </a:rPr>
            <a:t>などにより</a:t>
          </a:r>
          <a:r>
            <a:rPr kumimoji="1" lang="ja-JP" altLang="ja-JP" sz="1200">
              <a:solidFill>
                <a:sysClr val="windowText" lastClr="000000"/>
              </a:solidFill>
              <a:effectLst/>
              <a:latin typeface="+mn-lt"/>
              <a:ea typeface="+mn-ea"/>
              <a:cs typeface="+mn-cs"/>
            </a:rPr>
            <a:t>財源不足が予想されるため、財源不足が生じた際には財政調整基金等を取り崩して対応する予定であるが、極力取り崩し額を少なくするため、各事業の予算残額についても安易に消費することなく、次年度への繰越金等の財源とするために不用額として計上する。</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　</a:t>
          </a:r>
          <a:endParaRPr lang="ja-JP" altLang="ja-JP" sz="16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mn-lt"/>
              <a:ea typeface="+mn-ea"/>
              <a:cs typeface="+mn-cs"/>
            </a:rPr>
            <a:t>（</a:t>
          </a:r>
          <a:r>
            <a:rPr kumimoji="1" lang="ja-JP" altLang="ja-JP" sz="1200">
              <a:solidFill>
                <a:sysClr val="windowText" lastClr="000000"/>
              </a:solidFill>
              <a:effectLst/>
              <a:latin typeface="+mn-lt"/>
              <a:ea typeface="+mn-ea"/>
              <a:cs typeface="+mn-cs"/>
            </a:rPr>
            <a:t>基金の使途）</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庁舎等建設基金・・・庁舎等の建設及び維持管理に資する。</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道路建設基金・・・町道の建設及び維持管理に資する。</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森林環境譲与税基金・・・森林整備及びその促進にかかるものに資する。</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（増減理由）</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庁舎等建設基金（</a:t>
          </a:r>
          <a:r>
            <a:rPr kumimoji="1" lang="en-US" altLang="ja-JP" sz="1200">
              <a:solidFill>
                <a:sysClr val="windowText" lastClr="000000"/>
              </a:solidFill>
              <a:effectLst/>
              <a:latin typeface="+mn-lt"/>
              <a:ea typeface="+mn-ea"/>
              <a:cs typeface="+mn-cs"/>
            </a:rPr>
            <a:t>80</a:t>
          </a:r>
          <a:r>
            <a:rPr kumimoji="1" lang="ja-JP" altLang="en-US" sz="1200">
              <a:solidFill>
                <a:sysClr val="windowText" lastClr="000000"/>
              </a:solidFill>
              <a:effectLst/>
              <a:latin typeface="+mn-lt"/>
              <a:ea typeface="+mn-ea"/>
              <a:cs typeface="+mn-cs"/>
            </a:rPr>
            <a:t>百万円増）・・・後年に控えている庁舎エレベーター設置に備えるため、</a:t>
          </a:r>
          <a:r>
            <a:rPr kumimoji="1" lang="en-US" altLang="ja-JP" sz="1200">
              <a:solidFill>
                <a:sysClr val="windowText" lastClr="000000"/>
              </a:solidFill>
              <a:effectLst/>
              <a:latin typeface="+mn-lt"/>
              <a:ea typeface="+mn-ea"/>
              <a:cs typeface="+mn-cs"/>
            </a:rPr>
            <a:t>80</a:t>
          </a:r>
          <a:r>
            <a:rPr kumimoji="1" lang="ja-JP" altLang="en-US" sz="1200">
              <a:solidFill>
                <a:sysClr val="windowText" lastClr="000000"/>
              </a:solidFill>
              <a:effectLst/>
              <a:latin typeface="+mn-lt"/>
              <a:ea typeface="+mn-ea"/>
              <a:cs typeface="+mn-cs"/>
            </a:rPr>
            <a:t>百万円の積立を行った。</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文教施設整備基金（</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123</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百万円増）・・・</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後年に控えている</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学校施設等の</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長寿命化や</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老朽化に備えるため、</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123</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百万円の積立を行った。</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教育振興基金（</a:t>
          </a:r>
          <a:r>
            <a:rPr kumimoji="1" lang="en-US" altLang="ja-JP" sz="1200">
              <a:solidFill>
                <a:sysClr val="windowText" lastClr="000000"/>
              </a:solidFill>
              <a:effectLst/>
              <a:latin typeface="+mn-lt"/>
              <a:ea typeface="+mn-ea"/>
              <a:cs typeface="+mn-cs"/>
            </a:rPr>
            <a:t>50</a:t>
          </a:r>
          <a:r>
            <a:rPr kumimoji="1" lang="ja-JP" altLang="ja-JP" sz="1200">
              <a:solidFill>
                <a:sysClr val="windowText" lastClr="000000"/>
              </a:solidFill>
              <a:effectLst/>
              <a:latin typeface="+mn-lt"/>
              <a:ea typeface="+mn-ea"/>
              <a:cs typeface="+mn-cs"/>
            </a:rPr>
            <a:t>百万円増）・・・ＩＣＴ教育環境を整備に備えるため、</a:t>
          </a:r>
          <a:r>
            <a:rPr kumimoji="1" lang="en-US" altLang="ja-JP" sz="1200">
              <a:solidFill>
                <a:sysClr val="windowText" lastClr="000000"/>
              </a:solidFill>
              <a:effectLst/>
              <a:latin typeface="+mn-lt"/>
              <a:ea typeface="+mn-ea"/>
              <a:cs typeface="+mn-cs"/>
            </a:rPr>
            <a:t>50</a:t>
          </a:r>
          <a:r>
            <a:rPr kumimoji="1" lang="ja-JP" altLang="ja-JP" sz="1200">
              <a:solidFill>
                <a:sysClr val="windowText" lastClr="000000"/>
              </a:solidFill>
              <a:effectLst/>
              <a:latin typeface="+mn-lt"/>
              <a:ea typeface="+mn-ea"/>
              <a:cs typeface="+mn-cs"/>
            </a:rPr>
            <a:t>百万円の積立を行った。</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地域振興基金（</a:t>
          </a:r>
          <a:r>
            <a:rPr kumimoji="1" lang="en-US" altLang="ja-JP" sz="1200">
              <a:solidFill>
                <a:sysClr val="windowText" lastClr="000000"/>
              </a:solidFill>
              <a:effectLst/>
              <a:latin typeface="+mn-lt"/>
              <a:ea typeface="+mn-ea"/>
              <a:cs typeface="+mn-cs"/>
            </a:rPr>
            <a:t>50</a:t>
          </a:r>
          <a:r>
            <a:rPr kumimoji="1" lang="ja-JP" altLang="ja-JP" sz="1200">
              <a:solidFill>
                <a:sysClr val="windowText" lastClr="000000"/>
              </a:solidFill>
              <a:effectLst/>
              <a:latin typeface="+mn-lt"/>
              <a:ea typeface="+mn-ea"/>
              <a:cs typeface="+mn-cs"/>
            </a:rPr>
            <a:t>百万円増）・・・福祉活動の促進及び生活環境の形成等を図るものとして</a:t>
          </a:r>
          <a:r>
            <a:rPr kumimoji="1" lang="en-US" altLang="ja-JP" sz="1200">
              <a:solidFill>
                <a:sysClr val="windowText" lastClr="000000"/>
              </a:solidFill>
              <a:effectLst/>
              <a:latin typeface="+mn-lt"/>
              <a:ea typeface="+mn-ea"/>
              <a:cs typeface="+mn-cs"/>
            </a:rPr>
            <a:t>50</a:t>
          </a:r>
          <a:r>
            <a:rPr kumimoji="1" lang="ja-JP" altLang="ja-JP" sz="1200">
              <a:solidFill>
                <a:sysClr val="windowText" lastClr="000000"/>
              </a:solidFill>
              <a:effectLst/>
              <a:latin typeface="+mn-lt"/>
              <a:ea typeface="+mn-ea"/>
              <a:cs typeface="+mn-cs"/>
            </a:rPr>
            <a:t>百万円の積立を行った。</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町営住宅整備基金（</a:t>
          </a:r>
          <a:r>
            <a:rPr kumimoji="1" lang="en-US" altLang="ja-JP" sz="1200">
              <a:solidFill>
                <a:sysClr val="windowText" lastClr="000000"/>
              </a:solidFill>
              <a:effectLst/>
              <a:latin typeface="+mn-lt"/>
              <a:ea typeface="+mn-ea"/>
              <a:cs typeface="+mn-cs"/>
            </a:rPr>
            <a:t>10</a:t>
          </a:r>
          <a:r>
            <a:rPr kumimoji="1" lang="ja-JP" altLang="en-US" sz="1200">
              <a:solidFill>
                <a:sysClr val="windowText" lastClr="000000"/>
              </a:solidFill>
              <a:effectLst/>
              <a:latin typeface="+mn-lt"/>
              <a:ea typeface="+mn-ea"/>
              <a:cs typeface="+mn-cs"/>
            </a:rPr>
            <a:t>百万円減）・・・町営住宅の解体や老朽化に備えるため</a:t>
          </a:r>
          <a:r>
            <a:rPr kumimoji="1" lang="en-US" altLang="ja-JP" sz="1200">
              <a:solidFill>
                <a:sysClr val="windowText" lastClr="000000"/>
              </a:solidFill>
              <a:effectLst/>
              <a:latin typeface="+mn-lt"/>
              <a:ea typeface="+mn-ea"/>
              <a:cs typeface="+mn-cs"/>
            </a:rPr>
            <a:t>10</a:t>
          </a:r>
          <a:r>
            <a:rPr kumimoji="1" lang="ja-JP" altLang="en-US" sz="1200">
              <a:solidFill>
                <a:sysClr val="windowText" lastClr="000000"/>
              </a:solidFill>
              <a:effectLst/>
              <a:latin typeface="+mn-lt"/>
              <a:ea typeface="+mn-ea"/>
              <a:cs typeface="+mn-cs"/>
            </a:rPr>
            <a:t>百万円の取崩しを行った。</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ホタル保護育成基金（</a:t>
          </a:r>
          <a:r>
            <a:rPr kumimoji="1" lang="en-US" altLang="ja-JP" sz="1200">
              <a:solidFill>
                <a:sysClr val="windowText" lastClr="000000"/>
              </a:solidFill>
              <a:effectLst/>
              <a:latin typeface="+mn-lt"/>
              <a:ea typeface="+mn-ea"/>
              <a:cs typeface="+mn-cs"/>
            </a:rPr>
            <a:t>4</a:t>
          </a:r>
          <a:r>
            <a:rPr kumimoji="1" lang="ja-JP" altLang="ja-JP" sz="1200">
              <a:solidFill>
                <a:sysClr val="windowText" lastClr="000000"/>
              </a:solidFill>
              <a:effectLst/>
              <a:latin typeface="+mn-lt"/>
              <a:ea typeface="+mn-ea"/>
              <a:cs typeface="+mn-cs"/>
            </a:rPr>
            <a:t>百万減）・・・ホタルの保護育成にかかわるものとして環境整備に充てるため</a:t>
          </a:r>
          <a:r>
            <a:rPr kumimoji="1" lang="en-US" altLang="ja-JP" sz="1200">
              <a:solidFill>
                <a:sysClr val="windowText" lastClr="000000"/>
              </a:solidFill>
              <a:effectLst/>
              <a:latin typeface="+mn-lt"/>
              <a:ea typeface="+mn-ea"/>
              <a:cs typeface="+mn-cs"/>
            </a:rPr>
            <a:t>4</a:t>
          </a:r>
          <a:r>
            <a:rPr kumimoji="1" lang="ja-JP" altLang="ja-JP" sz="1200">
              <a:solidFill>
                <a:sysClr val="windowText" lastClr="000000"/>
              </a:solidFill>
              <a:effectLst/>
              <a:latin typeface="+mn-lt"/>
              <a:ea typeface="+mn-ea"/>
              <a:cs typeface="+mn-cs"/>
            </a:rPr>
            <a:t>百万円の取崩しを行った。</a:t>
          </a:r>
          <a:endParaRPr lang="ja-JP" altLang="ja-JP" sz="16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ふるさと基金（</a:t>
          </a:r>
          <a:r>
            <a:rPr kumimoji="1" lang="en-US" altLang="ja-JP" sz="1200">
              <a:solidFill>
                <a:sysClr val="windowText" lastClr="000000"/>
              </a:solidFill>
              <a:effectLst/>
              <a:latin typeface="+mn-lt"/>
              <a:ea typeface="+mn-ea"/>
              <a:cs typeface="+mn-cs"/>
            </a:rPr>
            <a:t>3</a:t>
          </a:r>
          <a:r>
            <a:rPr kumimoji="1" lang="ja-JP" altLang="ja-JP" sz="1200">
              <a:solidFill>
                <a:sysClr val="windowText" lastClr="000000"/>
              </a:solidFill>
              <a:effectLst/>
              <a:latin typeface="+mn-lt"/>
              <a:ea typeface="+mn-ea"/>
              <a:cs typeface="+mn-cs"/>
            </a:rPr>
            <a:t>百万減）・・・地域づくり事業や各種イベント等の開催にかかわるものとしてまちづくり支援金事業へ充当するため</a:t>
          </a:r>
          <a:r>
            <a:rPr kumimoji="1" lang="en-US" altLang="ja-JP" sz="1200">
              <a:solidFill>
                <a:sysClr val="windowText" lastClr="000000"/>
              </a:solidFill>
              <a:effectLst/>
              <a:latin typeface="+mn-lt"/>
              <a:ea typeface="+mn-ea"/>
              <a:cs typeface="+mn-cs"/>
            </a:rPr>
            <a:t>3</a:t>
          </a:r>
          <a:r>
            <a:rPr kumimoji="1" lang="ja-JP" altLang="ja-JP" sz="1200">
              <a:solidFill>
                <a:sysClr val="windowText" lastClr="000000"/>
              </a:solidFill>
              <a:effectLst/>
              <a:latin typeface="+mn-lt"/>
              <a:ea typeface="+mn-ea"/>
              <a:cs typeface="+mn-cs"/>
            </a:rPr>
            <a:t>百万円の取崩しを行った。</a:t>
          </a:r>
          <a:endParaRPr lang="ja-JP" altLang="ja-JP" sz="16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（今後の方針）</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　今後においても老朽化が進む教育施設やＩＣＴ教育に向けた環境整備に多額の事業費が見込まれるため、文教施設整備基金と教育振興基金へ優先的に積立を行っていきたい。</a:t>
          </a:r>
          <a:endParaRPr lang="ja-JP" altLang="ja-JP" sz="1600">
            <a:solidFill>
              <a:sysClr val="windowText" lastClr="000000"/>
            </a:solidFill>
            <a:effectLst/>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（増減理由）</a:t>
          </a:r>
          <a:endParaRPr lang="ja-JP" altLang="ja-JP" sz="1600">
            <a:solidFill>
              <a:sysClr val="windowText" lastClr="000000"/>
            </a:solidFill>
            <a:effectLst/>
          </a:endParaRPr>
        </a:p>
        <a:p>
          <a:pPr rtl="0"/>
          <a:r>
            <a:rPr lang="ja-JP" altLang="ja-JP" sz="1200" b="0" i="0" baseline="0">
              <a:solidFill>
                <a:sysClr val="windowText" lastClr="000000"/>
              </a:solidFill>
              <a:effectLst/>
              <a:latin typeface="+mn-lt"/>
              <a:ea typeface="+mn-ea"/>
              <a:cs typeface="+mn-cs"/>
            </a:rPr>
            <a:t>財政調整基金については、決算剰余金を中心に積み立てるいるが、令和</a:t>
          </a:r>
          <a:r>
            <a:rPr lang="ja-JP" altLang="en-US" sz="1200" b="0" i="0" baseline="0">
              <a:solidFill>
                <a:sysClr val="windowText" lastClr="000000"/>
              </a:solidFill>
              <a:effectLst/>
              <a:latin typeface="+mn-lt"/>
              <a:ea typeface="+mn-ea"/>
              <a:cs typeface="+mn-cs"/>
            </a:rPr>
            <a:t>４</a:t>
          </a:r>
          <a:r>
            <a:rPr lang="ja-JP" altLang="ja-JP" sz="1200" b="0" i="0" baseline="0">
              <a:solidFill>
                <a:sysClr val="windowText" lastClr="000000"/>
              </a:solidFill>
              <a:effectLst/>
              <a:latin typeface="+mn-lt"/>
              <a:ea typeface="+mn-ea"/>
              <a:cs typeface="+mn-cs"/>
            </a:rPr>
            <a:t>年度は</a:t>
          </a:r>
          <a:r>
            <a:rPr lang="en-US" altLang="ja-JP" sz="1200" b="0" i="0" baseline="0">
              <a:solidFill>
                <a:sysClr val="windowText" lastClr="000000"/>
              </a:solidFill>
              <a:effectLst/>
              <a:latin typeface="+mn-lt"/>
              <a:ea typeface="+mn-ea"/>
              <a:cs typeface="+mn-cs"/>
            </a:rPr>
            <a:t>60</a:t>
          </a:r>
          <a:r>
            <a:rPr lang="ja-JP" altLang="ja-JP" sz="1200" b="0" i="0" baseline="0">
              <a:solidFill>
                <a:sysClr val="windowText" lastClr="000000"/>
              </a:solidFill>
              <a:effectLst/>
              <a:latin typeface="+mn-lt"/>
              <a:ea typeface="+mn-ea"/>
              <a:cs typeface="+mn-cs"/>
            </a:rPr>
            <a:t>百万円の積立を行った。</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（今後の方針）　</a:t>
          </a:r>
          <a:endParaRPr lang="ja-JP" altLang="ja-JP" sz="16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令和</a:t>
          </a:r>
          <a:r>
            <a:rPr kumimoji="1" lang="ja-JP" altLang="en-US" sz="1200">
              <a:solidFill>
                <a:sysClr val="windowText" lastClr="000000"/>
              </a:solidFill>
              <a:effectLst/>
              <a:latin typeface="+mn-lt"/>
              <a:ea typeface="+mn-ea"/>
              <a:cs typeface="+mn-cs"/>
            </a:rPr>
            <a:t>５</a:t>
          </a:r>
          <a:r>
            <a:rPr kumimoji="1" lang="ja-JP" altLang="ja-JP" sz="1200">
              <a:solidFill>
                <a:sysClr val="windowText" lastClr="000000"/>
              </a:solidFill>
              <a:effectLst/>
              <a:latin typeface="+mn-lt"/>
              <a:ea typeface="+mn-ea"/>
              <a:cs typeface="+mn-cs"/>
            </a:rPr>
            <a:t>年度についても新型コロナウイルス感染症の影響</a:t>
          </a:r>
          <a:r>
            <a:rPr kumimoji="1" lang="ja-JP" altLang="en-US" sz="1200">
              <a:solidFill>
                <a:sysClr val="windowText" lastClr="000000"/>
              </a:solidFill>
              <a:effectLst/>
              <a:latin typeface="+mn-lt"/>
              <a:ea typeface="+mn-ea"/>
              <a:cs typeface="+mn-cs"/>
            </a:rPr>
            <a:t>などにより</a:t>
          </a:r>
          <a:r>
            <a:rPr kumimoji="1" lang="ja-JP" altLang="ja-JP" sz="1200">
              <a:solidFill>
                <a:sysClr val="windowText" lastClr="000000"/>
              </a:solidFill>
              <a:effectLst/>
              <a:latin typeface="+mn-lt"/>
              <a:ea typeface="+mn-ea"/>
              <a:cs typeface="+mn-cs"/>
            </a:rPr>
            <a:t>財源不足が予想されるため、</a:t>
          </a:r>
          <a:r>
            <a:rPr kumimoji="1" lang="ja-JP" altLang="en-US" sz="1200">
              <a:solidFill>
                <a:sysClr val="windowText" lastClr="000000"/>
              </a:solidFill>
              <a:effectLst/>
              <a:latin typeface="+mn-lt"/>
              <a:ea typeface="+mn-ea"/>
              <a:cs typeface="+mn-cs"/>
            </a:rPr>
            <a:t>情勢に</a:t>
          </a:r>
          <a:r>
            <a:rPr kumimoji="1" lang="ja-JP" altLang="ja-JP" sz="1200">
              <a:solidFill>
                <a:sysClr val="windowText" lastClr="000000"/>
              </a:solidFill>
              <a:effectLst/>
              <a:latin typeface="+mn-lt"/>
              <a:ea typeface="+mn-ea"/>
              <a:cs typeface="+mn-cs"/>
            </a:rPr>
            <a:t>注視しつつ、財源不足が生じた際には取り崩して対応する。</a:t>
          </a:r>
          <a:endParaRPr lang="ja-JP" altLang="ja-JP" sz="1600">
            <a:solidFill>
              <a:sysClr val="windowText" lastClr="000000"/>
            </a:solidFill>
            <a:effectLst/>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（増減理由）</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減債基金は</a:t>
          </a:r>
          <a:r>
            <a:rPr kumimoji="1" lang="en-US" altLang="ja-JP" sz="1200">
              <a:solidFill>
                <a:sysClr val="windowText" lastClr="000000"/>
              </a:solidFill>
              <a:effectLst/>
              <a:latin typeface="+mn-lt"/>
              <a:ea typeface="+mn-ea"/>
              <a:cs typeface="+mn-cs"/>
            </a:rPr>
            <a:t>20</a:t>
          </a:r>
          <a:r>
            <a:rPr kumimoji="1" lang="ja-JP" altLang="en-US" sz="1200">
              <a:solidFill>
                <a:sysClr val="windowText" lastClr="000000"/>
              </a:solidFill>
              <a:effectLst/>
              <a:latin typeface="+mn-lt"/>
              <a:ea typeface="+mn-ea"/>
              <a:cs typeface="+mn-cs"/>
            </a:rPr>
            <a:t>千</a:t>
          </a:r>
          <a:r>
            <a:rPr kumimoji="1" lang="ja-JP" altLang="ja-JP" sz="1200">
              <a:solidFill>
                <a:sysClr val="windowText" lastClr="000000"/>
              </a:solidFill>
              <a:effectLst/>
              <a:latin typeface="+mn-lt"/>
              <a:ea typeface="+mn-ea"/>
              <a:cs typeface="+mn-cs"/>
            </a:rPr>
            <a:t>円</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積立を行った。</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（今後の方針）</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起債発行額に応じて出来るだけ（</a:t>
          </a:r>
          <a:r>
            <a:rPr kumimoji="1" lang="en-US" altLang="ja-JP" sz="1200">
              <a:solidFill>
                <a:sysClr val="windowText" lastClr="000000"/>
              </a:solidFill>
              <a:effectLst/>
              <a:latin typeface="+mn-lt"/>
              <a:ea typeface="+mn-ea"/>
              <a:cs typeface="+mn-cs"/>
            </a:rPr>
            <a:t>3.3</a:t>
          </a:r>
          <a:r>
            <a:rPr kumimoji="1" lang="ja-JP" altLang="ja-JP" sz="1200">
              <a:solidFill>
                <a:sysClr val="windowText" lastClr="000000"/>
              </a:solidFill>
              <a:effectLst/>
              <a:latin typeface="+mn-lt"/>
              <a:ea typeface="+mn-ea"/>
              <a:cs typeface="+mn-cs"/>
            </a:rPr>
            <a:t>％を目安）積立を行っていきたいと考える。</a:t>
          </a:r>
          <a:endParaRPr lang="ja-JP" altLang="ja-JP" sz="1600">
            <a:solidFill>
              <a:sysClr val="windowText" lastClr="000000"/>
            </a:solidFill>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18,611
18,175
169.20
10,661,535
10,173,528
422,754
6,033,687
7,258,071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地方の景気低迷により税収が減収傾向にあるなか、さらに新型コロナウイルス感染症の影響を受け、基準財政需要額に対する収入額が、減少傾向にあり、基準財政需要額においても臨時財政対策債の減（前年度比</a:t>
          </a:r>
          <a:r>
            <a:rPr kumimoji="1" lang="en-US" altLang="ja-JP" sz="1100">
              <a:solidFill>
                <a:schemeClr val="dk1"/>
              </a:solidFill>
              <a:effectLst/>
              <a:latin typeface="+mn-lt"/>
              <a:ea typeface="+mn-ea"/>
              <a:cs typeface="+mn-cs"/>
            </a:rPr>
            <a:t>-248</a:t>
          </a:r>
          <a:r>
            <a:rPr kumimoji="1" lang="ja-JP" altLang="ja-JP" sz="1100">
              <a:solidFill>
                <a:schemeClr val="dk1"/>
              </a:solidFill>
              <a:effectLst/>
              <a:latin typeface="+mn-lt"/>
              <a:ea typeface="+mn-ea"/>
              <a:cs typeface="+mn-cs"/>
            </a:rPr>
            <a:t>百万）などにより減少している。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か年平均では、類似団体平均値を下回る</a:t>
          </a:r>
          <a:r>
            <a:rPr kumimoji="1" lang="en-US" altLang="ja-JP" sz="1100">
              <a:solidFill>
                <a:schemeClr val="dk1"/>
              </a:solidFill>
              <a:effectLst/>
              <a:latin typeface="+mn-lt"/>
              <a:ea typeface="+mn-ea"/>
              <a:cs typeface="+mn-cs"/>
            </a:rPr>
            <a:t>0.46</a:t>
          </a:r>
          <a:r>
            <a:rPr kumimoji="1" lang="ja-JP" altLang="ja-JP" sz="1100">
              <a:solidFill>
                <a:schemeClr val="dk1"/>
              </a:solidFill>
              <a:effectLst/>
              <a:latin typeface="+mn-lt"/>
              <a:ea typeface="+mn-ea"/>
              <a:cs typeface="+mn-cs"/>
            </a:rPr>
            <a:t>であり、単年度においては</a:t>
          </a:r>
          <a:r>
            <a:rPr kumimoji="1" lang="en-US" altLang="ja-JP" sz="1100">
              <a:solidFill>
                <a:schemeClr val="dk1"/>
              </a:solidFill>
              <a:effectLst/>
              <a:latin typeface="+mn-lt"/>
              <a:ea typeface="+mn-ea"/>
              <a:cs typeface="+mn-cs"/>
            </a:rPr>
            <a:t>0.441</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0.003</a:t>
          </a:r>
          <a:r>
            <a:rPr kumimoji="1" lang="ja-JP" altLang="ja-JP" sz="1100">
              <a:solidFill>
                <a:schemeClr val="dk1"/>
              </a:solidFill>
              <a:effectLst/>
              <a:latin typeface="+mn-lt"/>
              <a:ea typeface="+mn-ea"/>
              <a:cs typeface="+mn-cs"/>
            </a:rPr>
            <a:t>の増となった。今後も職員の適正配置による人件費の抑制、緊急に必要な事業を峻別し、投資的経費を抑制する等、歳出の徹底的な見直しを実施するとともに、税収の徴収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79163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193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46990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871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30904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8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30904</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40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28363</xdr:rowOff>
    </xdr:from>
    <xdr:to>
      <xdr:col>23</xdr:col>
      <xdr:colOff>184150</xdr:colOff>
      <xdr:row>43</xdr:row>
      <xdr:rowOff>129963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151554</xdr:rowOff>
    </xdr:from>
    <xdr:to>
      <xdr:col>11</xdr:col>
      <xdr:colOff>82550</xdr:colOff>
      <xdr:row>43</xdr:row>
      <xdr:rowOff>81704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91881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類似団体平均を下回っており、対前年比については</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の増となった。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主な要因としては、臨時財政対策債などの経常的収入が減少したことによる。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各種団体等への補助金交付についてのあり方の見直しを行うとともに、交付に妥当な事業であるかなど、より慎重に判断していく。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68156</xdr:rowOff>
    </xdr:from>
    <xdr:to>
      <xdr:col>23</xdr:col>
      <xdr:colOff>133350</xdr:colOff>
      <xdr:row>61</xdr:row>
      <xdr:rowOff>119380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183706"/>
          <a:ext cx="8382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68156</xdr:rowOff>
    </xdr:from>
    <xdr:to>
      <xdr:col>19</xdr:col>
      <xdr:colOff>133350</xdr:colOff>
      <xdr:row>61</xdr:row>
      <xdr:rowOff>46990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18370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143510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054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61</xdr:row>
      <xdr:rowOff>143510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7674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17356</xdr:rowOff>
    </xdr:from>
    <xdr:to>
      <xdr:col>19</xdr:col>
      <xdr:colOff>184150</xdr:colOff>
      <xdr:row>59</xdr:row>
      <xdr:rowOff>118956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129133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類似団体平均を大きく下回る一方ではあるが、</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3,776</a:t>
          </a:r>
          <a:r>
            <a:rPr kumimoji="1" lang="ja-JP" altLang="ja-JP" sz="1100">
              <a:solidFill>
                <a:schemeClr val="dk1"/>
              </a:solidFill>
              <a:effectLst/>
              <a:latin typeface="+mn-lt"/>
              <a:ea typeface="+mn-ea"/>
              <a:cs typeface="+mn-cs"/>
            </a:rPr>
            <a:t>円の増となった。</a:t>
          </a:r>
          <a:endParaRPr lang="ja-JP" altLang="ja-JP" sz="1400">
            <a:effectLst/>
          </a:endParaRPr>
        </a:p>
        <a:p>
          <a:pPr rtl="0"/>
          <a:r>
            <a:rPr kumimoji="1" lang="ja-JP" altLang="ja-JP" sz="1100">
              <a:solidFill>
                <a:schemeClr val="dk1"/>
              </a:solidFill>
              <a:effectLst/>
              <a:latin typeface="+mn-lt"/>
              <a:ea typeface="+mn-ea"/>
              <a:cs typeface="+mn-cs"/>
            </a:rPr>
            <a:t>主な要因としては、新型コロナウイルスワクチン接種事業に係る委託料、新型コロナウイルス感染症対策に係る消耗品のほか、会計年度任用職員報酬、新型コロナウイルスワクチン接種事業に係る時間外手当による増加が挙げられる。</a:t>
          </a:r>
          <a:endParaRPr lang="ja-JP" altLang="ja-JP" sz="1400">
            <a:effectLst/>
          </a:endParaRPr>
        </a:p>
        <a:p>
          <a:pPr rtl="0"/>
          <a:r>
            <a:rPr kumimoji="1" lang="ja-JP" altLang="ja-JP" sz="1100">
              <a:solidFill>
                <a:schemeClr val="dk1"/>
              </a:solidFill>
              <a:effectLst/>
              <a:latin typeface="+mn-lt"/>
              <a:ea typeface="+mn-ea"/>
              <a:cs typeface="+mn-cs"/>
            </a:rPr>
            <a:t>今後も引き続き、必要な施策を選択し、不要な支出の抑制に努める。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53183</xdr:rowOff>
    </xdr:from>
    <xdr:to>
      <xdr:col>23</xdr:col>
      <xdr:colOff>133350</xdr:colOff>
      <xdr:row>83</xdr:row>
      <xdr:rowOff>83553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83533"/>
          <a:ext cx="8382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143942</xdr:rowOff>
    </xdr:from>
    <xdr:to>
      <xdr:col>19</xdr:col>
      <xdr:colOff>133350</xdr:colOff>
      <xdr:row>83</xdr:row>
      <xdr:rowOff>53183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02842"/>
          <a:ext cx="889000" cy="8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37906</xdr:rowOff>
    </xdr:from>
    <xdr:to>
      <xdr:col>15</xdr:col>
      <xdr:colOff>82550</xdr:colOff>
      <xdr:row>82</xdr:row>
      <xdr:rowOff>143942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96806"/>
          <a:ext cx="889000" cy="10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131521</xdr:rowOff>
    </xdr:from>
    <xdr:to>
      <xdr:col>11</xdr:col>
      <xdr:colOff>31750</xdr:colOff>
      <xdr:row>82</xdr:row>
      <xdr:rowOff>37906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8971"/>
          <a:ext cx="889000" cy="7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32753</xdr:rowOff>
    </xdr:from>
    <xdr:to>
      <xdr:col>23</xdr:col>
      <xdr:colOff>184150</xdr:colOff>
      <xdr:row>83</xdr:row>
      <xdr:rowOff>134353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49280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2383</xdr:rowOff>
    </xdr:from>
    <xdr:to>
      <xdr:col>19</xdr:col>
      <xdr:colOff>184150</xdr:colOff>
      <xdr:row>83</xdr:row>
      <xdr:rowOff>103983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114160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01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93142</xdr:rowOff>
    </xdr:from>
    <xdr:to>
      <xdr:col>15</xdr:col>
      <xdr:colOff>133350</xdr:colOff>
      <xdr:row>83</xdr:row>
      <xdr:rowOff>23292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33469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2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158556</xdr:rowOff>
    </xdr:from>
    <xdr:to>
      <xdr:col>11</xdr:col>
      <xdr:colOff>82550</xdr:colOff>
      <xdr:row>82</xdr:row>
      <xdr:rowOff>88706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98883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1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80721</xdr:rowOff>
    </xdr:from>
    <xdr:to>
      <xdr:col>7</xdr:col>
      <xdr:colOff>31750</xdr:colOff>
      <xdr:row>82</xdr:row>
      <xdr:rowOff>10871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21048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類似団体平均を下回っており、対前年比においても</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％の減となった。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社会人中途採用が退職者に比べ多かったことなどが挙げられる。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年度から上級職の採用が始まり処遇改善が図られている。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今後も人事評価制度の運用や適切な人員配置に努める。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83</xdr:row>
      <xdr:rowOff>133350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208579"/>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133350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98879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602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29936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115406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類似団体平均と同値であり、対前年比においては</a:t>
          </a:r>
          <a:r>
            <a:rPr lang="en-US" altLang="ja-JP" sz="1100">
              <a:solidFill>
                <a:schemeClr val="dk1"/>
              </a:solidFill>
              <a:effectLst/>
              <a:latin typeface="+mn-lt"/>
              <a:ea typeface="+mn-ea"/>
              <a:cs typeface="+mn-cs"/>
            </a:rPr>
            <a:t>0.46</a:t>
          </a:r>
          <a:r>
            <a:rPr lang="ja-JP" altLang="ja-JP" sz="1100">
              <a:solidFill>
                <a:schemeClr val="dk1"/>
              </a:solidFill>
              <a:effectLst/>
              <a:latin typeface="+mn-lt"/>
              <a:ea typeface="+mn-ea"/>
              <a:cs typeface="+mn-cs"/>
            </a:rPr>
            <a:t>人の増となった。</a:t>
          </a:r>
          <a:endParaRPr lang="ja-JP" altLang="ja-JP" sz="1400">
            <a:effectLst/>
          </a:endParaRPr>
        </a:p>
        <a:p>
          <a:r>
            <a:rPr lang="ja-JP" altLang="ja-JP" sz="1100">
              <a:solidFill>
                <a:schemeClr val="dk1"/>
              </a:solidFill>
              <a:effectLst/>
              <a:latin typeface="+mn-lt"/>
              <a:ea typeface="+mn-ea"/>
              <a:cs typeface="+mn-cs"/>
            </a:rPr>
            <a:t>主な要因としては、職員数は前年度とほぼ同数であるものの、著しい人口減少が影響したと考えられる。</a:t>
          </a:r>
          <a:endParaRPr lang="ja-JP" altLang="ja-JP" sz="1400">
            <a:effectLst/>
          </a:endParaRPr>
        </a:p>
        <a:p>
          <a:r>
            <a:rPr kumimoji="1" lang="ja-JP" altLang="ja-JP" sz="1100">
              <a:solidFill>
                <a:schemeClr val="dk1"/>
              </a:solidFill>
              <a:effectLst/>
              <a:latin typeface="+mn-lt"/>
              <a:ea typeface="+mn-ea"/>
              <a:cs typeface="+mn-cs"/>
            </a:rPr>
            <a:t>町土の</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を占める山林が形成した谷間の地形により道路・水道などのインフラ資産の管理や保育園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校と施設数が多く、それらに携わる職員数が増加する傾向にある。既に取り組んでいる行財政改革に基づき、引き続き職員の適正配置に努める。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104775</xdr:rowOff>
    </xdr:from>
    <xdr:to>
      <xdr:col>81</xdr:col>
      <xdr:colOff>44450</xdr:colOff>
      <xdr:row>63</xdr:row>
      <xdr:rowOff>25823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34675"/>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76623</xdr:rowOff>
    </xdr:from>
    <xdr:to>
      <xdr:col>77</xdr:col>
      <xdr:colOff>44450</xdr:colOff>
      <xdr:row>62</xdr:row>
      <xdr:rowOff>104775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0652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76623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904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163619</xdr:rowOff>
    </xdr:from>
    <xdr:to>
      <xdr:col>68</xdr:col>
      <xdr:colOff>152400</xdr:colOff>
      <xdr:row>62</xdr:row>
      <xdr:rowOff>60537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2206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134320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118550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53975</xdr:rowOff>
    </xdr:from>
    <xdr:to>
      <xdr:col>77</xdr:col>
      <xdr:colOff>95250</xdr:colOff>
      <xdr:row>62</xdr:row>
      <xdr:rowOff>155575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25823</xdr:rowOff>
    </xdr:from>
    <xdr:to>
      <xdr:col>73</xdr:col>
      <xdr:colOff>44450</xdr:colOff>
      <xdr:row>62</xdr:row>
      <xdr:rowOff>127423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112200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121514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類似団体平均を上回り、対前年比においては</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の減となった。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主な要因としては、３ヵ年平均では、比率の高かった令和元年度の単年数値</a:t>
          </a:r>
          <a:r>
            <a:rPr lang="en-US" altLang="ja-JP" sz="1100">
              <a:solidFill>
                <a:schemeClr val="dk1"/>
              </a:solidFill>
              <a:effectLst/>
              <a:latin typeface="+mn-lt"/>
              <a:ea typeface="+mn-ea"/>
              <a:cs typeface="+mn-cs"/>
            </a:rPr>
            <a:t>8.8</a:t>
          </a:r>
          <a:r>
            <a:rPr lang="ja-JP" altLang="ja-JP" sz="1100">
              <a:solidFill>
                <a:schemeClr val="dk1"/>
              </a:solidFill>
              <a:effectLst/>
              <a:latin typeface="+mn-lt"/>
              <a:ea typeface="+mn-ea"/>
              <a:cs typeface="+mn-cs"/>
            </a:rPr>
            <a:t>％が算出から無くなったことが要因である。しかし、一般会計における元利償還金は前年度比</a:t>
          </a:r>
          <a:r>
            <a:rPr lang="en-US" altLang="ja-JP" sz="1100">
              <a:solidFill>
                <a:schemeClr val="dk1"/>
              </a:solidFill>
              <a:effectLst/>
              <a:latin typeface="+mn-lt"/>
              <a:ea typeface="+mn-ea"/>
              <a:cs typeface="+mn-cs"/>
            </a:rPr>
            <a:t>16,738</a:t>
          </a:r>
          <a:r>
            <a:rPr lang="ja-JP" altLang="ja-JP" sz="1100">
              <a:solidFill>
                <a:schemeClr val="dk1"/>
              </a:solidFill>
              <a:effectLst/>
              <a:latin typeface="+mn-lt"/>
              <a:ea typeface="+mn-ea"/>
              <a:cs typeface="+mn-cs"/>
            </a:rPr>
            <a:t>千円の増で、単年度では前年度比</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％の増となっていることから今度においても</a:t>
          </a:r>
          <a:r>
            <a:rPr kumimoji="1" lang="ja-JP" altLang="ja-JP" sz="1100">
              <a:solidFill>
                <a:schemeClr val="dk1"/>
              </a:solidFill>
              <a:effectLst/>
              <a:latin typeface="+mn-lt"/>
              <a:ea typeface="+mn-ea"/>
              <a:cs typeface="+mn-cs"/>
            </a:rPr>
            <a:t>今以上に、計画性を持ちつつ状況に即した事業実施に努め、実質公債費比率の減少を目指す。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127000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1743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23114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850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71374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90678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008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類似団体平均と同数となり対前年比においては</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の減となった。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主な要因としては、充当可能財源等の合計は減少しているものの、公営企業会計における繰入金の減に加え、財政調整基金等の充当可能基金の積立（前年度比</a:t>
          </a:r>
          <a:r>
            <a:rPr lang="en-US" altLang="ja-JP" sz="1100">
              <a:solidFill>
                <a:schemeClr val="dk1"/>
              </a:solidFill>
              <a:effectLst/>
              <a:latin typeface="+mn-lt"/>
              <a:ea typeface="+mn-ea"/>
              <a:cs typeface="+mn-cs"/>
            </a:rPr>
            <a:t>+342,810</a:t>
          </a:r>
          <a:r>
            <a:rPr lang="ja-JP" altLang="ja-JP" sz="1100">
              <a:solidFill>
                <a:schemeClr val="dk1"/>
              </a:solidFill>
              <a:effectLst/>
              <a:latin typeface="+mn-lt"/>
              <a:ea typeface="+mn-ea"/>
              <a:cs typeface="+mn-cs"/>
            </a:rPr>
            <a:t>千円）によるものである。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また、一般会計における起債発行額は昨年より、</a:t>
          </a:r>
          <a:r>
            <a:rPr lang="en-US" altLang="ja-JP" sz="1100">
              <a:solidFill>
                <a:schemeClr val="dk1"/>
              </a:solidFill>
              <a:effectLst/>
              <a:latin typeface="+mn-lt"/>
              <a:ea typeface="+mn-ea"/>
              <a:cs typeface="+mn-cs"/>
            </a:rPr>
            <a:t>410,500</a:t>
          </a:r>
          <a:r>
            <a:rPr lang="ja-JP" altLang="ja-JP" sz="1100">
              <a:solidFill>
                <a:schemeClr val="dk1"/>
              </a:solidFill>
              <a:effectLst/>
              <a:latin typeface="+mn-lt"/>
              <a:ea typeface="+mn-ea"/>
              <a:cs typeface="+mn-cs"/>
            </a:rPr>
            <a:t>千円の減となっているが、今後においては脱炭素化の推進や老朽化している公共施設等の改修により、発行額は増加が見込まれるため、公債費等義務的経費の抑制に努め、財政の健全化を図る。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44450</xdr:colOff>
      <xdr:row>14</xdr:row>
      <xdr:rowOff>82973</xdr:rowOff>
    </xdr:from>
    <xdr:to>
      <xdr:col>76</xdr:col>
      <xdr:colOff>203200</xdr:colOff>
      <xdr:row>15</xdr:row>
      <xdr:rowOff>39278</xdr:rowOff>
    </xdr:to>
    <xdr:cxnSp macro="">
      <xdr:nvCxnSpPr>
        <xdr:cNvPr id="442" name="直線コネクタ 441">
          <a:extLst>
            <a:ext uri="{FF2B5EF4-FFF2-40B4-BE49-F238E27FC236}">
              <a16:creationId xmlns:a16="http://schemas.microsoft.com/office/drawing/2014/main" id="{00000000-0008-0000-0300-0000BA010000}"/>
            </a:ext>
          </a:extLst>
        </xdr:cNvPr>
        <xdr:cNvCxnSpPr>
          <a:stCxn id="462" idx="6"/>
          <a:endCxn id="460" idx="2"/>
        </xdr:cNvCxnSpPr>
      </xdr:nvCxnSpPr>
      <xdr:spPr>
        <a:xfrm flipV="1">
          <a:off x="15341600" y="2483273"/>
          <a:ext cx="787400" cy="12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203200</xdr:colOff>
      <xdr:row>15</xdr:row>
      <xdr:rowOff>38683</xdr:rowOff>
    </xdr:from>
    <xdr:to>
      <xdr:col>72</xdr:col>
      <xdr:colOff>152400</xdr:colOff>
      <xdr:row>16</xdr:row>
      <xdr:rowOff>28020</xdr:rowOff>
    </xdr:to>
    <xdr:cxnSp macro="">
      <xdr:nvCxnSpPr>
        <xdr:cNvPr id="445" name="直線コネクタ 444">
          <a:extLst>
            <a:ext uri="{FF2B5EF4-FFF2-40B4-BE49-F238E27FC236}">
              <a16:creationId xmlns:a16="http://schemas.microsoft.com/office/drawing/2014/main" id="{00000000-0008-0000-0300-0000BD010000}"/>
            </a:ext>
          </a:extLst>
        </xdr:cNvPr>
        <xdr:cNvCxnSpPr>
          <a:stCxn id="464" idx="6"/>
          <a:endCxn id="462" idx="2"/>
        </xdr:cNvCxnSpPr>
      </xdr:nvCxnSpPr>
      <xdr:spPr>
        <a:xfrm flipV="1">
          <a:off x="14371638" y="2628292"/>
          <a:ext cx="782637" cy="16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8679</xdr:rowOff>
    </xdr:from>
    <xdr:to>
      <xdr:col>68</xdr:col>
      <xdr:colOff>101600</xdr:colOff>
      <xdr:row>16</xdr:row>
      <xdr:rowOff>28020</xdr:rowOff>
    </xdr:to>
    <xdr:cxnSp macro="">
      <xdr:nvCxnSpPr>
        <xdr:cNvPr id="448" name="直線コネクタ 447">
          <a:extLst>
            <a:ext uri="{FF2B5EF4-FFF2-40B4-BE49-F238E27FC236}">
              <a16:creationId xmlns:a16="http://schemas.microsoft.com/office/drawing/2014/main" id="{00000000-0008-0000-0300-0000C0010000}"/>
            </a:ext>
          </a:extLst>
        </xdr:cNvPr>
        <xdr:cNvCxnSpPr>
          <a:stCxn id="466" idx="6"/>
          <a:endCxn id="464" idx="2"/>
        </xdr:cNvCxnSpPr>
      </xdr:nvCxnSpPr>
      <xdr:spPr>
        <a:xfrm>
          <a:off x="13487400" y="2598288"/>
          <a:ext cx="782638" cy="19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107549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825266" y="269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119063</xdr:rowOff>
    </xdr:from>
    <xdr:to>
      <xdr:col>68</xdr:col>
      <xdr:colOff>203200</xdr:colOff>
      <xdr:row>18</xdr:row>
      <xdr:rowOff>49213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33990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94315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32173</xdr:rowOff>
    </xdr:from>
    <xdr:to>
      <xdr:col>77</xdr:col>
      <xdr:colOff>95250</xdr:colOff>
      <xdr:row>14</xdr:row>
      <xdr:rowOff>133773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118550</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518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160523</xdr:rowOff>
    </xdr:from>
    <xdr:to>
      <xdr:col>73</xdr:col>
      <xdr:colOff>44450</xdr:colOff>
      <xdr:row>15</xdr:row>
      <xdr:rowOff>89483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154275" y="2577492"/>
          <a:ext cx="10040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104029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825266" y="234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149861</xdr:rowOff>
    </xdr:from>
    <xdr:to>
      <xdr:col>68</xdr:col>
      <xdr:colOff>203200</xdr:colOff>
      <xdr:row>16</xdr:row>
      <xdr:rowOff>78820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270038" y="27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88997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942219" y="250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130519</xdr:rowOff>
    </xdr:from>
    <xdr:to>
      <xdr:col>64</xdr:col>
      <xdr:colOff>152400</xdr:colOff>
      <xdr:row>15</xdr:row>
      <xdr:rowOff>59479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385800" y="25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69656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057981" y="231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18,611
18,175
169.20
10,661,535
10,173,528
422,754
6,033,687
7,258,071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人事院勧告による若年層の給与の引き上げ</a:t>
          </a:r>
          <a:r>
            <a:rPr kumimoji="1" lang="ja-JP" altLang="en-US" sz="1100">
              <a:solidFill>
                <a:schemeClr val="dk1"/>
              </a:solidFill>
              <a:effectLst/>
              <a:latin typeface="+mn-lt"/>
              <a:ea typeface="+mn-ea"/>
              <a:cs typeface="+mn-cs"/>
            </a:rPr>
            <a:t>によるもので、</a:t>
          </a:r>
          <a:r>
            <a:rPr kumimoji="1" lang="ja-JP" altLang="ja-JP" sz="1100">
              <a:solidFill>
                <a:schemeClr val="dk1"/>
              </a:solidFill>
              <a:effectLst/>
              <a:latin typeface="+mn-lt"/>
              <a:ea typeface="+mn-ea"/>
              <a:cs typeface="+mn-cs"/>
            </a:rPr>
            <a:t>経常経費ベースでは定年退職者に対する人員補充について、新規採用職員を充てたことにより人件費はほぼ横ばいとなっている。</a:t>
          </a:r>
          <a:endParaRPr lang="ja-JP" altLang="ja-JP" sz="1400">
            <a:effectLst/>
          </a:endParaRPr>
        </a:p>
        <a:p>
          <a:r>
            <a:rPr kumimoji="1" lang="ja-JP" altLang="ja-JP" sz="1100">
              <a:solidFill>
                <a:schemeClr val="dk1"/>
              </a:solidFill>
              <a:effectLst/>
              <a:latin typeface="+mn-lt"/>
              <a:ea typeface="+mn-ea"/>
              <a:cs typeface="+mn-cs"/>
            </a:rPr>
            <a:t>今後は現在も進めている行財政改革に基づき適正な定員の配置を行い、人件費の抑制に努める。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20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36</xdr:row>
      <xdr:rowOff>3556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4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149369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類似団体平均を下回っており、対前年比においては</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の増となっている。</a:t>
          </a:r>
          <a:endParaRPr lang="ja-JP" altLang="ja-JP" sz="1400">
            <a:effectLst/>
          </a:endParaRPr>
        </a:p>
        <a:p>
          <a:r>
            <a:rPr lang="ja-JP" altLang="ja-JP" sz="1100">
              <a:solidFill>
                <a:schemeClr val="dk1"/>
              </a:solidFill>
              <a:effectLst/>
              <a:latin typeface="+mn-lt"/>
              <a:ea typeface="+mn-ea"/>
              <a:cs typeface="+mn-cs"/>
            </a:rPr>
            <a:t>主な要因としては、</a:t>
          </a:r>
          <a:r>
            <a:rPr lang="ja-JP" altLang="en-US" sz="1100">
              <a:solidFill>
                <a:schemeClr val="dk1"/>
              </a:solidFill>
              <a:effectLst/>
              <a:latin typeface="+mn-lt"/>
              <a:ea typeface="+mn-ea"/>
              <a:cs typeface="+mn-cs"/>
            </a:rPr>
            <a:t>物価高に伴う光熱水費の高騰や、</a:t>
          </a:r>
          <a:r>
            <a:rPr lang="ja-JP" altLang="ja-JP" sz="1100">
              <a:solidFill>
                <a:sysClr val="windowText" lastClr="000000"/>
              </a:solidFill>
              <a:effectLst/>
              <a:latin typeface="+mn-lt"/>
              <a:ea typeface="+mn-ea"/>
              <a:cs typeface="+mn-cs"/>
            </a:rPr>
            <a:t>新型コロナウイルス対策の消耗品など</a:t>
          </a:r>
          <a:r>
            <a:rPr lang="ja-JP" altLang="en-US" sz="1100">
              <a:solidFill>
                <a:sysClr val="windowText" lastClr="000000"/>
              </a:solidFill>
              <a:effectLst/>
              <a:latin typeface="+mn-lt"/>
              <a:ea typeface="+mn-ea"/>
              <a:cs typeface="+mn-cs"/>
            </a:rPr>
            <a:t>の増</a:t>
          </a:r>
          <a:r>
            <a:rPr lang="ja-JP" altLang="ja-JP" sz="1100">
              <a:solidFill>
                <a:sysClr val="windowText" lastClr="000000"/>
              </a:solidFill>
              <a:effectLst/>
              <a:latin typeface="+mn-lt"/>
              <a:ea typeface="+mn-ea"/>
              <a:cs typeface="+mn-cs"/>
            </a:rPr>
            <a:t>であったことが挙げられる。</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今後は、省エネルギー法に基づく光熱水費の抑制や消耗品の一元発注、また、既存の指定管理制度の推進により物件費の抑制に努める。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15</xdr:row>
      <xdr:rowOff>140607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40214"/>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116114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40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14</xdr:row>
      <xdr:rowOff>116114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8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83457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類似団体平均を下回っており、対前年比においては</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の増となっている。</a:t>
          </a:r>
          <a:endParaRPr lang="ja-JP" altLang="ja-JP" sz="1400">
            <a:effectLst/>
          </a:endParaRPr>
        </a:p>
        <a:p>
          <a:r>
            <a:rPr lang="ja-JP" altLang="ja-JP" sz="1100">
              <a:solidFill>
                <a:sysClr val="windowText" lastClr="000000"/>
              </a:solidFill>
              <a:effectLst/>
              <a:latin typeface="+mn-lt"/>
              <a:ea typeface="+mn-ea"/>
              <a:cs typeface="+mn-cs"/>
            </a:rPr>
            <a:t>主な要因としては、</a:t>
          </a:r>
          <a:r>
            <a:rPr lang="ja-JP" altLang="en-US" sz="1100">
              <a:solidFill>
                <a:sysClr val="windowText" lastClr="000000"/>
              </a:solidFill>
              <a:effectLst/>
              <a:latin typeface="+mn-lt"/>
              <a:ea typeface="+mn-ea"/>
              <a:cs typeface="+mn-cs"/>
            </a:rPr>
            <a:t>住民税非課税世帯・子育て世帯等への臨時給付金の増加</a:t>
          </a:r>
          <a:r>
            <a:rPr lang="ja-JP" altLang="ja-JP" sz="1100">
              <a:solidFill>
                <a:sysClr val="windowText" lastClr="000000"/>
              </a:solidFill>
              <a:effectLst/>
              <a:latin typeface="+mn-lt"/>
              <a:ea typeface="+mn-ea"/>
              <a:cs typeface="+mn-cs"/>
            </a:rPr>
            <a:t>によるものである。</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引き続き資格審査等の適正化や介護予防事業の実施等により、財政を圧迫する上昇傾向に歯止めをかけるよう努める。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15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61685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322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類似団体平均を下回り、対前年比おいては</a:t>
          </a:r>
          <a:r>
            <a:rPr lang="en-US" altLang="ja-JP" sz="1100">
              <a:solidFill>
                <a:sysClr val="windowText" lastClr="000000"/>
              </a:solidFill>
              <a:effectLst/>
              <a:latin typeface="+mn-lt"/>
              <a:ea typeface="+mn-ea"/>
              <a:cs typeface="+mn-cs"/>
            </a:rPr>
            <a:t>0.2</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令和２年度に大きな変動があった以外は横ばいに推移しているが、今後も引き続き各会計独立採算の原則に立ち返った料金や保険料の見直しを行うなど普通会計の負担額軽減に努める。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124278</xdr:rowOff>
    </xdr:from>
    <xdr:to>
      <xdr:col>82</xdr:col>
      <xdr:colOff>107950</xdr:colOff>
      <xdr:row>53</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11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124278</xdr:rowOff>
    </xdr:from>
    <xdr:to>
      <xdr:col>78</xdr:col>
      <xdr:colOff>69850</xdr:colOff>
      <xdr:row>54</xdr:row>
      <xdr:rowOff>29028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211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60</xdr:row>
      <xdr:rowOff>1815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287328"/>
          <a:ext cx="889000" cy="100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60</xdr:row>
      <xdr:rowOff>1815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01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73478</xdr:rowOff>
    </xdr:from>
    <xdr:to>
      <xdr:col>78</xdr:col>
      <xdr:colOff>120650</xdr:colOff>
      <xdr:row>54</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13805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149678</xdr:rowOff>
    </xdr:from>
    <xdr:to>
      <xdr:col>74</xdr:col>
      <xdr:colOff>31750</xdr:colOff>
      <xdr:row>54</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122465</xdr:rowOff>
    </xdr:from>
    <xdr:to>
      <xdr:col>69</xdr:col>
      <xdr:colOff>142875</xdr:colOff>
      <xdr:row>60</xdr:row>
      <xdr:rowOff>52615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37392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類似団体平均を上回っており、対前年比においてもは</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％の増となっている</a:t>
          </a:r>
          <a:endParaRPr lang="ja-JP" altLang="ja-JP" sz="1400">
            <a:effectLst/>
          </a:endParaRPr>
        </a:p>
        <a:p>
          <a:r>
            <a:rPr lang="ja-JP" altLang="ja-JP" sz="1100">
              <a:solidFill>
                <a:schemeClr val="dk1"/>
              </a:solidFill>
              <a:effectLst/>
              <a:latin typeface="+mn-lt"/>
              <a:ea typeface="+mn-ea"/>
              <a:cs typeface="+mn-cs"/>
            </a:rPr>
            <a:t>主な要因としては、新型コロナウイルス感染症の影響による経済的支援として実施した第</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波対応事業者支援金、プレミアム付商品券事業等の補助金の増が挙げられる。</a:t>
          </a:r>
          <a:endParaRPr lang="ja-JP" altLang="ja-JP" sz="1400">
            <a:effectLst/>
          </a:endParaRPr>
        </a:p>
        <a:p>
          <a:r>
            <a:rPr lang="ja-JP" altLang="ja-JP" sz="1100">
              <a:solidFill>
                <a:schemeClr val="dk1"/>
              </a:solidFill>
              <a:effectLst/>
              <a:latin typeface="+mn-lt"/>
              <a:ea typeface="+mn-ea"/>
              <a:cs typeface="+mn-cs"/>
            </a:rPr>
            <a:t>引き続き各種団体等への補助金交付についてのあり方の見直しを行うとともに、交付に妥当な事業であるかなど、より慎重に判断していく。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40</xdr:row>
      <xdr:rowOff>50800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7792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153687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40</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779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40</xdr:row>
      <xdr:rowOff>12700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177280"/>
          <a:ext cx="8890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50800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0</xdr:rowOff>
    </xdr:from>
    <xdr:to>
      <xdr:col>82</xdr:col>
      <xdr:colOff>158750</xdr:colOff>
      <xdr:row>40</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143527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類似団体平均を下回っており、</a:t>
          </a:r>
          <a:r>
            <a:rPr kumimoji="1" lang="ja-JP" altLang="ja-JP" sz="1100">
              <a:solidFill>
                <a:sysClr val="windowText" lastClr="000000"/>
              </a:solidFill>
              <a:effectLst/>
              <a:latin typeface="+mn-lt"/>
              <a:ea typeface="+mn-ea"/>
              <a:cs typeface="+mn-cs"/>
            </a:rPr>
            <a:t>対前年比においては</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となりほぼ横ばいで推移している。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地方債現在高としては前年度比</a:t>
          </a:r>
          <a:r>
            <a:rPr lang="en-US" altLang="ja-JP" sz="1100">
              <a:solidFill>
                <a:sysClr val="windowText" lastClr="000000"/>
              </a:solidFill>
              <a:effectLst/>
              <a:latin typeface="+mn-lt"/>
              <a:ea typeface="+mn-ea"/>
              <a:cs typeface="+mn-cs"/>
            </a:rPr>
            <a:t>290</a:t>
          </a:r>
          <a:r>
            <a:rPr lang="ja-JP" altLang="ja-JP" sz="1100">
              <a:solidFill>
                <a:sysClr val="windowText" lastClr="000000"/>
              </a:solidFill>
              <a:effectLst/>
              <a:latin typeface="+mn-lt"/>
              <a:ea typeface="+mn-ea"/>
              <a:cs typeface="+mn-cs"/>
            </a:rPr>
            <a:t>百万円の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今後においても令和</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年度に借入れた</a:t>
          </a:r>
          <a:r>
            <a:rPr lang="ja-JP" altLang="en-US" sz="1100">
              <a:solidFill>
                <a:sysClr val="windowText" lastClr="000000"/>
              </a:solidFill>
              <a:effectLst/>
              <a:latin typeface="+mn-lt"/>
              <a:ea typeface="+mn-ea"/>
              <a:cs typeface="+mn-cs"/>
            </a:rPr>
            <a:t>令和３年８月大雨災害による災害復旧事業、</a:t>
          </a:r>
          <a:r>
            <a:rPr kumimoji="1" lang="ja-JP" altLang="ja-JP" sz="1100">
              <a:solidFill>
                <a:sysClr val="windowText" lastClr="000000"/>
              </a:solidFill>
              <a:effectLst/>
              <a:latin typeface="+mn-lt"/>
              <a:ea typeface="+mn-ea"/>
              <a:cs typeface="+mn-cs"/>
            </a:rPr>
            <a:t>社会資本整備総合交付金事業を活用した町道の改良及び町民体育館の整備は</a:t>
          </a:r>
          <a:r>
            <a:rPr lang="ja-JP" altLang="ja-JP" sz="1100">
              <a:solidFill>
                <a:sysClr val="windowText" lastClr="000000"/>
              </a:solidFill>
              <a:effectLst/>
              <a:latin typeface="+mn-lt"/>
              <a:ea typeface="+mn-ea"/>
              <a:cs typeface="+mn-cs"/>
            </a:rPr>
            <a:t>据置期間が終了し元金償還開始を控えている状況にあるため、公債費の増加が予想される。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引き続き今以上に地方債を活用する事業の計画的な運用を行い、公債費の抑制に努める。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99568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111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90424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11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113285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113285</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1114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類似団体平均を下回っており、対前年比においては</a:t>
          </a:r>
          <a:r>
            <a:rPr lang="en-US" altLang="ja-JP" sz="1100">
              <a:solidFill>
                <a:sysClr val="windowText" lastClr="000000"/>
              </a:solidFill>
              <a:effectLst/>
              <a:latin typeface="+mn-lt"/>
              <a:ea typeface="+mn-ea"/>
              <a:cs typeface="+mn-cs"/>
            </a:rPr>
            <a:t>4.5</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例年、横ばいに推移しているが、今後も引き続き各会計での独立採算制の強化を図り、繰出金の抑制を目標に運営するとともに、経常比率の高い人件費や補助費の抑制に努める。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62230</xdr:rowOff>
    </xdr:from>
    <xdr:to>
      <xdr:col>82</xdr:col>
      <xdr:colOff>107950</xdr:colOff>
      <xdr:row>75</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57808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74947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33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62230</xdr:rowOff>
    </xdr:from>
    <xdr:to>
      <xdr:col>78</xdr:col>
      <xdr:colOff>69850</xdr:colOff>
      <xdr:row>75</xdr:row>
      <xdr:rowOff>8890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5780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132097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81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xdr:rowOff>
    </xdr:from>
    <xdr:to>
      <xdr:col>73</xdr:col>
      <xdr:colOff>180975</xdr:colOff>
      <xdr:row>75</xdr:row>
      <xdr:rowOff>62230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867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75</xdr:row>
      <xdr:rowOff>62230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760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11430</xdr:rowOff>
    </xdr:from>
    <xdr:to>
      <xdr:col>78</xdr:col>
      <xdr:colOff>120650</xdr:colOff>
      <xdr:row>73</xdr:row>
      <xdr:rowOff>113030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123207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xdr:rowOff>
    </xdr:from>
    <xdr:to>
      <xdr:col>69</xdr:col>
      <xdr:colOff>142875</xdr:colOff>
      <xdr:row>75</xdr:row>
      <xdr:rowOff>113030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39751</xdr:rowOff>
    </xdr:from>
    <xdr:to>
      <xdr:col>29</xdr:col>
      <xdr:colOff>127000</xdr:colOff>
      <xdr:row>16</xdr:row>
      <xdr:rowOff>58937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30576"/>
          <a:ext cx="647700" cy="19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58937</xdr:rowOff>
    </xdr:from>
    <xdr:to>
      <xdr:col>26</xdr:col>
      <xdr:colOff>50800</xdr:colOff>
      <xdr:row>17</xdr:row>
      <xdr:rowOff>23586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49762"/>
          <a:ext cx="698500" cy="13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23586</xdr:rowOff>
    </xdr:from>
    <xdr:to>
      <xdr:col>22</xdr:col>
      <xdr:colOff>114300</xdr:colOff>
      <xdr:row>17</xdr:row>
      <xdr:rowOff>121606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5861"/>
          <a:ext cx="698500" cy="9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113066</xdr:rowOff>
    </xdr:from>
    <xdr:to>
      <xdr:col>18</xdr:col>
      <xdr:colOff>177800</xdr:colOff>
      <xdr:row>17</xdr:row>
      <xdr:rowOff>121606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75341"/>
          <a:ext cx="698500" cy="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15281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160401</xdr:rowOff>
    </xdr:from>
    <xdr:to>
      <xdr:col>29</xdr:col>
      <xdr:colOff>177800</xdr:colOff>
      <xdr:row>16</xdr:row>
      <xdr:rowOff>90551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79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132478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8137</xdr:rowOff>
    </xdr:from>
    <xdr:to>
      <xdr:col>26</xdr:col>
      <xdr:colOff>101600</xdr:colOff>
      <xdr:row>16</xdr:row>
      <xdr:rowOff>109737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9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94514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8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144236</xdr:rowOff>
    </xdr:from>
    <xdr:to>
      <xdr:col>22</xdr:col>
      <xdr:colOff>165100</xdr:colOff>
      <xdr:row>17</xdr:row>
      <xdr:rowOff>74386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59163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2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70806</xdr:rowOff>
    </xdr:from>
    <xdr:to>
      <xdr:col>19</xdr:col>
      <xdr:colOff>38100</xdr:colOff>
      <xdr:row>18</xdr:row>
      <xdr:rowOff>956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3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157183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1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62266</xdr:rowOff>
    </xdr:from>
    <xdr:to>
      <xdr:col>15</xdr:col>
      <xdr:colOff>101600</xdr:colOff>
      <xdr:row>17</xdr:row>
      <xdr:rowOff>163866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148643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1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85600</xdr:rowOff>
    </xdr:from>
    <xdr:to>
      <xdr:col>29</xdr:col>
      <xdr:colOff>127000</xdr:colOff>
      <xdr:row>36</xdr:row>
      <xdr:rowOff>120119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8850"/>
          <a:ext cx="6477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78948</xdr:rowOff>
    </xdr:from>
    <xdr:to>
      <xdr:col>26</xdr:col>
      <xdr:colOff>50800</xdr:colOff>
      <xdr:row>36</xdr:row>
      <xdr:rowOff>120119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32198"/>
          <a:ext cx="698500" cy="41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30302</xdr:rowOff>
    </xdr:from>
    <xdr:to>
      <xdr:col>22</xdr:col>
      <xdr:colOff>114300</xdr:colOff>
      <xdr:row>36</xdr:row>
      <xdr:rowOff>78948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83552"/>
          <a:ext cx="698500" cy="4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30302</xdr:rowOff>
    </xdr:from>
    <xdr:to>
      <xdr:col>18</xdr:col>
      <xdr:colOff>177800</xdr:colOff>
      <xdr:row>36</xdr:row>
      <xdr:rowOff>59768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83552"/>
          <a:ext cx="698500" cy="29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34800</xdr:rowOff>
    </xdr:from>
    <xdr:to>
      <xdr:col>29</xdr:col>
      <xdr:colOff>177800</xdr:colOff>
      <xdr:row>36</xdr:row>
      <xdr:rowOff>136400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8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6877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69319</xdr:rowOff>
    </xdr:from>
    <xdr:to>
      <xdr:col>26</xdr:col>
      <xdr:colOff>101600</xdr:colOff>
      <xdr:row>36</xdr:row>
      <xdr:rowOff>170919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2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155696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28148</xdr:rowOff>
    </xdr:from>
    <xdr:to>
      <xdr:col>22</xdr:col>
      <xdr:colOff>165100</xdr:colOff>
      <xdr:row>36</xdr:row>
      <xdr:rowOff>129748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114525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322402</xdr:rowOff>
    </xdr:from>
    <xdr:to>
      <xdr:col>19</xdr:col>
      <xdr:colOff>38100</xdr:colOff>
      <xdr:row>36</xdr:row>
      <xdr:rowOff>81102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3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65879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8968</xdr:rowOff>
    </xdr:from>
    <xdr:to>
      <xdr:col>15</xdr:col>
      <xdr:colOff>101600</xdr:colOff>
      <xdr:row>36</xdr:row>
      <xdr:rowOff>110568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95345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4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18,611
18,175
169.20
10,661,535
10,173,528
422,754
6,033,687
7,258,071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26608</xdr:rowOff>
    </xdr:from>
    <xdr:to>
      <xdr:col>24</xdr:col>
      <xdr:colOff>63500</xdr:colOff>
      <xdr:row>36</xdr:row>
      <xdr:rowOff>38169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8808"/>
          <a:ext cx="8382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38169</xdr:rowOff>
    </xdr:from>
    <xdr:to>
      <xdr:col>19</xdr:col>
      <xdr:colOff>177800</xdr:colOff>
      <xdr:row>36</xdr:row>
      <xdr:rowOff>165369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10369"/>
          <a:ext cx="8890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165369</xdr:rowOff>
    </xdr:from>
    <xdr:to>
      <xdr:col>15</xdr:col>
      <xdr:colOff>50800</xdr:colOff>
      <xdr:row>37</xdr:row>
      <xdr:rowOff>85408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7569"/>
          <a:ext cx="889000" cy="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85408</xdr:rowOff>
    </xdr:from>
    <xdr:to>
      <xdr:col>10</xdr:col>
      <xdr:colOff>114300</xdr:colOff>
      <xdr:row>37</xdr:row>
      <xdr:rowOff>102291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29058"/>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147258</xdr:rowOff>
    </xdr:from>
    <xdr:to>
      <xdr:col>24</xdr:col>
      <xdr:colOff>114300</xdr:colOff>
      <xdr:row>36</xdr:row>
      <xdr:rowOff>77408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125685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158819</xdr:rowOff>
    </xdr:from>
    <xdr:to>
      <xdr:col>20</xdr:col>
      <xdr:colOff>38100</xdr:colOff>
      <xdr:row>36</xdr:row>
      <xdr:rowOff>88969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80096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114569</xdr:rowOff>
    </xdr:from>
    <xdr:to>
      <xdr:col>15</xdr:col>
      <xdr:colOff>101600</xdr:colOff>
      <xdr:row>37</xdr:row>
      <xdr:rowOff>44719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35846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34608</xdr:rowOff>
    </xdr:from>
    <xdr:to>
      <xdr:col>10</xdr:col>
      <xdr:colOff>165100</xdr:colOff>
      <xdr:row>37</xdr:row>
      <xdr:rowOff>136208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127334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51491</xdr:rowOff>
    </xdr:from>
    <xdr:to>
      <xdr:col>6</xdr:col>
      <xdr:colOff>38100</xdr:colOff>
      <xdr:row>37</xdr:row>
      <xdr:rowOff>153091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144218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36246</xdr:rowOff>
    </xdr:from>
    <xdr:to>
      <xdr:col>24</xdr:col>
      <xdr:colOff>62865</xdr:colOff>
      <xdr:row>57</xdr:row>
      <xdr:rowOff>51206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08746"/>
          <a:ext cx="1270" cy="12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55033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51206</xdr:rowOff>
    </xdr:from>
    <xdr:to>
      <xdr:col>24</xdr:col>
      <xdr:colOff>152400</xdr:colOff>
      <xdr:row>57</xdr:row>
      <xdr:rowOff>51206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82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154373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36246</xdr:rowOff>
    </xdr:from>
    <xdr:to>
      <xdr:col>24</xdr:col>
      <xdr:colOff>152400</xdr:colOff>
      <xdr:row>50</xdr:row>
      <xdr:rowOff>36246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0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47219</xdr:rowOff>
    </xdr:from>
    <xdr:to>
      <xdr:col>24</xdr:col>
      <xdr:colOff>63500</xdr:colOff>
      <xdr:row>56</xdr:row>
      <xdr:rowOff>87706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48419"/>
          <a:ext cx="838200" cy="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18242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0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166815</xdr:rowOff>
    </xdr:from>
    <xdr:to>
      <xdr:col>24</xdr:col>
      <xdr:colOff>114300</xdr:colOff>
      <xdr:row>54</xdr:row>
      <xdr:rowOff>96965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87706</xdr:rowOff>
    </xdr:from>
    <xdr:to>
      <xdr:col>19</xdr:col>
      <xdr:colOff>177800</xdr:colOff>
      <xdr:row>56</xdr:row>
      <xdr:rowOff>120231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88906"/>
          <a:ext cx="8890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57798</xdr:rowOff>
    </xdr:from>
    <xdr:to>
      <xdr:col>20</xdr:col>
      <xdr:colOff>38100</xdr:colOff>
      <xdr:row>54</xdr:row>
      <xdr:rowOff>159398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4475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9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120231</xdr:rowOff>
    </xdr:from>
    <xdr:to>
      <xdr:col>15</xdr:col>
      <xdr:colOff>50800</xdr:colOff>
      <xdr:row>57</xdr:row>
      <xdr:rowOff>41021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21431"/>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86017</xdr:rowOff>
    </xdr:from>
    <xdr:to>
      <xdr:col>15</xdr:col>
      <xdr:colOff>101600</xdr:colOff>
      <xdr:row>55</xdr:row>
      <xdr:rowOff>16167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34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32694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11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41021</xdr:rowOff>
    </xdr:from>
    <xdr:to>
      <xdr:col>10</xdr:col>
      <xdr:colOff>114300</xdr:colOff>
      <xdr:row>57</xdr:row>
      <xdr:rowOff>149975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13671"/>
          <a:ext cx="889000" cy="10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129349</xdr:rowOff>
    </xdr:from>
    <xdr:to>
      <xdr:col>10</xdr:col>
      <xdr:colOff>165100</xdr:colOff>
      <xdr:row>55</xdr:row>
      <xdr:rowOff>59499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8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76026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25730</xdr:rowOff>
    </xdr:from>
    <xdr:to>
      <xdr:col>6</xdr:col>
      <xdr:colOff>38100</xdr:colOff>
      <xdr:row>55</xdr:row>
      <xdr:rowOff>127330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143857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167869</xdr:rowOff>
    </xdr:from>
    <xdr:to>
      <xdr:col>24</xdr:col>
      <xdr:colOff>114300</xdr:colOff>
      <xdr:row>56</xdr:row>
      <xdr:rowOff>98019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146296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36906</xdr:rowOff>
    </xdr:from>
    <xdr:to>
      <xdr:col>20</xdr:col>
      <xdr:colOff>38100</xdr:colOff>
      <xdr:row>56</xdr:row>
      <xdr:rowOff>138506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129633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69431</xdr:rowOff>
    </xdr:from>
    <xdr:to>
      <xdr:col>15</xdr:col>
      <xdr:colOff>101600</xdr:colOff>
      <xdr:row>56</xdr:row>
      <xdr:rowOff>171031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162158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161671</xdr:rowOff>
    </xdr:from>
    <xdr:to>
      <xdr:col>10</xdr:col>
      <xdr:colOff>165100</xdr:colOff>
      <xdr:row>57</xdr:row>
      <xdr:rowOff>91821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82948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99175</xdr:rowOff>
    </xdr:from>
    <xdr:to>
      <xdr:col>6</xdr:col>
      <xdr:colOff>38100</xdr:colOff>
      <xdr:row>58</xdr:row>
      <xdr:rowOff>29325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20452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6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134023</xdr:rowOff>
    </xdr:from>
    <xdr:to>
      <xdr:col>24</xdr:col>
      <xdr:colOff>63500</xdr:colOff>
      <xdr:row>78</xdr:row>
      <xdr:rowOff>139700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7123"/>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125946</xdr:rowOff>
    </xdr:from>
    <xdr:to>
      <xdr:col>19</xdr:col>
      <xdr:colOff>177800</xdr:colOff>
      <xdr:row>78</xdr:row>
      <xdr:rowOff>134023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99046"/>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125946</xdr:rowOff>
    </xdr:from>
    <xdr:to>
      <xdr:col>15</xdr:col>
      <xdr:colOff>50800</xdr:colOff>
      <xdr:row>78</xdr:row>
      <xdr:rowOff>135967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904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135967</xdr:rowOff>
    </xdr:from>
    <xdr:to>
      <xdr:col>10</xdr:col>
      <xdr:colOff>114300</xdr:colOff>
      <xdr:row>78</xdr:row>
      <xdr:rowOff>139281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0906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88900</xdr:rowOff>
    </xdr:from>
    <xdr:to>
      <xdr:col>24</xdr:col>
      <xdr:colOff>114300</xdr:colOff>
      <xdr:row>79</xdr:row>
      <xdr:rowOff>19050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3827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83223</xdr:rowOff>
    </xdr:from>
    <xdr:to>
      <xdr:col>20</xdr:col>
      <xdr:colOff>38100</xdr:colOff>
      <xdr:row>79</xdr:row>
      <xdr:rowOff>13373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75146</xdr:rowOff>
    </xdr:from>
    <xdr:to>
      <xdr:col>15</xdr:col>
      <xdr:colOff>101600</xdr:colOff>
      <xdr:row>79</xdr:row>
      <xdr:rowOff>5296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167873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85167</xdr:rowOff>
    </xdr:from>
    <xdr:to>
      <xdr:col>10</xdr:col>
      <xdr:colOff>165100</xdr:colOff>
      <xdr:row>79</xdr:row>
      <xdr:rowOff>15317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88481</xdr:rowOff>
    </xdr:from>
    <xdr:to>
      <xdr:col>6</xdr:col>
      <xdr:colOff>38100</xdr:colOff>
      <xdr:row>79</xdr:row>
      <xdr:rowOff>18631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9758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5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136500</xdr:rowOff>
    </xdr:from>
    <xdr:to>
      <xdr:col>24</xdr:col>
      <xdr:colOff>63500</xdr:colOff>
      <xdr:row>98</xdr:row>
      <xdr:rowOff>1087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95700"/>
          <a:ext cx="838200" cy="20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136500</xdr:rowOff>
    </xdr:from>
    <xdr:to>
      <xdr:col>19</xdr:col>
      <xdr:colOff>177800</xdr:colOff>
      <xdr:row>98</xdr:row>
      <xdr:rowOff>107483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95700"/>
          <a:ext cx="889000" cy="3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107483</xdr:rowOff>
    </xdr:from>
    <xdr:to>
      <xdr:col>15</xdr:col>
      <xdr:colOff>50800</xdr:colOff>
      <xdr:row>98</xdr:row>
      <xdr:rowOff>166887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09583"/>
          <a:ext cx="889000" cy="5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166887</xdr:rowOff>
    </xdr:from>
    <xdr:to>
      <xdr:col>10</xdr:col>
      <xdr:colOff>114300</xdr:colOff>
      <xdr:row>99</xdr:row>
      <xdr:rowOff>21465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6898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157421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121737</xdr:rowOff>
    </xdr:from>
    <xdr:to>
      <xdr:col>24</xdr:col>
      <xdr:colOff>114300</xdr:colOff>
      <xdr:row>98</xdr:row>
      <xdr:rowOff>51887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36664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85700</xdr:rowOff>
    </xdr:from>
    <xdr:to>
      <xdr:col>20</xdr:col>
      <xdr:colOff>38100</xdr:colOff>
      <xdr:row>97</xdr:row>
      <xdr:rowOff>15850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56683</xdr:rowOff>
    </xdr:from>
    <xdr:to>
      <xdr:col>15</xdr:col>
      <xdr:colOff>101600</xdr:colOff>
      <xdr:row>98</xdr:row>
      <xdr:rowOff>158283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149410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116087</xdr:rowOff>
    </xdr:from>
    <xdr:to>
      <xdr:col>10</xdr:col>
      <xdr:colOff>165100</xdr:colOff>
      <xdr:row>99</xdr:row>
      <xdr:rowOff>46237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37364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142115</xdr:rowOff>
    </xdr:from>
    <xdr:to>
      <xdr:col>6</xdr:col>
      <xdr:colOff>38100</xdr:colOff>
      <xdr:row>99</xdr:row>
      <xdr:rowOff>72265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63392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53783</xdr:rowOff>
    </xdr:from>
    <xdr:to>
      <xdr:col>55</xdr:col>
      <xdr:colOff>0</xdr:colOff>
      <xdr:row>35</xdr:row>
      <xdr:rowOff>156187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054533"/>
          <a:ext cx="838200" cy="10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141467</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2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31929</xdr:rowOff>
    </xdr:from>
    <xdr:to>
      <xdr:col>50</xdr:col>
      <xdr:colOff>114300</xdr:colOff>
      <xdr:row>35</xdr:row>
      <xdr:rowOff>156187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175429"/>
          <a:ext cx="889000" cy="9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144630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31929</xdr:rowOff>
    </xdr:from>
    <xdr:to>
      <xdr:col>45</xdr:col>
      <xdr:colOff>177800</xdr:colOff>
      <xdr:row>37</xdr:row>
      <xdr:rowOff>138466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175429"/>
          <a:ext cx="889000" cy="130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41084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137533</xdr:rowOff>
    </xdr:from>
    <xdr:to>
      <xdr:col>41</xdr:col>
      <xdr:colOff>50800</xdr:colOff>
      <xdr:row>37</xdr:row>
      <xdr:rowOff>138466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81183"/>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73501</xdr:rowOff>
    </xdr:from>
    <xdr:to>
      <xdr:col>41</xdr:col>
      <xdr:colOff>101600</xdr:colOff>
      <xdr:row>37</xdr:row>
      <xdr:rowOff>3651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20178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170949</xdr:rowOff>
    </xdr:from>
    <xdr:to>
      <xdr:col>36</xdr:col>
      <xdr:colOff>165100</xdr:colOff>
      <xdr:row>36</xdr:row>
      <xdr:rowOff>101099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117626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2983</xdr:rowOff>
    </xdr:from>
    <xdr:to>
      <xdr:col>55</xdr:col>
      <xdr:colOff>50800</xdr:colOff>
      <xdr:row>35</xdr:row>
      <xdr:rowOff>104583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25860</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5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105387</xdr:rowOff>
    </xdr:from>
    <xdr:to>
      <xdr:col>50</xdr:col>
      <xdr:colOff>165100</xdr:colOff>
      <xdr:row>36</xdr:row>
      <xdr:rowOff>35537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0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52064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88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152579</xdr:rowOff>
    </xdr:from>
    <xdr:to>
      <xdr:col>46</xdr:col>
      <xdr:colOff>38100</xdr:colOff>
      <xdr:row>30</xdr:row>
      <xdr:rowOff>82729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1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99256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89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87666</xdr:rowOff>
    </xdr:from>
    <xdr:to>
      <xdr:col>41</xdr:col>
      <xdr:colOff>101600</xdr:colOff>
      <xdr:row>38</xdr:row>
      <xdr:rowOff>17816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3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8942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2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86733</xdr:rowOff>
    </xdr:from>
    <xdr:to>
      <xdr:col>36</xdr:col>
      <xdr:colOff>165100</xdr:colOff>
      <xdr:row>38</xdr:row>
      <xdr:rowOff>16883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8010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129217</xdr:rowOff>
    </xdr:from>
    <xdr:to>
      <xdr:col>55</xdr:col>
      <xdr:colOff>0</xdr:colOff>
      <xdr:row>58</xdr:row>
      <xdr:rowOff>55902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01867"/>
          <a:ext cx="838200" cy="9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109676</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3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86730</xdr:rowOff>
    </xdr:from>
    <xdr:to>
      <xdr:col>50</xdr:col>
      <xdr:colOff>114300</xdr:colOff>
      <xdr:row>57</xdr:row>
      <xdr:rowOff>129217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59380"/>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23951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64033</xdr:rowOff>
    </xdr:from>
    <xdr:to>
      <xdr:col>45</xdr:col>
      <xdr:colOff>177800</xdr:colOff>
      <xdr:row>57</xdr:row>
      <xdr:rowOff>86730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36683"/>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87730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64033</xdr:rowOff>
    </xdr:from>
    <xdr:to>
      <xdr:col>41</xdr:col>
      <xdr:colOff>50800</xdr:colOff>
      <xdr:row>58</xdr:row>
      <xdr:rowOff>139581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36683"/>
          <a:ext cx="889000" cy="24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102492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5102</xdr:rowOff>
    </xdr:from>
    <xdr:to>
      <xdr:col>55</xdr:col>
      <xdr:colOff>50800</xdr:colOff>
      <xdr:row>58</xdr:row>
      <xdr:rowOff>106702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4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154979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78417</xdr:rowOff>
    </xdr:from>
    <xdr:to>
      <xdr:col>50</xdr:col>
      <xdr:colOff>165100</xdr:colOff>
      <xdr:row>58</xdr:row>
      <xdr:rowOff>8567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171144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35930</xdr:rowOff>
    </xdr:from>
    <xdr:to>
      <xdr:col>46</xdr:col>
      <xdr:colOff>38100</xdr:colOff>
      <xdr:row>57</xdr:row>
      <xdr:rowOff>137530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128657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13233</xdr:rowOff>
    </xdr:from>
    <xdr:to>
      <xdr:col>41</xdr:col>
      <xdr:colOff>101600</xdr:colOff>
      <xdr:row>57</xdr:row>
      <xdr:rowOff>114833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105960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88781</xdr:rowOff>
    </xdr:from>
    <xdr:to>
      <xdr:col>36</xdr:col>
      <xdr:colOff>165100</xdr:colOff>
      <xdr:row>59</xdr:row>
      <xdr:rowOff>18931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10058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1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28778</xdr:rowOff>
    </xdr:from>
    <xdr:to>
      <xdr:col>55</xdr:col>
      <xdr:colOff>0</xdr:colOff>
      <xdr:row>78</xdr:row>
      <xdr:rowOff>150724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01878"/>
          <a:ext cx="838200" cy="1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123927</xdr:rowOff>
    </xdr:from>
    <xdr:to>
      <xdr:col>50</xdr:col>
      <xdr:colOff>114300</xdr:colOff>
      <xdr:row>78</xdr:row>
      <xdr:rowOff>150724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97027"/>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86373</xdr:rowOff>
    </xdr:from>
    <xdr:to>
      <xdr:col>45</xdr:col>
      <xdr:colOff>177800</xdr:colOff>
      <xdr:row>78</xdr:row>
      <xdr:rowOff>123927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116573"/>
          <a:ext cx="889000" cy="38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86373</xdr:rowOff>
    </xdr:from>
    <xdr:to>
      <xdr:col>41</xdr:col>
      <xdr:colOff>50800</xdr:colOff>
      <xdr:row>78</xdr:row>
      <xdr:rowOff>164185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116573"/>
          <a:ext cx="889000" cy="4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21328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149428</xdr:rowOff>
    </xdr:from>
    <xdr:to>
      <xdr:col>55</xdr:col>
      <xdr:colOff>50800</xdr:colOff>
      <xdr:row>78</xdr:row>
      <xdr:rowOff>79578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127855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2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99924</xdr:rowOff>
    </xdr:from>
    <xdr:to>
      <xdr:col>50</xdr:col>
      <xdr:colOff>165100</xdr:colOff>
      <xdr:row>79</xdr:row>
      <xdr:rowOff>30074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21201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73127</xdr:rowOff>
    </xdr:from>
    <xdr:to>
      <xdr:col>46</xdr:col>
      <xdr:colOff>38100</xdr:colOff>
      <xdr:row>79</xdr:row>
      <xdr:rowOff>3277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165854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3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35573</xdr:rowOff>
    </xdr:from>
    <xdr:to>
      <xdr:col>41</xdr:col>
      <xdr:colOff>101600</xdr:colOff>
      <xdr:row>76</xdr:row>
      <xdr:rowOff>137173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0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153700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8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113385</xdr:rowOff>
    </xdr:from>
    <xdr:to>
      <xdr:col>36</xdr:col>
      <xdr:colOff>165100</xdr:colOff>
      <xdr:row>79</xdr:row>
      <xdr:rowOff>43535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34662</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92363</xdr:rowOff>
    </xdr:from>
    <xdr:to>
      <xdr:col>55</xdr:col>
      <xdr:colOff>0</xdr:colOff>
      <xdr:row>96</xdr:row>
      <xdr:rowOff>67365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208663"/>
          <a:ext cx="838200" cy="31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92363</xdr:rowOff>
    </xdr:from>
    <xdr:to>
      <xdr:col>50</xdr:col>
      <xdr:colOff>114300</xdr:colOff>
      <xdr:row>94</xdr:row>
      <xdr:rowOff>145382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208663"/>
          <a:ext cx="889000" cy="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43896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145382</xdr:rowOff>
    </xdr:from>
    <xdr:to>
      <xdr:col>45</xdr:col>
      <xdr:colOff>177800</xdr:colOff>
      <xdr:row>97</xdr:row>
      <xdr:rowOff>46611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261682"/>
          <a:ext cx="889000" cy="4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65585</xdr:rowOff>
    </xdr:from>
    <xdr:to>
      <xdr:col>41</xdr:col>
      <xdr:colOff>50800</xdr:colOff>
      <xdr:row>97</xdr:row>
      <xdr:rowOff>46611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524785"/>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29063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95504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16565</xdr:rowOff>
    </xdr:from>
    <xdr:to>
      <xdr:col>55</xdr:col>
      <xdr:colOff>50800</xdr:colOff>
      <xdr:row>96</xdr:row>
      <xdr:rowOff>118165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4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166442</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45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41563</xdr:rowOff>
    </xdr:from>
    <xdr:to>
      <xdr:col>50</xdr:col>
      <xdr:colOff>165100</xdr:colOff>
      <xdr:row>94</xdr:row>
      <xdr:rowOff>143163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1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159690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93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94582</xdr:rowOff>
    </xdr:from>
    <xdr:to>
      <xdr:col>46</xdr:col>
      <xdr:colOff>38100</xdr:colOff>
      <xdr:row>95</xdr:row>
      <xdr:rowOff>24732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15859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0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167261</xdr:rowOff>
    </xdr:from>
    <xdr:to>
      <xdr:col>41</xdr:col>
      <xdr:colOff>101600</xdr:colOff>
      <xdr:row>97</xdr:row>
      <xdr:rowOff>97411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88538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7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14785</xdr:rowOff>
    </xdr:from>
    <xdr:to>
      <xdr:col>36</xdr:col>
      <xdr:colOff>165100</xdr:colOff>
      <xdr:row>96</xdr:row>
      <xdr:rowOff>116385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4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107512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5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21742</xdr:rowOff>
    </xdr:from>
    <xdr:to>
      <xdr:col>85</xdr:col>
      <xdr:colOff>127000</xdr:colOff>
      <xdr:row>35</xdr:row>
      <xdr:rowOff>131013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5508142"/>
          <a:ext cx="838200" cy="6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158995</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31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131013</xdr:rowOff>
    </xdr:from>
    <xdr:to>
      <xdr:col>81</xdr:col>
      <xdr:colOff>50800</xdr:colOff>
      <xdr:row>38</xdr:row>
      <xdr:rowOff>79212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131763"/>
          <a:ext cx="889000" cy="46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127220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7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79212</xdr:rowOff>
    </xdr:from>
    <xdr:to>
      <xdr:col>76</xdr:col>
      <xdr:colOff>114300</xdr:colOff>
      <xdr:row>38</xdr:row>
      <xdr:rowOff>96266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94312"/>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96266</xdr:rowOff>
    </xdr:from>
    <xdr:to>
      <xdr:col>71</xdr:col>
      <xdr:colOff>177800</xdr:colOff>
      <xdr:row>38</xdr:row>
      <xdr:rowOff>126944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11366"/>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140002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59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31554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0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142392</xdr:rowOff>
    </xdr:from>
    <xdr:to>
      <xdr:col>85</xdr:col>
      <xdr:colOff>177800</xdr:colOff>
      <xdr:row>32</xdr:row>
      <xdr:rowOff>72542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545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165269</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3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80213</xdr:rowOff>
    </xdr:from>
    <xdr:to>
      <xdr:col>81</xdr:col>
      <xdr:colOff>101600</xdr:colOff>
      <xdr:row>36</xdr:row>
      <xdr:rowOff>10363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0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26890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585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28412</xdr:rowOff>
    </xdr:from>
    <xdr:to>
      <xdr:col>76</xdr:col>
      <xdr:colOff>165100</xdr:colOff>
      <xdr:row>38</xdr:row>
      <xdr:rowOff>130012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4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121139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6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45466</xdr:rowOff>
    </xdr:from>
    <xdr:to>
      <xdr:col>72</xdr:col>
      <xdr:colOff>38100</xdr:colOff>
      <xdr:row>38</xdr:row>
      <xdr:rowOff>147066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138193</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76144</xdr:rowOff>
    </xdr:from>
    <xdr:to>
      <xdr:col>67</xdr:col>
      <xdr:colOff>101600</xdr:colOff>
      <xdr:row>39</xdr:row>
      <xdr:rowOff>6294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168871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68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45402</xdr:rowOff>
    </xdr:from>
    <xdr:to>
      <xdr:col>85</xdr:col>
      <xdr:colOff>127000</xdr:colOff>
      <xdr:row>76</xdr:row>
      <xdr:rowOff>63564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75602"/>
          <a:ext cx="8382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63564</xdr:rowOff>
    </xdr:from>
    <xdr:to>
      <xdr:col>81</xdr:col>
      <xdr:colOff>50800</xdr:colOff>
      <xdr:row>76</xdr:row>
      <xdr:rowOff>96698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93764"/>
          <a:ext cx="8890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96698</xdr:rowOff>
    </xdr:from>
    <xdr:to>
      <xdr:col>76</xdr:col>
      <xdr:colOff>114300</xdr:colOff>
      <xdr:row>76</xdr:row>
      <xdr:rowOff>96940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26898"/>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96940</xdr:rowOff>
    </xdr:from>
    <xdr:to>
      <xdr:col>71</xdr:col>
      <xdr:colOff>177800</xdr:colOff>
      <xdr:row>76</xdr:row>
      <xdr:rowOff>124904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27140"/>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166052</xdr:rowOff>
    </xdr:from>
    <xdr:to>
      <xdr:col>85</xdr:col>
      <xdr:colOff>177800</xdr:colOff>
      <xdr:row>76</xdr:row>
      <xdr:rowOff>96202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144479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12764</xdr:rowOff>
    </xdr:from>
    <xdr:to>
      <xdr:col>81</xdr:col>
      <xdr:colOff>101600</xdr:colOff>
      <xdr:row>76</xdr:row>
      <xdr:rowOff>114364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105491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45898</xdr:rowOff>
    </xdr:from>
    <xdr:to>
      <xdr:col>76</xdr:col>
      <xdr:colOff>165100</xdr:colOff>
      <xdr:row>76</xdr:row>
      <xdr:rowOff>147498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138625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46140</xdr:rowOff>
    </xdr:from>
    <xdr:to>
      <xdr:col>72</xdr:col>
      <xdr:colOff>38100</xdr:colOff>
      <xdr:row>76</xdr:row>
      <xdr:rowOff>147740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138867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74104</xdr:rowOff>
    </xdr:from>
    <xdr:to>
      <xdr:col>67</xdr:col>
      <xdr:colOff>101600</xdr:colOff>
      <xdr:row>77</xdr:row>
      <xdr:rowOff>4254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166831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105883</xdr:rowOff>
    </xdr:from>
    <xdr:to>
      <xdr:col>85</xdr:col>
      <xdr:colOff>127000</xdr:colOff>
      <xdr:row>97</xdr:row>
      <xdr:rowOff>140060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736533"/>
          <a:ext cx="838200" cy="3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140060</xdr:rowOff>
    </xdr:from>
    <xdr:to>
      <xdr:col>81</xdr:col>
      <xdr:colOff>50800</xdr:colOff>
      <xdr:row>99</xdr:row>
      <xdr:rowOff>48538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770710"/>
          <a:ext cx="889000" cy="2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48538</xdr:rowOff>
    </xdr:from>
    <xdr:to>
      <xdr:col>76</xdr:col>
      <xdr:colOff>114300</xdr:colOff>
      <xdr:row>99</xdr:row>
      <xdr:rowOff>65633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7022088"/>
          <a:ext cx="8890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40472</xdr:rowOff>
    </xdr:from>
    <xdr:to>
      <xdr:col>71</xdr:col>
      <xdr:colOff>177800</xdr:colOff>
      <xdr:row>99</xdr:row>
      <xdr:rowOff>65633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7014022"/>
          <a:ext cx="8890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55083</xdr:rowOff>
    </xdr:from>
    <xdr:to>
      <xdr:col>85</xdr:col>
      <xdr:colOff>177800</xdr:colOff>
      <xdr:row>97</xdr:row>
      <xdr:rowOff>156683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68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33510</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6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89260</xdr:rowOff>
    </xdr:from>
    <xdr:to>
      <xdr:col>81</xdr:col>
      <xdr:colOff>101600</xdr:colOff>
      <xdr:row>98</xdr:row>
      <xdr:rowOff>19410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10537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169188</xdr:rowOff>
    </xdr:from>
    <xdr:to>
      <xdr:col>76</xdr:col>
      <xdr:colOff>165100</xdr:colOff>
      <xdr:row>99</xdr:row>
      <xdr:rowOff>99338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7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90465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70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14833</xdr:rowOff>
    </xdr:from>
    <xdr:to>
      <xdr:col>72</xdr:col>
      <xdr:colOff>38100</xdr:colOff>
      <xdr:row>99</xdr:row>
      <xdr:rowOff>116433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107560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708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161122</xdr:rowOff>
    </xdr:from>
    <xdr:to>
      <xdr:col>67</xdr:col>
      <xdr:colOff>101600</xdr:colOff>
      <xdr:row>99</xdr:row>
      <xdr:rowOff>91272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9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82399</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705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106919</xdr:rowOff>
    </xdr:from>
    <xdr:to>
      <xdr:col>116</xdr:col>
      <xdr:colOff>63500</xdr:colOff>
      <xdr:row>38</xdr:row>
      <xdr:rowOff>39482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450569"/>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68057</xdr:rowOff>
    </xdr:from>
    <xdr:to>
      <xdr:col>111</xdr:col>
      <xdr:colOff>177800</xdr:colOff>
      <xdr:row>37</xdr:row>
      <xdr:rowOff>106919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411707"/>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19230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68057</xdr:rowOff>
    </xdr:from>
    <xdr:to>
      <xdr:col>107</xdr:col>
      <xdr:colOff>50800</xdr:colOff>
      <xdr:row>37</xdr:row>
      <xdr:rowOff>80264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411707"/>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169054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71714</xdr:rowOff>
    </xdr:from>
    <xdr:to>
      <xdr:col>102</xdr:col>
      <xdr:colOff>114300</xdr:colOff>
      <xdr:row>37</xdr:row>
      <xdr:rowOff>80264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415364"/>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51416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43049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160132</xdr:rowOff>
    </xdr:from>
    <xdr:to>
      <xdr:col>116</xdr:col>
      <xdr:colOff>114300</xdr:colOff>
      <xdr:row>38</xdr:row>
      <xdr:rowOff>90282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50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91650</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56119</xdr:rowOff>
    </xdr:from>
    <xdr:to>
      <xdr:col>112</xdr:col>
      <xdr:colOff>38100</xdr:colOff>
      <xdr:row>37</xdr:row>
      <xdr:rowOff>157719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9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2796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17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17257</xdr:rowOff>
    </xdr:from>
    <xdr:to>
      <xdr:col>107</xdr:col>
      <xdr:colOff>101600</xdr:colOff>
      <xdr:row>37</xdr:row>
      <xdr:rowOff>118857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3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135384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1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29464</xdr:rowOff>
    </xdr:from>
    <xdr:to>
      <xdr:col>102</xdr:col>
      <xdr:colOff>165100</xdr:colOff>
      <xdr:row>37</xdr:row>
      <xdr:rowOff>131064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20914</xdr:rowOff>
    </xdr:from>
    <xdr:to>
      <xdr:col>98</xdr:col>
      <xdr:colOff>38100</xdr:colOff>
      <xdr:row>37</xdr:row>
      <xdr:rowOff>122514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3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139041</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13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6426</xdr:rowOff>
    </xdr:from>
    <xdr:to>
      <xdr:col>116</xdr:col>
      <xdr:colOff>63500</xdr:colOff>
      <xdr:row>52</xdr:row>
      <xdr:rowOff>22016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8921826"/>
          <a:ext cx="8382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87535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0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22016</xdr:rowOff>
    </xdr:from>
    <xdr:to>
      <xdr:col>111</xdr:col>
      <xdr:colOff>177800</xdr:colOff>
      <xdr:row>52</xdr:row>
      <xdr:rowOff>38796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8937416"/>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18864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38796</xdr:rowOff>
    </xdr:from>
    <xdr:to>
      <xdr:col>107</xdr:col>
      <xdr:colOff>50800</xdr:colOff>
      <xdr:row>55</xdr:row>
      <xdr:rowOff>10816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8954196"/>
          <a:ext cx="889000" cy="4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51279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10816</xdr:rowOff>
    </xdr:from>
    <xdr:to>
      <xdr:col>102</xdr:col>
      <xdr:colOff>114300</xdr:colOff>
      <xdr:row>55</xdr:row>
      <xdr:rowOff>20554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440566"/>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74185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34729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127076</xdr:rowOff>
    </xdr:from>
    <xdr:to>
      <xdr:col>116</xdr:col>
      <xdr:colOff>114300</xdr:colOff>
      <xdr:row>52</xdr:row>
      <xdr:rowOff>57226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887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80103</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88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142666</xdr:rowOff>
    </xdr:from>
    <xdr:to>
      <xdr:col>112</xdr:col>
      <xdr:colOff>38100</xdr:colOff>
      <xdr:row>52</xdr:row>
      <xdr:rowOff>72816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88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89343</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866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159446</xdr:rowOff>
    </xdr:from>
    <xdr:to>
      <xdr:col>107</xdr:col>
      <xdr:colOff>101600</xdr:colOff>
      <xdr:row>52</xdr:row>
      <xdr:rowOff>89596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89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106123</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86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131466</xdr:rowOff>
    </xdr:from>
    <xdr:to>
      <xdr:col>102</xdr:col>
      <xdr:colOff>165100</xdr:colOff>
      <xdr:row>55</xdr:row>
      <xdr:rowOff>61616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78143</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1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141204</xdr:rowOff>
    </xdr:from>
    <xdr:to>
      <xdr:col>98</xdr:col>
      <xdr:colOff>38100</xdr:colOff>
      <xdr:row>55</xdr:row>
      <xdr:rowOff>71354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3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87881</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1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122250</xdr:rowOff>
    </xdr:from>
    <xdr:to>
      <xdr:col>116</xdr:col>
      <xdr:colOff>63500</xdr:colOff>
      <xdr:row>76</xdr:row>
      <xdr:rowOff>127318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52450"/>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127318</xdr:rowOff>
    </xdr:from>
    <xdr:to>
      <xdr:col>111</xdr:col>
      <xdr:colOff>177800</xdr:colOff>
      <xdr:row>76</xdr:row>
      <xdr:rowOff>154560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57518"/>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167742</xdr:rowOff>
    </xdr:from>
    <xdr:to>
      <xdr:col>107</xdr:col>
      <xdr:colOff>50800</xdr:colOff>
      <xdr:row>76</xdr:row>
      <xdr:rowOff>154560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683592"/>
          <a:ext cx="889000" cy="5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167742</xdr:rowOff>
    </xdr:from>
    <xdr:to>
      <xdr:col>102</xdr:col>
      <xdr:colOff>114300</xdr:colOff>
      <xdr:row>74</xdr:row>
      <xdr:rowOff>81597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83592"/>
          <a:ext cx="8890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85120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68051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71450</xdr:rowOff>
    </xdr:from>
    <xdr:to>
      <xdr:col>116</xdr:col>
      <xdr:colOff>114300</xdr:colOff>
      <xdr:row>77</xdr:row>
      <xdr:rowOff>1600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49877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76518</xdr:rowOff>
    </xdr:from>
    <xdr:to>
      <xdr:col>112</xdr:col>
      <xdr:colOff>38100</xdr:colOff>
      <xdr:row>77</xdr:row>
      <xdr:rowOff>6668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169245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103760</xdr:rowOff>
    </xdr:from>
    <xdr:to>
      <xdr:col>107</xdr:col>
      <xdr:colOff>101600</xdr:colOff>
      <xdr:row>77</xdr:row>
      <xdr:rowOff>33910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25037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116942</xdr:rowOff>
    </xdr:from>
    <xdr:to>
      <xdr:col>102</xdr:col>
      <xdr:colOff>165100</xdr:colOff>
      <xdr:row>74</xdr:row>
      <xdr:rowOff>47092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63619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4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30797</xdr:rowOff>
    </xdr:from>
    <xdr:to>
      <xdr:col>98</xdr:col>
      <xdr:colOff>38100</xdr:colOff>
      <xdr:row>74</xdr:row>
      <xdr:rowOff>132397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7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148924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4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著しい人口減少に伴い、住民一人当たりのコストは増加傾向にある。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人件費については</a:t>
          </a:r>
          <a:r>
            <a:rPr kumimoji="1" lang="ja-JP" altLang="en-US" sz="1100">
              <a:solidFill>
                <a:sysClr val="windowText" lastClr="000000"/>
              </a:solidFill>
              <a:effectLst/>
              <a:latin typeface="+mn-lt"/>
              <a:ea typeface="+mn-ea"/>
              <a:cs typeface="+mn-cs"/>
            </a:rPr>
            <a:t>人事院勧告による若年層の給与の引き上げにより増加している。引き続き</a:t>
          </a:r>
          <a:r>
            <a:rPr kumimoji="1" lang="ja-JP" altLang="ja-JP" sz="1100">
              <a:solidFill>
                <a:sysClr val="windowText" lastClr="000000"/>
              </a:solidFill>
              <a:effectLst/>
              <a:latin typeface="+mn-lt"/>
              <a:ea typeface="+mn-ea"/>
              <a:cs typeface="+mn-cs"/>
            </a:rPr>
            <a:t>定員管理の徹底により人件費の抑制に努める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物件費については、</a:t>
          </a:r>
          <a:r>
            <a:rPr kumimoji="1" lang="ja-JP" altLang="en-US" sz="1100">
              <a:solidFill>
                <a:sysClr val="windowText" lastClr="000000"/>
              </a:solidFill>
              <a:effectLst/>
              <a:latin typeface="+mn-lt"/>
              <a:ea typeface="+mn-ea"/>
              <a:cs typeface="+mn-cs"/>
            </a:rPr>
            <a:t>物価高騰に伴う光熱水費の増や</a:t>
          </a:r>
          <a:r>
            <a:rPr kumimoji="1" lang="ja-JP" altLang="ja-JP" sz="1100">
              <a:solidFill>
                <a:sysClr val="windowText" lastClr="000000"/>
              </a:solidFill>
              <a:effectLst/>
              <a:latin typeface="+mn-lt"/>
              <a:ea typeface="+mn-ea"/>
              <a:cs typeface="+mn-cs"/>
            </a:rPr>
            <a:t>新型コロナウイルス対策の消耗品なども</a:t>
          </a:r>
          <a:r>
            <a:rPr kumimoji="1" lang="ja-JP" altLang="en-US" sz="1100">
              <a:solidFill>
                <a:sysClr val="windowText" lastClr="000000"/>
              </a:solidFill>
              <a:effectLst/>
              <a:latin typeface="+mn-lt"/>
              <a:ea typeface="+mn-ea"/>
              <a:cs typeface="+mn-cs"/>
            </a:rPr>
            <a:t>あり上昇傾向</a:t>
          </a:r>
          <a:r>
            <a:rPr kumimoji="1" lang="ja-JP" altLang="ja-JP" sz="1100">
              <a:solidFill>
                <a:sysClr val="windowText" lastClr="000000"/>
              </a:solidFill>
              <a:effectLst/>
              <a:latin typeface="+mn-lt"/>
              <a:ea typeface="+mn-ea"/>
              <a:cs typeface="+mn-cs"/>
            </a:rPr>
            <a:t>で推移している。</a:t>
          </a:r>
          <a:br>
            <a:rPr kumimoji="1" lang="en-US" altLang="ja-JP" sz="1100">
              <a:solidFill>
                <a:srgbClr val="FF0000"/>
              </a:solidFill>
              <a:effectLst/>
              <a:latin typeface="+mn-lt"/>
              <a:ea typeface="+mn-ea"/>
              <a:cs typeface="+mn-cs"/>
            </a:rPr>
          </a:br>
          <a:r>
            <a:rPr kumimoji="1" lang="ja-JP" altLang="en-US" sz="1100">
              <a:solidFill>
                <a:sysClr val="windowText" lastClr="000000"/>
              </a:solidFill>
              <a:effectLst/>
              <a:latin typeface="+mn-lt"/>
              <a:ea typeface="+mn-ea"/>
              <a:cs typeface="+mn-cs"/>
            </a:rPr>
            <a:t>災害復旧事業費は甚大な被害を受けた令和３年８月大雨災害によりで大きく増加している。</a:t>
          </a:r>
          <a:r>
            <a:rPr kumimoji="1" lang="ja-JP" altLang="ja-JP" sz="1100">
              <a:solidFill>
                <a:sysClr val="windowText" lastClr="000000"/>
              </a:solidFill>
              <a:effectLst/>
              <a:latin typeface="+mn-lt"/>
              <a:ea typeface="+mn-ea"/>
              <a:cs typeface="+mn-cs"/>
            </a:rPr>
            <a:t>補助費については</a:t>
          </a:r>
          <a:r>
            <a:rPr lang="ja-JP" altLang="ja-JP" sz="1100">
              <a:solidFill>
                <a:sysClr val="windowText" lastClr="000000"/>
              </a:solidFill>
              <a:effectLst/>
              <a:latin typeface="+mn-lt"/>
              <a:ea typeface="+mn-ea"/>
              <a:cs typeface="+mn-cs"/>
            </a:rPr>
            <a:t>、新型コロナウイルス</a:t>
          </a:r>
          <a:r>
            <a:rPr lang="ja-JP" altLang="ja-JP" sz="1100">
              <a:solidFill>
                <a:schemeClr val="dk1"/>
              </a:solidFill>
              <a:effectLst/>
              <a:latin typeface="+mn-lt"/>
              <a:ea typeface="+mn-ea"/>
              <a:cs typeface="+mn-cs"/>
            </a:rPr>
            <a:t>感染症の影響による経済的支援として実施した第</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波対応事業者支援金、プレミアム付商品券事業等の補助金の増が挙げられる。</a:t>
          </a:r>
          <a:endParaRPr lang="en-US" altLang="ja-JP" sz="1100">
            <a:solidFill>
              <a:srgbClr val="FF0000"/>
            </a:solidFill>
            <a:effectLst/>
            <a:latin typeface="+mn-lt"/>
            <a:ea typeface="+mn-ea"/>
            <a:cs typeface="+mn-cs"/>
          </a:endParaRPr>
        </a:p>
        <a:p>
          <a:r>
            <a:rPr kumimoji="1" lang="ja-JP" altLang="ja-JP" sz="1100">
              <a:solidFill>
                <a:sysClr val="windowText" lastClr="000000"/>
              </a:solidFill>
              <a:effectLst/>
              <a:latin typeface="+mn-lt"/>
              <a:ea typeface="+mn-ea"/>
              <a:cs typeface="+mn-cs"/>
            </a:rPr>
            <a:t>扶助費については、高齢化が全国平均等に比べ急激に上昇していることから、社会保障関連経費の支出が増加傾向にある。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貸付金は、平成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年度より商工業振興資金預託金（Ｈ</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313</a:t>
          </a:r>
          <a:r>
            <a:rPr kumimoji="1" lang="ja-JP" altLang="ja-JP" sz="1100">
              <a:solidFill>
                <a:sysClr val="windowText" lastClr="000000"/>
              </a:solidFill>
              <a:effectLst/>
              <a:latin typeface="+mn-lt"/>
              <a:ea typeface="+mn-ea"/>
              <a:cs typeface="+mn-cs"/>
            </a:rPr>
            <a:t>百万円）を予算化したため、この年度以降、類似団体平均より大きく上回ることとなっている。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普通建設事業費については、</a:t>
          </a:r>
          <a:r>
            <a:rPr kumimoji="1" lang="ja-JP" altLang="en-US" sz="1100">
              <a:solidFill>
                <a:sysClr val="windowText" lastClr="000000"/>
              </a:solidFill>
              <a:effectLst/>
              <a:latin typeface="+mn-lt"/>
              <a:ea typeface="+mn-ea"/>
              <a:cs typeface="+mn-cs"/>
            </a:rPr>
            <a:t>新規整備として、庁舎</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階会議室の増設、北沢東地区排水管布設工事などの大型事業により、増加となった。また、</a:t>
          </a:r>
          <a:r>
            <a:rPr kumimoji="1" lang="ja-JP" altLang="ja-JP" sz="1100">
              <a:solidFill>
                <a:sysClr val="windowText" lastClr="000000"/>
              </a:solidFill>
              <a:effectLst/>
              <a:latin typeface="+mn-lt"/>
              <a:ea typeface="+mn-ea"/>
              <a:cs typeface="+mn-cs"/>
            </a:rPr>
            <a:t>公共施設の老朽化が進むなかで、</a:t>
          </a:r>
          <a:r>
            <a:rPr kumimoji="1" lang="ja-JP" altLang="en-US" sz="1100">
              <a:solidFill>
                <a:sysClr val="windowText" lastClr="000000"/>
              </a:solidFill>
              <a:effectLst/>
              <a:latin typeface="+mn-lt"/>
              <a:ea typeface="+mn-ea"/>
              <a:cs typeface="+mn-cs"/>
            </a:rPr>
            <a:t>今後も改修事業などを計画的に行っていく。</a:t>
          </a:r>
          <a:r>
            <a:rPr kumimoji="1" lang="ja-JP" altLang="ja-JP" sz="1100">
              <a:solidFill>
                <a:sysClr val="windowText" lastClr="000000"/>
              </a:solidFill>
              <a:effectLst/>
              <a:latin typeface="+mn-lt"/>
              <a:ea typeface="+mn-ea"/>
              <a:cs typeface="+mn-cs"/>
            </a:rPr>
            <a:t>繰出金については、</a:t>
          </a:r>
          <a:r>
            <a:rPr lang="ja-JP" altLang="ja-JP" sz="1100">
              <a:solidFill>
                <a:sysClr val="windowText" lastClr="000000"/>
              </a:solidFill>
              <a:effectLst/>
              <a:latin typeface="+mn-lt"/>
              <a:ea typeface="+mn-ea"/>
              <a:cs typeface="+mn-cs"/>
            </a:rPr>
            <a:t>令和</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年度より、簡易水道、下水道会計の法的化により、各繰出金が補助費に計上されたことで、減少となり、ほぼ横ばいで推移している</a:t>
          </a:r>
          <a:r>
            <a:rPr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18,611
18,175
169.20
10,661,535
10,173,528
422,754
6,033,687
7,258,071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152654</xdr:rowOff>
    </xdr:from>
    <xdr:to>
      <xdr:col>24</xdr:col>
      <xdr:colOff>63500</xdr:colOff>
      <xdr:row>38</xdr:row>
      <xdr:rowOff>82550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9630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82550</xdr:rowOff>
    </xdr:from>
    <xdr:to>
      <xdr:col>19</xdr:col>
      <xdr:colOff>177800</xdr:colOff>
      <xdr:row>38</xdr:row>
      <xdr:rowOff>119126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976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119126</xdr:rowOff>
    </xdr:from>
    <xdr:to>
      <xdr:col>15</xdr:col>
      <xdr:colOff>50800</xdr:colOff>
      <xdr:row>39</xdr:row>
      <xdr:rowOff>30353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34226"/>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22352</xdr:rowOff>
    </xdr:from>
    <xdr:to>
      <xdr:col>10</xdr:col>
      <xdr:colOff>114300</xdr:colOff>
      <xdr:row>39</xdr:row>
      <xdr:rowOff>30353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66002"/>
          <a:ext cx="889000" cy="3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123207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101854</xdr:rowOff>
    </xdr:from>
    <xdr:to>
      <xdr:col>24</xdr:col>
      <xdr:colOff>114300</xdr:colOff>
      <xdr:row>38</xdr:row>
      <xdr:rowOff>32004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80281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31750</xdr:rowOff>
    </xdr:from>
    <xdr:to>
      <xdr:col>20</xdr:col>
      <xdr:colOff>38100</xdr:colOff>
      <xdr:row>38</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124477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68326</xdr:rowOff>
    </xdr:from>
    <xdr:to>
      <xdr:col>15</xdr:col>
      <xdr:colOff>101600</xdr:colOff>
      <xdr:row>38</xdr:row>
      <xdr:rowOff>169926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161053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151003</xdr:rowOff>
    </xdr:from>
    <xdr:to>
      <xdr:col>10</xdr:col>
      <xdr:colOff>165100</xdr:colOff>
      <xdr:row>39</xdr:row>
      <xdr:rowOff>81153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72280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143002</xdr:rowOff>
    </xdr:from>
    <xdr:to>
      <xdr:col>6</xdr:col>
      <xdr:colOff>38100</xdr:colOff>
      <xdr:row>37</xdr:row>
      <xdr:rowOff>73152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64279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142946</xdr:rowOff>
    </xdr:from>
    <xdr:to>
      <xdr:col>24</xdr:col>
      <xdr:colOff>63500</xdr:colOff>
      <xdr:row>57</xdr:row>
      <xdr:rowOff>97263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44146"/>
          <a:ext cx="838200" cy="1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67667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5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99521</xdr:rowOff>
    </xdr:from>
    <xdr:to>
      <xdr:col>19</xdr:col>
      <xdr:colOff>177800</xdr:colOff>
      <xdr:row>57</xdr:row>
      <xdr:rowOff>97263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014921"/>
          <a:ext cx="889000" cy="8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133070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2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99521</xdr:rowOff>
    </xdr:from>
    <xdr:to>
      <xdr:col>15</xdr:col>
      <xdr:colOff>50800</xdr:colOff>
      <xdr:row>58</xdr:row>
      <xdr:rowOff>144611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014921"/>
          <a:ext cx="889000" cy="107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144611</xdr:rowOff>
    </xdr:from>
    <xdr:to>
      <xdr:col>10</xdr:col>
      <xdr:colOff>114300</xdr:colOff>
      <xdr:row>58</xdr:row>
      <xdr:rowOff>144693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88711"/>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168001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92146</xdr:rowOff>
    </xdr:from>
    <xdr:to>
      <xdr:col>24</xdr:col>
      <xdr:colOff>114300</xdr:colOff>
      <xdr:row>57</xdr:row>
      <xdr:rowOff>22296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70573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46463</xdr:rowOff>
    </xdr:from>
    <xdr:to>
      <xdr:col>20</xdr:col>
      <xdr:colOff>38100</xdr:colOff>
      <xdr:row>57</xdr:row>
      <xdr:rowOff>148063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139190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48721</xdr:rowOff>
    </xdr:from>
    <xdr:to>
      <xdr:col>15</xdr:col>
      <xdr:colOff>101600</xdr:colOff>
      <xdr:row>52</xdr:row>
      <xdr:rowOff>150321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9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141448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05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93811</xdr:rowOff>
    </xdr:from>
    <xdr:to>
      <xdr:col>10</xdr:col>
      <xdr:colOff>165100</xdr:colOff>
      <xdr:row>59</xdr:row>
      <xdr:rowOff>23961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15088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93893</xdr:rowOff>
    </xdr:from>
    <xdr:to>
      <xdr:col>6</xdr:col>
      <xdr:colOff>38100</xdr:colOff>
      <xdr:row>59</xdr:row>
      <xdr:rowOff>24043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3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29020</xdr:rowOff>
    </xdr:from>
    <xdr:to>
      <xdr:col>24</xdr:col>
      <xdr:colOff>63500</xdr:colOff>
      <xdr:row>77</xdr:row>
      <xdr:rowOff>117463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3230670"/>
          <a:ext cx="838200" cy="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70159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5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29020</xdr:rowOff>
    </xdr:from>
    <xdr:to>
      <xdr:col>19</xdr:col>
      <xdr:colOff>177800</xdr:colOff>
      <xdr:row>78</xdr:row>
      <xdr:rowOff>123317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30670"/>
          <a:ext cx="889000" cy="26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65320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5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123317</xdr:rowOff>
    </xdr:from>
    <xdr:to>
      <xdr:col>15</xdr:col>
      <xdr:colOff>50800</xdr:colOff>
      <xdr:row>79</xdr:row>
      <xdr:rowOff>48107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496417"/>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111091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6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48107</xdr:rowOff>
    </xdr:from>
    <xdr:to>
      <xdr:col>10</xdr:col>
      <xdr:colOff>114300</xdr:colOff>
      <xdr:row>79</xdr:row>
      <xdr:rowOff>113233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592657"/>
          <a:ext cx="889000" cy="6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55829</xdr:rowOff>
    </xdr:from>
    <xdr:to>
      <xdr:col>10</xdr:col>
      <xdr:colOff>165100</xdr:colOff>
      <xdr:row>77</xdr:row>
      <xdr:rowOff>157429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2506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0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146596</xdr:rowOff>
    </xdr:from>
    <xdr:to>
      <xdr:col>6</xdr:col>
      <xdr:colOff>38100</xdr:colOff>
      <xdr:row>78</xdr:row>
      <xdr:rowOff>76746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93273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66663</xdr:rowOff>
    </xdr:from>
    <xdr:to>
      <xdr:col>24</xdr:col>
      <xdr:colOff>114300</xdr:colOff>
      <xdr:row>77</xdr:row>
      <xdr:rowOff>168263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153040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8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149670</xdr:rowOff>
    </xdr:from>
    <xdr:to>
      <xdr:col>20</xdr:col>
      <xdr:colOff>38100</xdr:colOff>
      <xdr:row>77</xdr:row>
      <xdr:rowOff>79820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70947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7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72517</xdr:rowOff>
    </xdr:from>
    <xdr:to>
      <xdr:col>15</xdr:col>
      <xdr:colOff>101600</xdr:colOff>
      <xdr:row>79</xdr:row>
      <xdr:rowOff>2667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165244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5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168757</xdr:rowOff>
    </xdr:from>
    <xdr:to>
      <xdr:col>10</xdr:col>
      <xdr:colOff>165100</xdr:colOff>
      <xdr:row>79</xdr:row>
      <xdr:rowOff>98907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5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90034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63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62433</xdr:rowOff>
    </xdr:from>
    <xdr:to>
      <xdr:col>6</xdr:col>
      <xdr:colOff>38100</xdr:colOff>
      <xdr:row>79</xdr:row>
      <xdr:rowOff>164033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6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155160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69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167543</xdr:rowOff>
    </xdr:from>
    <xdr:to>
      <xdr:col>24</xdr:col>
      <xdr:colOff>63500</xdr:colOff>
      <xdr:row>94</xdr:row>
      <xdr:rowOff>115148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112393"/>
          <a:ext cx="838200" cy="1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167543</xdr:rowOff>
    </xdr:from>
    <xdr:to>
      <xdr:col>19</xdr:col>
      <xdr:colOff>177800</xdr:colOff>
      <xdr:row>95</xdr:row>
      <xdr:rowOff>80904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12393"/>
          <a:ext cx="889000" cy="2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80904</xdr:rowOff>
    </xdr:from>
    <xdr:to>
      <xdr:col>15</xdr:col>
      <xdr:colOff>50800</xdr:colOff>
      <xdr:row>95</xdr:row>
      <xdr:rowOff>143540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68654"/>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14793</xdr:rowOff>
    </xdr:from>
    <xdr:to>
      <xdr:col>10</xdr:col>
      <xdr:colOff>114300</xdr:colOff>
      <xdr:row>95</xdr:row>
      <xdr:rowOff>143540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02543"/>
          <a:ext cx="889000" cy="1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30957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64348</xdr:rowOff>
    </xdr:from>
    <xdr:to>
      <xdr:col>24</xdr:col>
      <xdr:colOff>114300</xdr:colOff>
      <xdr:row>94</xdr:row>
      <xdr:rowOff>165948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8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42775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5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116743</xdr:rowOff>
    </xdr:from>
    <xdr:to>
      <xdr:col>20</xdr:col>
      <xdr:colOff>38100</xdr:colOff>
      <xdr:row>94</xdr:row>
      <xdr:rowOff>46893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6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63420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8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30104</xdr:rowOff>
    </xdr:from>
    <xdr:to>
      <xdr:col>15</xdr:col>
      <xdr:colOff>101600</xdr:colOff>
      <xdr:row>95</xdr:row>
      <xdr:rowOff>131704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122831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1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92740</xdr:rowOff>
    </xdr:from>
    <xdr:to>
      <xdr:col>10</xdr:col>
      <xdr:colOff>165100</xdr:colOff>
      <xdr:row>96</xdr:row>
      <xdr:rowOff>22890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135443</xdr:rowOff>
    </xdr:from>
    <xdr:to>
      <xdr:col>6</xdr:col>
      <xdr:colOff>38100</xdr:colOff>
      <xdr:row>95</xdr:row>
      <xdr:rowOff>65593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2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89865</xdr:rowOff>
    </xdr:from>
    <xdr:to>
      <xdr:col>55</xdr:col>
      <xdr:colOff>0</xdr:colOff>
      <xdr:row>38</xdr:row>
      <xdr:rowOff>94894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0496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71577</xdr:rowOff>
    </xdr:from>
    <xdr:to>
      <xdr:col>50</xdr:col>
      <xdr:colOff>114300</xdr:colOff>
      <xdr:row>38</xdr:row>
      <xdr:rowOff>94894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86677"/>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67463</xdr:rowOff>
    </xdr:from>
    <xdr:to>
      <xdr:col>45</xdr:col>
      <xdr:colOff>177800</xdr:colOff>
      <xdr:row>38</xdr:row>
      <xdr:rowOff>71577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8256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155702</xdr:rowOff>
    </xdr:from>
    <xdr:to>
      <xdr:col>41</xdr:col>
      <xdr:colOff>50800</xdr:colOff>
      <xdr:row>38</xdr:row>
      <xdr:rowOff>67463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99352"/>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39065</xdr:rowOff>
    </xdr:from>
    <xdr:to>
      <xdr:col>55</xdr:col>
      <xdr:colOff>50800</xdr:colOff>
      <xdr:row>38</xdr:row>
      <xdr:rowOff>140665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125442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44094</xdr:rowOff>
    </xdr:from>
    <xdr:to>
      <xdr:col>50</xdr:col>
      <xdr:colOff>165100</xdr:colOff>
      <xdr:row>38</xdr:row>
      <xdr:rowOff>145694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136821</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20777</xdr:rowOff>
    </xdr:from>
    <xdr:to>
      <xdr:col>46</xdr:col>
      <xdr:colOff>38100</xdr:colOff>
      <xdr:row>38</xdr:row>
      <xdr:rowOff>122377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113504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2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16663</xdr:rowOff>
    </xdr:from>
    <xdr:to>
      <xdr:col>41</xdr:col>
      <xdr:colOff>101600</xdr:colOff>
      <xdr:row>38</xdr:row>
      <xdr:rowOff>118263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109390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104902</xdr:rowOff>
    </xdr:from>
    <xdr:to>
      <xdr:col>36</xdr:col>
      <xdr:colOff>165100</xdr:colOff>
      <xdr:row>38</xdr:row>
      <xdr:rowOff>35052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26179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24676</xdr:rowOff>
    </xdr:from>
    <xdr:to>
      <xdr:col>55</xdr:col>
      <xdr:colOff>0</xdr:colOff>
      <xdr:row>58</xdr:row>
      <xdr:rowOff>43676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68776"/>
          <a:ext cx="8382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14313</xdr:rowOff>
    </xdr:from>
    <xdr:to>
      <xdr:col>50</xdr:col>
      <xdr:colOff>114300</xdr:colOff>
      <xdr:row>58</xdr:row>
      <xdr:rowOff>43676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58413"/>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14313</xdr:rowOff>
    </xdr:from>
    <xdr:to>
      <xdr:col>45</xdr:col>
      <xdr:colOff>177800</xdr:colOff>
      <xdr:row>58</xdr:row>
      <xdr:rowOff>17425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58413"/>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17425</xdr:rowOff>
    </xdr:from>
    <xdr:to>
      <xdr:col>41</xdr:col>
      <xdr:colOff>50800</xdr:colOff>
      <xdr:row>58</xdr:row>
      <xdr:rowOff>50927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61525"/>
          <a:ext cx="8890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145326</xdr:rowOff>
    </xdr:from>
    <xdr:to>
      <xdr:col>55</xdr:col>
      <xdr:colOff>50800</xdr:colOff>
      <xdr:row>58</xdr:row>
      <xdr:rowOff>75476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60253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3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164326</xdr:rowOff>
    </xdr:from>
    <xdr:to>
      <xdr:col>50</xdr:col>
      <xdr:colOff>165100</xdr:colOff>
      <xdr:row>58</xdr:row>
      <xdr:rowOff>94476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85603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134963</xdr:rowOff>
    </xdr:from>
    <xdr:to>
      <xdr:col>46</xdr:col>
      <xdr:colOff>38100</xdr:colOff>
      <xdr:row>58</xdr:row>
      <xdr:rowOff>65113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56240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138075</xdr:rowOff>
    </xdr:from>
    <xdr:to>
      <xdr:col>41</xdr:col>
      <xdr:colOff>101600</xdr:colOff>
      <xdr:row>58</xdr:row>
      <xdr:rowOff>68225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59352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xdr:rowOff>
    </xdr:from>
    <xdr:to>
      <xdr:col>36</xdr:col>
      <xdr:colOff>165100</xdr:colOff>
      <xdr:row>58</xdr:row>
      <xdr:rowOff>101727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106716</xdr:rowOff>
    </xdr:from>
    <xdr:to>
      <xdr:col>55</xdr:col>
      <xdr:colOff>0</xdr:colOff>
      <xdr:row>72</xdr:row>
      <xdr:rowOff>143652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451116"/>
          <a:ext cx="8382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46067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4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78108</xdr:rowOff>
    </xdr:from>
    <xdr:to>
      <xdr:col>50</xdr:col>
      <xdr:colOff>114300</xdr:colOff>
      <xdr:row>72</xdr:row>
      <xdr:rowOff>143652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422508"/>
          <a:ext cx="889000" cy="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78108</xdr:rowOff>
    </xdr:from>
    <xdr:to>
      <xdr:col>45</xdr:col>
      <xdr:colOff>177800</xdr:colOff>
      <xdr:row>75</xdr:row>
      <xdr:rowOff>69324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422508"/>
          <a:ext cx="889000" cy="50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125392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69324</xdr:rowOff>
    </xdr:from>
    <xdr:to>
      <xdr:col>41</xdr:col>
      <xdr:colOff>50800</xdr:colOff>
      <xdr:row>75</xdr:row>
      <xdr:rowOff>119224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28074"/>
          <a:ext cx="889000" cy="4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2306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129016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55916</xdr:rowOff>
    </xdr:from>
    <xdr:to>
      <xdr:col>55</xdr:col>
      <xdr:colOff>50800</xdr:colOff>
      <xdr:row>72</xdr:row>
      <xdr:rowOff>157516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4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78793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2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92852</xdr:rowOff>
    </xdr:from>
    <xdr:to>
      <xdr:col>50</xdr:col>
      <xdr:colOff>165100</xdr:colOff>
      <xdr:row>73</xdr:row>
      <xdr:rowOff>23002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43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39529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21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27308</xdr:rowOff>
    </xdr:from>
    <xdr:to>
      <xdr:col>46</xdr:col>
      <xdr:colOff>38100</xdr:colOff>
      <xdr:row>72</xdr:row>
      <xdr:rowOff>128908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3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145435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1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18524</xdr:rowOff>
    </xdr:from>
    <xdr:to>
      <xdr:col>41</xdr:col>
      <xdr:colOff>101600</xdr:colOff>
      <xdr:row>75</xdr:row>
      <xdr:rowOff>120124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8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136651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5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68424</xdr:rowOff>
    </xdr:from>
    <xdr:to>
      <xdr:col>36</xdr:col>
      <xdr:colOff>165100</xdr:colOff>
      <xdr:row>75</xdr:row>
      <xdr:rowOff>170024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15101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87922</xdr:rowOff>
    </xdr:from>
    <xdr:to>
      <xdr:col>55</xdr:col>
      <xdr:colOff>0</xdr:colOff>
      <xdr:row>94</xdr:row>
      <xdr:rowOff>158693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032772"/>
          <a:ext cx="838200" cy="24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40485</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56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46146</xdr:rowOff>
    </xdr:from>
    <xdr:to>
      <xdr:col>50</xdr:col>
      <xdr:colOff>114300</xdr:colOff>
      <xdr:row>94</xdr:row>
      <xdr:rowOff>158693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162446"/>
          <a:ext cx="889000" cy="1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42239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46146</xdr:rowOff>
    </xdr:from>
    <xdr:to>
      <xdr:col>45</xdr:col>
      <xdr:colOff>177800</xdr:colOff>
      <xdr:row>94</xdr:row>
      <xdr:rowOff>159322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162446"/>
          <a:ext cx="889000" cy="1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12234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159322</xdr:rowOff>
    </xdr:from>
    <xdr:to>
      <xdr:col>41</xdr:col>
      <xdr:colOff>50800</xdr:colOff>
      <xdr:row>95</xdr:row>
      <xdr:rowOff>104172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275622"/>
          <a:ext cx="889000" cy="1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37122</xdr:rowOff>
    </xdr:from>
    <xdr:to>
      <xdr:col>55</xdr:col>
      <xdr:colOff>50800</xdr:colOff>
      <xdr:row>93</xdr:row>
      <xdr:rowOff>138722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9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59999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8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107893</xdr:rowOff>
    </xdr:from>
    <xdr:to>
      <xdr:col>50</xdr:col>
      <xdr:colOff>165100</xdr:colOff>
      <xdr:row>95</xdr:row>
      <xdr:rowOff>38043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2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54570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9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166796</xdr:rowOff>
    </xdr:from>
    <xdr:to>
      <xdr:col>46</xdr:col>
      <xdr:colOff>38100</xdr:colOff>
      <xdr:row>94</xdr:row>
      <xdr:rowOff>96946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1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113473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88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108522</xdr:rowOff>
    </xdr:from>
    <xdr:to>
      <xdr:col>41</xdr:col>
      <xdr:colOff>101600</xdr:colOff>
      <xdr:row>95</xdr:row>
      <xdr:rowOff>38672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29799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53372</xdr:rowOff>
    </xdr:from>
    <xdr:to>
      <xdr:col>36</xdr:col>
      <xdr:colOff>165100</xdr:colOff>
      <xdr:row>95</xdr:row>
      <xdr:rowOff>154972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146099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4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41321</xdr:rowOff>
    </xdr:from>
    <xdr:to>
      <xdr:col>85</xdr:col>
      <xdr:colOff>127000</xdr:colOff>
      <xdr:row>38</xdr:row>
      <xdr:rowOff>47786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56421"/>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30690</xdr:rowOff>
    </xdr:from>
    <xdr:to>
      <xdr:col>81</xdr:col>
      <xdr:colOff>50800</xdr:colOff>
      <xdr:row>38</xdr:row>
      <xdr:rowOff>41321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45790"/>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30690</xdr:rowOff>
    </xdr:from>
    <xdr:to>
      <xdr:col>76</xdr:col>
      <xdr:colOff>114300</xdr:colOff>
      <xdr:row>38</xdr:row>
      <xdr:rowOff>37124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45790"/>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37124</xdr:rowOff>
    </xdr:from>
    <xdr:to>
      <xdr:col>71</xdr:col>
      <xdr:colOff>177800</xdr:colOff>
      <xdr:row>38</xdr:row>
      <xdr:rowOff>53877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52224"/>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168436</xdr:rowOff>
    </xdr:from>
    <xdr:to>
      <xdr:col>85</xdr:col>
      <xdr:colOff>177800</xdr:colOff>
      <xdr:row>38</xdr:row>
      <xdr:rowOff>98586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83364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2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161971</xdr:rowOff>
    </xdr:from>
    <xdr:to>
      <xdr:col>81</xdr:col>
      <xdr:colOff>101600</xdr:colOff>
      <xdr:row>38</xdr:row>
      <xdr:rowOff>92121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83248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151340</xdr:rowOff>
    </xdr:from>
    <xdr:to>
      <xdr:col>76</xdr:col>
      <xdr:colOff>165100</xdr:colOff>
      <xdr:row>38</xdr:row>
      <xdr:rowOff>81490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72617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157774</xdr:rowOff>
    </xdr:from>
    <xdr:to>
      <xdr:col>72</xdr:col>
      <xdr:colOff>38100</xdr:colOff>
      <xdr:row>38</xdr:row>
      <xdr:rowOff>87924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79051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3077</xdr:rowOff>
    </xdr:from>
    <xdr:to>
      <xdr:col>67</xdr:col>
      <xdr:colOff>101600</xdr:colOff>
      <xdr:row>38</xdr:row>
      <xdr:rowOff>104677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1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95804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94237</xdr:rowOff>
    </xdr:from>
    <xdr:to>
      <xdr:col>85</xdr:col>
      <xdr:colOff>127000</xdr:colOff>
      <xdr:row>56</xdr:row>
      <xdr:rowOff>82150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352537"/>
          <a:ext cx="838200" cy="33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94237</xdr:rowOff>
    </xdr:from>
    <xdr:to>
      <xdr:col>81</xdr:col>
      <xdr:colOff>50800</xdr:colOff>
      <xdr:row>55</xdr:row>
      <xdr:rowOff>17970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352537"/>
          <a:ext cx="889000" cy="9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48610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92408</xdr:rowOff>
    </xdr:from>
    <xdr:to>
      <xdr:col>76</xdr:col>
      <xdr:colOff>114300</xdr:colOff>
      <xdr:row>55</xdr:row>
      <xdr:rowOff>17970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350708"/>
          <a:ext cx="889000" cy="9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19235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2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92408</xdr:rowOff>
    </xdr:from>
    <xdr:to>
      <xdr:col>71</xdr:col>
      <xdr:colOff>177800</xdr:colOff>
      <xdr:row>56</xdr:row>
      <xdr:rowOff>137371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350708"/>
          <a:ext cx="889000" cy="38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70184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31350</xdr:rowOff>
    </xdr:from>
    <xdr:to>
      <xdr:col>85</xdr:col>
      <xdr:colOff>177800</xdr:colOff>
      <xdr:row>56</xdr:row>
      <xdr:rowOff>132950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9777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43437</xdr:rowOff>
    </xdr:from>
    <xdr:to>
      <xdr:col>81</xdr:col>
      <xdr:colOff>101600</xdr:colOff>
      <xdr:row>54</xdr:row>
      <xdr:rowOff>145037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161564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7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138620</xdr:rowOff>
    </xdr:from>
    <xdr:to>
      <xdr:col>76</xdr:col>
      <xdr:colOff>165100</xdr:colOff>
      <xdr:row>55</xdr:row>
      <xdr:rowOff>68770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85297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41608</xdr:rowOff>
    </xdr:from>
    <xdr:to>
      <xdr:col>72</xdr:col>
      <xdr:colOff>38100</xdr:colOff>
      <xdr:row>54</xdr:row>
      <xdr:rowOff>143208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2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159735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0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86571</xdr:rowOff>
    </xdr:from>
    <xdr:to>
      <xdr:col>67</xdr:col>
      <xdr:colOff>101600</xdr:colOff>
      <xdr:row>57</xdr:row>
      <xdr:rowOff>16721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7848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8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21742</xdr:rowOff>
    </xdr:from>
    <xdr:to>
      <xdr:col>85</xdr:col>
      <xdr:colOff>127000</xdr:colOff>
      <xdr:row>75</xdr:row>
      <xdr:rowOff>131013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366142"/>
          <a:ext cx="838200" cy="6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158996</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89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131013</xdr:rowOff>
    </xdr:from>
    <xdr:to>
      <xdr:col>81</xdr:col>
      <xdr:colOff>50800</xdr:colOff>
      <xdr:row>78</xdr:row>
      <xdr:rowOff>79212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2989763"/>
          <a:ext cx="889000" cy="46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124477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79212</xdr:rowOff>
    </xdr:from>
    <xdr:to>
      <xdr:col>76</xdr:col>
      <xdr:colOff>114300</xdr:colOff>
      <xdr:row>78</xdr:row>
      <xdr:rowOff>96265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52312"/>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96265</xdr:rowOff>
    </xdr:from>
    <xdr:to>
      <xdr:col>71</xdr:col>
      <xdr:colOff>177800</xdr:colOff>
      <xdr:row>78</xdr:row>
      <xdr:rowOff>126944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69365"/>
          <a:ext cx="8890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136207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31508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142392</xdr:rowOff>
    </xdr:from>
    <xdr:to>
      <xdr:col>85</xdr:col>
      <xdr:colOff>177800</xdr:colOff>
      <xdr:row>72</xdr:row>
      <xdr:rowOff>72542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3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165269</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1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80213</xdr:rowOff>
    </xdr:from>
    <xdr:to>
      <xdr:col>81</xdr:col>
      <xdr:colOff>101600</xdr:colOff>
      <xdr:row>76</xdr:row>
      <xdr:rowOff>10362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2938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26890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7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28412</xdr:rowOff>
    </xdr:from>
    <xdr:to>
      <xdr:col>76</xdr:col>
      <xdr:colOff>165100</xdr:colOff>
      <xdr:row>78</xdr:row>
      <xdr:rowOff>130012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121139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45465</xdr:rowOff>
    </xdr:from>
    <xdr:to>
      <xdr:col>72</xdr:col>
      <xdr:colOff>38100</xdr:colOff>
      <xdr:row>78</xdr:row>
      <xdr:rowOff>147065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138192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1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76144</xdr:rowOff>
    </xdr:from>
    <xdr:to>
      <xdr:col>67</xdr:col>
      <xdr:colOff>101600</xdr:colOff>
      <xdr:row>79</xdr:row>
      <xdr:rowOff>6294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168871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41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45402</xdr:rowOff>
    </xdr:from>
    <xdr:to>
      <xdr:col>85</xdr:col>
      <xdr:colOff>127000</xdr:colOff>
      <xdr:row>96</xdr:row>
      <xdr:rowOff>63564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04602"/>
          <a:ext cx="8382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63564</xdr:rowOff>
    </xdr:from>
    <xdr:to>
      <xdr:col>81</xdr:col>
      <xdr:colOff>50800</xdr:colOff>
      <xdr:row>96</xdr:row>
      <xdr:rowOff>96698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22764"/>
          <a:ext cx="8890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96698</xdr:rowOff>
    </xdr:from>
    <xdr:to>
      <xdr:col>76</xdr:col>
      <xdr:colOff>114300</xdr:colOff>
      <xdr:row>96</xdr:row>
      <xdr:rowOff>96940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55898"/>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96940</xdr:rowOff>
    </xdr:from>
    <xdr:to>
      <xdr:col>71</xdr:col>
      <xdr:colOff>177800</xdr:colOff>
      <xdr:row>96</xdr:row>
      <xdr:rowOff>124904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56140"/>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94696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166052</xdr:rowOff>
    </xdr:from>
    <xdr:to>
      <xdr:col>85</xdr:col>
      <xdr:colOff>177800</xdr:colOff>
      <xdr:row>96</xdr:row>
      <xdr:rowOff>96202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144479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12764</xdr:rowOff>
    </xdr:from>
    <xdr:to>
      <xdr:col>81</xdr:col>
      <xdr:colOff>101600</xdr:colOff>
      <xdr:row>96</xdr:row>
      <xdr:rowOff>114364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105491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6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45898</xdr:rowOff>
    </xdr:from>
    <xdr:to>
      <xdr:col>76</xdr:col>
      <xdr:colOff>165100</xdr:colOff>
      <xdr:row>96</xdr:row>
      <xdr:rowOff>147498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138625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46140</xdr:rowOff>
    </xdr:from>
    <xdr:to>
      <xdr:col>72</xdr:col>
      <xdr:colOff>38100</xdr:colOff>
      <xdr:row>96</xdr:row>
      <xdr:rowOff>147740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138867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74104</xdr:rowOff>
    </xdr:from>
    <xdr:to>
      <xdr:col>67</xdr:col>
      <xdr:colOff>101600</xdr:colOff>
      <xdr:row>97</xdr:row>
      <xdr:rowOff>4254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166831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著しい人口減少に伴い、住民一人当たりのコストは増加傾向にある。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総務費は、地方創生臨時交付金などの影響により、</a:t>
          </a:r>
          <a:r>
            <a:rPr kumimoji="1" lang="ja-JP" altLang="en-US" sz="1100">
              <a:solidFill>
                <a:sysClr val="windowText" lastClr="000000"/>
              </a:solidFill>
              <a:effectLst/>
              <a:latin typeface="+mn-lt"/>
              <a:ea typeface="+mn-ea"/>
              <a:cs typeface="+mn-cs"/>
            </a:rPr>
            <a:t>増加傾向にある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教育費については、義務教育施設の老朽化が著しく、平成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年度までは類似団体平均値以下であったが、</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年度に行った</a:t>
          </a:r>
          <a:r>
            <a:rPr kumimoji="1" lang="ja-JP" altLang="ja-JP" sz="1100">
              <a:solidFill>
                <a:sysClr val="windowText" lastClr="000000"/>
              </a:solidFill>
              <a:effectLst/>
              <a:latin typeface="+mn-lt"/>
              <a:ea typeface="+mn-ea"/>
              <a:cs typeface="+mn-cs"/>
            </a:rPr>
            <a:t>小学校の長寿命化改修工事や中学校の天井改修工事</a:t>
          </a:r>
          <a:r>
            <a:rPr kumimoji="1" lang="ja-JP" altLang="en-US" sz="1100">
              <a:solidFill>
                <a:sysClr val="windowText" lastClr="000000"/>
              </a:solidFill>
              <a:effectLst/>
              <a:latin typeface="+mn-lt"/>
              <a:ea typeface="+mn-ea"/>
              <a:cs typeface="+mn-cs"/>
            </a:rPr>
            <a:t>の影響を受け減額となった</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においても</a:t>
          </a:r>
          <a:r>
            <a:rPr kumimoji="1" lang="ja-JP" altLang="ja-JP" sz="1100">
              <a:solidFill>
                <a:sysClr val="windowText" lastClr="000000"/>
              </a:solidFill>
              <a:effectLst/>
              <a:latin typeface="+mn-lt"/>
              <a:ea typeface="+mn-ea"/>
              <a:cs typeface="+mn-cs"/>
            </a:rPr>
            <a:t>引き続き老朽化している教育施設の改修が必要であり増加が見込まれる。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商工費は、平成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年度より商工業振興資金預託金（Ｈ</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313</a:t>
          </a:r>
          <a:r>
            <a:rPr kumimoji="1" lang="ja-JP" altLang="ja-JP" sz="1100">
              <a:solidFill>
                <a:sysClr val="windowText" lastClr="000000"/>
              </a:solidFill>
              <a:effectLst/>
              <a:latin typeface="+mn-lt"/>
              <a:ea typeface="+mn-ea"/>
              <a:cs typeface="+mn-cs"/>
            </a:rPr>
            <a:t>百万円）を予算化したため、この年度以降、類似団体平均を上回ることとなっており、令和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年度においては、</a:t>
          </a:r>
          <a:r>
            <a:rPr lang="ja-JP" altLang="ja-JP" sz="1100">
              <a:solidFill>
                <a:sysClr val="windowText" lastClr="000000"/>
              </a:solidFill>
              <a:effectLst/>
              <a:latin typeface="+mn-lt"/>
              <a:ea typeface="+mn-ea"/>
              <a:cs typeface="+mn-cs"/>
            </a:rPr>
            <a:t>新型コロナウイルス感染症の影響による経済的支援として実施した第</a:t>
          </a:r>
          <a:r>
            <a:rPr lang="en-US" altLang="ja-JP" sz="1100">
              <a:solidFill>
                <a:sysClr val="windowText" lastClr="000000"/>
              </a:solidFill>
              <a:effectLst/>
              <a:latin typeface="+mn-lt"/>
              <a:ea typeface="+mn-ea"/>
              <a:cs typeface="+mn-cs"/>
            </a:rPr>
            <a:t>6</a:t>
          </a:r>
          <a:r>
            <a:rPr lang="ja-JP" altLang="ja-JP" sz="1100">
              <a:solidFill>
                <a:sysClr val="windowText" lastClr="000000"/>
              </a:solidFill>
              <a:effectLst/>
              <a:latin typeface="+mn-lt"/>
              <a:ea typeface="+mn-ea"/>
              <a:cs typeface="+mn-cs"/>
            </a:rPr>
            <a:t>波対応事業者支援金、プレミアム付商品券事業等の補助金</a:t>
          </a:r>
          <a:r>
            <a:rPr lang="ja-JP" altLang="en-US" sz="1100">
              <a:solidFill>
                <a:sysClr val="windowText" lastClr="000000"/>
              </a:solidFill>
              <a:effectLst/>
              <a:latin typeface="+mn-lt"/>
              <a:ea typeface="+mn-ea"/>
              <a:cs typeface="+mn-cs"/>
            </a:rPr>
            <a:t>により増加となった。</a:t>
          </a:r>
          <a:endParaRPr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公債費は、償還額の</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割以内で原則として財政措置のある起債を利用する等の基準を設け、計画的な運用に努めているものの、老朽化した公共施設の整備や補助事業のなどにおいて起債を活用するため単年度における元利償還金の増加が見込まれ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財政調整基金については、決算剰余金を中心に積み立てるいるが、令和</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60</a:t>
          </a:r>
          <a:r>
            <a:rPr lang="ja-JP" altLang="ja-JP" sz="1100" b="0" i="0" baseline="0">
              <a:solidFill>
                <a:sysClr val="windowText" lastClr="000000"/>
              </a:solidFill>
              <a:effectLst/>
              <a:latin typeface="+mn-lt"/>
              <a:ea typeface="+mn-ea"/>
              <a:cs typeface="+mn-cs"/>
            </a:rPr>
            <a:t>百万円の積立を行った。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歳入面では普通交付税が前年度比</a:t>
          </a:r>
          <a:r>
            <a:rPr lang="en-US" altLang="ja-JP" sz="1100" b="0" i="0" baseline="0">
              <a:solidFill>
                <a:sysClr val="windowText" lastClr="000000"/>
              </a:solidFill>
              <a:effectLst/>
              <a:latin typeface="+mn-lt"/>
              <a:ea typeface="+mn-ea"/>
              <a:cs typeface="+mn-cs"/>
            </a:rPr>
            <a:t>9</a:t>
          </a:r>
          <a:r>
            <a:rPr lang="ja-JP" altLang="ja-JP" sz="1100" b="0" i="0" baseline="0">
              <a:solidFill>
                <a:sysClr val="windowText" lastClr="000000"/>
              </a:solidFill>
              <a:effectLst/>
              <a:latin typeface="+mn-lt"/>
              <a:ea typeface="+mn-ea"/>
              <a:cs typeface="+mn-cs"/>
            </a:rPr>
            <a:t>百万の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a:t>
          </a:r>
          <a:r>
            <a:rPr lang="ja-JP" altLang="en-US" sz="1100" b="0" i="0" baseline="0">
              <a:solidFill>
                <a:sysClr val="windowText" lastClr="000000"/>
              </a:solidFill>
              <a:effectLst/>
              <a:latin typeface="+mn-lt"/>
              <a:ea typeface="+mn-ea"/>
              <a:cs typeface="+mn-cs"/>
            </a:rPr>
            <a:t>なり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また、</a:t>
          </a:r>
          <a:r>
            <a:rPr lang="ja-JP" altLang="ja-JP" sz="1100" b="0" i="0" baseline="0">
              <a:solidFill>
                <a:sysClr val="windowText" lastClr="000000"/>
              </a:solidFill>
              <a:effectLst/>
              <a:latin typeface="+mn-lt"/>
              <a:ea typeface="+mn-ea"/>
              <a:cs typeface="+mn-cs"/>
            </a:rPr>
            <a:t>新型コロナウイルスの影響</a:t>
          </a:r>
          <a:r>
            <a:rPr lang="ja-JP" altLang="en-US" sz="1100" b="0" i="0" baseline="0">
              <a:solidFill>
                <a:sysClr val="windowText" lastClr="000000"/>
              </a:solidFill>
              <a:effectLst/>
              <a:latin typeface="+mn-lt"/>
              <a:ea typeface="+mn-ea"/>
              <a:cs typeface="+mn-cs"/>
            </a:rPr>
            <a:t>から景気回復の兆しを見せ</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個人町民税（</a:t>
          </a:r>
          <a:r>
            <a:rPr lang="en-US" altLang="ja-JP" sz="1100" b="0" i="0" baseline="0">
              <a:solidFill>
                <a:sysClr val="windowText" lastClr="000000"/>
              </a:solidFill>
              <a:effectLst/>
              <a:latin typeface="+mn-lt"/>
              <a:ea typeface="+mn-ea"/>
              <a:cs typeface="+mn-cs"/>
            </a:rPr>
            <a:t>+42</a:t>
          </a:r>
          <a:r>
            <a:rPr lang="ja-JP" altLang="en-US" sz="1100" b="0" i="0" baseline="0">
              <a:solidFill>
                <a:sysClr val="windowText" lastClr="000000"/>
              </a:solidFill>
              <a:effectLst/>
              <a:latin typeface="+mn-lt"/>
              <a:ea typeface="+mn-ea"/>
              <a:cs typeface="+mn-cs"/>
            </a:rPr>
            <a:t>百万）</a:t>
          </a:r>
          <a:r>
            <a:rPr lang="ja-JP" altLang="ja-JP" sz="1100" b="0" i="0" baseline="0">
              <a:solidFill>
                <a:sysClr val="windowText" lastClr="000000"/>
              </a:solidFill>
              <a:effectLst/>
              <a:latin typeface="+mn-lt"/>
              <a:ea typeface="+mn-ea"/>
              <a:cs typeface="+mn-cs"/>
            </a:rPr>
            <a:t>法人税（</a:t>
          </a:r>
          <a:r>
            <a:rPr lang="en-US" altLang="ja-JP" sz="1100" b="0" i="0" baseline="0">
              <a:solidFill>
                <a:sysClr val="windowText" lastClr="000000"/>
              </a:solidFill>
              <a:effectLst/>
              <a:latin typeface="+mn-lt"/>
              <a:ea typeface="+mn-ea"/>
              <a:cs typeface="+mn-cs"/>
            </a:rPr>
            <a:t>+56</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と</a:t>
          </a:r>
          <a:r>
            <a:rPr lang="ja-JP" altLang="ja-JP" sz="1100" b="0" i="0" baseline="0">
              <a:solidFill>
                <a:sysClr val="windowText" lastClr="000000"/>
              </a:solidFill>
              <a:effectLst/>
              <a:latin typeface="+mn-lt"/>
              <a:ea typeface="+mn-ea"/>
              <a:cs typeface="+mn-cs"/>
            </a:rPr>
            <a:t>大きく</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また、歳出面では</a:t>
          </a:r>
          <a:r>
            <a:rPr lang="ja-JP" altLang="en-US" sz="1100" b="0" i="0" baseline="0">
              <a:solidFill>
                <a:sysClr val="windowText" lastClr="000000"/>
              </a:solidFill>
              <a:effectLst/>
              <a:latin typeface="+mn-lt"/>
              <a:ea typeface="+mn-ea"/>
              <a:cs typeface="+mn-cs"/>
            </a:rPr>
            <a:t>令和３年８月大雨災害による災害復旧事業や北沢東地区排水管布設工事、たつの町保健福祉センター空調設備改修工事</a:t>
          </a:r>
          <a:r>
            <a:rPr lang="ja-JP" altLang="ja-JP" sz="1100" b="0" i="0" baseline="0">
              <a:solidFill>
                <a:sysClr val="windowText" lastClr="000000"/>
              </a:solidFill>
              <a:effectLst/>
              <a:latin typeface="+mn-lt"/>
              <a:ea typeface="+mn-ea"/>
              <a:cs typeface="+mn-cs"/>
            </a:rPr>
            <a:t>などに費用を費やしたものの、交付金や地方債などの特定財源を見込める事業を中心に実施した。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の取り組みとしては、事業の選択と集中による予算編成を行いつつ、小・中学校等の公共施設の老朽化に伴う改修工事などの計画的な実施や適切な財源の選択と人件費等経常経費の削減により、財政の効率化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健全な財政運営を図り、全会計において赤字は発生していない。</a:t>
          </a:r>
        </a:p>
        <a:p>
          <a:r>
            <a:rPr kumimoji="1" lang="ja-JP" altLang="en-US" sz="1400">
              <a:solidFill>
                <a:sysClr val="windowText" lastClr="000000"/>
              </a:solidFill>
              <a:latin typeface="ＭＳ ゴシック" pitchFamily="49" charset="-128"/>
              <a:ea typeface="ＭＳ ゴシック" pitchFamily="49" charset="-128"/>
            </a:rPr>
            <a:t>引き続き、健全財政維持に努める。</a:t>
          </a:r>
        </a:p>
        <a:p>
          <a:r>
            <a:rPr kumimoji="1" lang="ja-JP" altLang="en-US" sz="1400">
              <a:solidFill>
                <a:sysClr val="windowText" lastClr="000000"/>
              </a:solidFill>
              <a:latin typeface="ＭＳ ゴシック" pitchFamily="49" charset="-128"/>
              <a:ea typeface="ＭＳ ゴシック" pitchFamily="49" charset="-128"/>
            </a:rPr>
            <a:t>また、補助金・繰出金に依存することなく独立採算に向けて料金、使用料の見直し等を検討していく北沢。</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0" customWidth="1"/>
    <col min="12" max="12" width="2.25" style="170" customWidth="1"/>
    <col min="13" max="17" width="2.375" style="170" customWidth="1"/>
    <col min="18" max="119" width="2.125" style="170" customWidth="1"/>
    <col min="120" max="16384" width="0" style="170"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1"/>
      <c r="DK1" s="171"/>
      <c r="DL1" s="171"/>
      <c r="DM1" s="171"/>
      <c r="DN1" s="171"/>
      <c r="DO1" s="171"/>
    </row>
    <row r="2" spans="1:119" ht="24.75" thickBot="1" x14ac:dyDescent="0.2">
      <c r="B2" s="172" t="s">
        <v>83</v>
      </c>
      <c r="C2" s="172"/>
      <c r="D2" s="173"/>
    </row>
    <row r="3" spans="1:119" ht="18.75" customHeight="1" thickBot="1" x14ac:dyDescent="0.2">
      <c r="A3" s="171"/>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1"/>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10661535</v>
      </c>
      <c r="BO4" s="358"/>
      <c r="BP4" s="358"/>
      <c r="BQ4" s="358"/>
      <c r="BR4" s="358"/>
      <c r="BS4" s="358"/>
      <c r="BT4" s="358"/>
      <c r="BU4" s="359"/>
      <c r="BV4" s="357">
        <v>10788468</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v>
      </c>
      <c r="CU4" s="364"/>
      <c r="CV4" s="364"/>
      <c r="CW4" s="364"/>
      <c r="CX4" s="364"/>
      <c r="CY4" s="364"/>
      <c r="CZ4" s="364"/>
      <c r="DA4" s="365"/>
      <c r="DB4" s="363">
        <v>7.1</v>
      </c>
      <c r="DC4" s="364"/>
      <c r="DD4" s="364"/>
      <c r="DE4" s="364"/>
      <c r="DF4" s="364"/>
      <c r="DG4" s="364"/>
      <c r="DH4" s="364"/>
      <c r="DI4" s="365"/>
    </row>
    <row r="5" spans="1:119" ht="18.75" customHeight="1" x14ac:dyDescent="0.15">
      <c r="A5" s="171"/>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10173528</v>
      </c>
      <c r="BO5" s="395"/>
      <c r="BP5" s="395"/>
      <c r="BQ5" s="395"/>
      <c r="BR5" s="395"/>
      <c r="BS5" s="395"/>
      <c r="BT5" s="395"/>
      <c r="BU5" s="396"/>
      <c r="BV5" s="394">
        <v>10147347</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82.3</v>
      </c>
      <c r="CU5" s="392"/>
      <c r="CV5" s="392"/>
      <c r="CW5" s="392"/>
      <c r="CX5" s="392"/>
      <c r="CY5" s="392"/>
      <c r="CZ5" s="392"/>
      <c r="DA5" s="393"/>
      <c r="DB5" s="391">
        <v>77.400000000000006</v>
      </c>
      <c r="DC5" s="392"/>
      <c r="DD5" s="392"/>
      <c r="DE5" s="392"/>
      <c r="DF5" s="392"/>
      <c r="DG5" s="392"/>
      <c r="DH5" s="392"/>
      <c r="DI5" s="393"/>
    </row>
    <row r="6" spans="1:119" ht="18.75" customHeight="1" x14ac:dyDescent="0.15">
      <c r="A6" s="171"/>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488007</v>
      </c>
      <c r="BO6" s="395"/>
      <c r="BP6" s="395"/>
      <c r="BQ6" s="395"/>
      <c r="BR6" s="395"/>
      <c r="BS6" s="395"/>
      <c r="BT6" s="395"/>
      <c r="BU6" s="396"/>
      <c r="BV6" s="394">
        <v>641121</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83.6</v>
      </c>
      <c r="CU6" s="432"/>
      <c r="CV6" s="432"/>
      <c r="CW6" s="432"/>
      <c r="CX6" s="432"/>
      <c r="CY6" s="432"/>
      <c r="CZ6" s="432"/>
      <c r="DA6" s="433"/>
      <c r="DB6" s="431">
        <v>81.8</v>
      </c>
      <c r="DC6" s="432"/>
      <c r="DD6" s="432"/>
      <c r="DE6" s="432"/>
      <c r="DF6" s="432"/>
      <c r="DG6" s="432"/>
      <c r="DH6" s="432"/>
      <c r="DI6" s="433"/>
    </row>
    <row r="7" spans="1:119" ht="18.75" customHeight="1" x14ac:dyDescent="0.15">
      <c r="A7" s="171"/>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65253</v>
      </c>
      <c r="BO7" s="395"/>
      <c r="BP7" s="395"/>
      <c r="BQ7" s="395"/>
      <c r="BR7" s="395"/>
      <c r="BS7" s="395"/>
      <c r="BT7" s="395"/>
      <c r="BU7" s="396"/>
      <c r="BV7" s="394">
        <v>200743</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6033687</v>
      </c>
      <c r="CU7" s="395"/>
      <c r="CV7" s="395"/>
      <c r="CW7" s="395"/>
      <c r="CX7" s="395"/>
      <c r="CY7" s="395"/>
      <c r="CZ7" s="395"/>
      <c r="DA7" s="396"/>
      <c r="DB7" s="394">
        <v>6224379</v>
      </c>
      <c r="DC7" s="395"/>
      <c r="DD7" s="395"/>
      <c r="DE7" s="395"/>
      <c r="DF7" s="395"/>
      <c r="DG7" s="395"/>
      <c r="DH7" s="395"/>
      <c r="DI7" s="396"/>
    </row>
    <row r="8" spans="1:119" ht="18.75" customHeight="1" thickBot="1" x14ac:dyDescent="0.2">
      <c r="A8" s="171"/>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422754</v>
      </c>
      <c r="BO8" s="395"/>
      <c r="BP8" s="395"/>
      <c r="BQ8" s="395"/>
      <c r="BR8" s="395"/>
      <c r="BS8" s="395"/>
      <c r="BT8" s="395"/>
      <c r="BU8" s="396"/>
      <c r="BV8" s="394">
        <v>440378</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0.46</v>
      </c>
      <c r="CU8" s="435"/>
      <c r="CV8" s="435"/>
      <c r="CW8" s="435"/>
      <c r="CX8" s="435"/>
      <c r="CY8" s="435"/>
      <c r="CZ8" s="435"/>
      <c r="DA8" s="436"/>
      <c r="DB8" s="434">
        <v>0.48</v>
      </c>
      <c r="DC8" s="435"/>
      <c r="DD8" s="435"/>
      <c r="DE8" s="435"/>
      <c r="DF8" s="435"/>
      <c r="DG8" s="435"/>
      <c r="DH8" s="435"/>
      <c r="DI8" s="436"/>
    </row>
    <row r="9" spans="1:119" ht="18.75" customHeight="1" thickBot="1" x14ac:dyDescent="0.2">
      <c r="A9" s="171"/>
      <c r="B9" s="388" t="s">
        <v>114</v>
      </c>
      <c r="C9" s="389"/>
      <c r="D9" s="389"/>
      <c r="E9" s="389"/>
      <c r="F9" s="389"/>
      <c r="G9" s="389"/>
      <c r="H9" s="389"/>
      <c r="I9" s="389"/>
      <c r="J9" s="389"/>
      <c r="K9" s="437"/>
      <c r="L9" s="438" t="s">
        <v>115</v>
      </c>
      <c r="M9" s="439"/>
      <c r="N9" s="439"/>
      <c r="O9" s="439"/>
      <c r="P9" s="439"/>
      <c r="Q9" s="440"/>
      <c r="R9" s="441">
        <v>18555</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-17624</v>
      </c>
      <c r="BO9" s="395"/>
      <c r="BP9" s="395"/>
      <c r="BQ9" s="395"/>
      <c r="BR9" s="395"/>
      <c r="BS9" s="395"/>
      <c r="BT9" s="395"/>
      <c r="BU9" s="396"/>
      <c r="BV9" s="394">
        <v>91439</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9.5</v>
      </c>
      <c r="CU9" s="392"/>
      <c r="CV9" s="392"/>
      <c r="CW9" s="392"/>
      <c r="CX9" s="392"/>
      <c r="CY9" s="392"/>
      <c r="CZ9" s="392"/>
      <c r="DA9" s="393"/>
      <c r="DB9" s="391">
        <v>9.5</v>
      </c>
      <c r="DC9" s="392"/>
      <c r="DD9" s="392"/>
      <c r="DE9" s="392"/>
      <c r="DF9" s="392"/>
      <c r="DG9" s="392"/>
      <c r="DH9" s="392"/>
      <c r="DI9" s="393"/>
    </row>
    <row r="10" spans="1:119" ht="18.75" customHeight="1" thickBot="1" x14ac:dyDescent="0.2">
      <c r="A10" s="171"/>
      <c r="B10" s="388"/>
      <c r="C10" s="389"/>
      <c r="D10" s="389"/>
      <c r="E10" s="389"/>
      <c r="F10" s="389"/>
      <c r="G10" s="389"/>
      <c r="H10" s="389"/>
      <c r="I10" s="389"/>
      <c r="J10" s="389"/>
      <c r="K10" s="437"/>
      <c r="L10" s="444" t="s">
        <v>121</v>
      </c>
      <c r="M10" s="424"/>
      <c r="N10" s="424"/>
      <c r="O10" s="424"/>
      <c r="P10" s="424"/>
      <c r="Q10" s="425"/>
      <c r="R10" s="445">
        <v>19770</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60805</v>
      </c>
      <c r="BO10" s="395"/>
      <c r="BP10" s="395"/>
      <c r="BQ10" s="395"/>
      <c r="BR10" s="395"/>
      <c r="BS10" s="395"/>
      <c r="BT10" s="395"/>
      <c r="BU10" s="396"/>
      <c r="BV10" s="394">
        <v>101031</v>
      </c>
      <c r="BW10" s="395"/>
      <c r="BX10" s="395"/>
      <c r="BY10" s="395"/>
      <c r="BZ10" s="395"/>
      <c r="CA10" s="395"/>
      <c r="CB10" s="395"/>
      <c r="CC10" s="396"/>
      <c r="CD10" s="177" t="s">
        <v>125</v>
      </c>
      <c r="CE10" s="178"/>
      <c r="CF10" s="178"/>
      <c r="CG10" s="178"/>
      <c r="CH10" s="178"/>
      <c r="CI10" s="178"/>
      <c r="CJ10" s="178"/>
      <c r="CK10" s="178"/>
      <c r="CL10" s="178"/>
      <c r="CM10" s="178"/>
      <c r="CN10" s="178"/>
      <c r="CO10" s="178"/>
      <c r="CP10" s="178"/>
      <c r="CQ10" s="178"/>
      <c r="CR10" s="178"/>
      <c r="CS10" s="179"/>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1"/>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118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1"/>
      <c r="B12" s="454" t="s">
        <v>132</v>
      </c>
      <c r="C12" s="455"/>
      <c r="D12" s="455"/>
      <c r="E12" s="455"/>
      <c r="F12" s="455"/>
      <c r="G12" s="455"/>
      <c r="H12" s="455"/>
      <c r="I12" s="455"/>
      <c r="J12" s="455"/>
      <c r="K12" s="456"/>
      <c r="L12" s="463" t="s">
        <v>133</v>
      </c>
      <c r="M12" s="464"/>
      <c r="N12" s="464"/>
      <c r="O12" s="464"/>
      <c r="P12" s="464"/>
      <c r="Q12" s="465"/>
      <c r="R12" s="466">
        <v>18611</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140</v>
      </c>
      <c r="DC12" s="435"/>
      <c r="DD12" s="435"/>
      <c r="DE12" s="435"/>
      <c r="DF12" s="435"/>
      <c r="DG12" s="435"/>
      <c r="DH12" s="435"/>
      <c r="DI12" s="436"/>
    </row>
    <row r="13" spans="1:119" ht="18.75" customHeight="1" x14ac:dyDescent="0.15">
      <c r="A13" s="171"/>
      <c r="B13" s="457"/>
      <c r="C13" s="458"/>
      <c r="D13" s="458"/>
      <c r="E13" s="458"/>
      <c r="F13" s="458"/>
      <c r="G13" s="458"/>
      <c r="H13" s="458"/>
      <c r="I13" s="458"/>
      <c r="J13" s="458"/>
      <c r="K13" s="459"/>
      <c r="L13" s="186"/>
      <c r="M13" s="485" t="s">
        <v>141</v>
      </c>
      <c r="N13" s="486"/>
      <c r="O13" s="486"/>
      <c r="P13" s="486"/>
      <c r="Q13" s="487"/>
      <c r="R13" s="478">
        <v>18175</v>
      </c>
      <c r="S13" s="479"/>
      <c r="T13" s="479"/>
      <c r="U13" s="479"/>
      <c r="V13" s="480"/>
      <c r="W13" s="410" t="s">
        <v>142</v>
      </c>
      <c r="X13" s="411"/>
      <c r="Y13" s="411"/>
      <c r="Z13" s="411"/>
      <c r="AA13" s="411"/>
      <c r="AB13" s="401"/>
      <c r="AC13" s="445">
        <v>432</v>
      </c>
      <c r="AD13" s="446"/>
      <c r="AE13" s="446"/>
      <c r="AF13" s="446"/>
      <c r="AG13" s="488"/>
      <c r="AH13" s="445">
        <v>467</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43181</v>
      </c>
      <c r="BO13" s="395"/>
      <c r="BP13" s="395"/>
      <c r="BQ13" s="395"/>
      <c r="BR13" s="395"/>
      <c r="BS13" s="395"/>
      <c r="BT13" s="395"/>
      <c r="BU13" s="396"/>
      <c r="BV13" s="394">
        <v>192470</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7.4</v>
      </c>
      <c r="CU13" s="392"/>
      <c r="CV13" s="392"/>
      <c r="CW13" s="392"/>
      <c r="CX13" s="392"/>
      <c r="CY13" s="392"/>
      <c r="CZ13" s="392"/>
      <c r="DA13" s="393"/>
      <c r="DB13" s="391">
        <v>7.5</v>
      </c>
      <c r="DC13" s="392"/>
      <c r="DD13" s="392"/>
      <c r="DE13" s="392"/>
      <c r="DF13" s="392"/>
      <c r="DG13" s="392"/>
      <c r="DH13" s="392"/>
      <c r="DI13" s="393"/>
    </row>
    <row r="14" spans="1:119" ht="18.75" customHeight="1" thickBot="1" x14ac:dyDescent="0.2">
      <c r="A14" s="171"/>
      <c r="B14" s="457"/>
      <c r="C14" s="458"/>
      <c r="D14" s="458"/>
      <c r="E14" s="458"/>
      <c r="F14" s="458"/>
      <c r="G14" s="458"/>
      <c r="H14" s="458"/>
      <c r="I14" s="458"/>
      <c r="J14" s="458"/>
      <c r="K14" s="459"/>
      <c r="L14" s="475" t="s">
        <v>147</v>
      </c>
      <c r="M14" s="476"/>
      <c r="N14" s="476"/>
      <c r="O14" s="476"/>
      <c r="P14" s="476"/>
      <c r="Q14" s="477"/>
      <c r="R14" s="478">
        <v>18864</v>
      </c>
      <c r="S14" s="479"/>
      <c r="T14" s="479"/>
      <c r="U14" s="479"/>
      <c r="V14" s="480"/>
      <c r="W14" s="384"/>
      <c r="X14" s="385"/>
      <c r="Y14" s="385"/>
      <c r="Z14" s="385"/>
      <c r="AA14" s="385"/>
      <c r="AB14" s="374"/>
      <c r="AC14" s="481">
        <v>4.8</v>
      </c>
      <c r="AD14" s="482"/>
      <c r="AE14" s="482"/>
      <c r="AF14" s="482"/>
      <c r="AG14" s="483"/>
      <c r="AH14" s="481">
        <v>4.9000000000000004</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v>4.0999999999999996</v>
      </c>
      <c r="CU14" s="493"/>
      <c r="CV14" s="493"/>
      <c r="CW14" s="493"/>
      <c r="CX14" s="493"/>
      <c r="CY14" s="493"/>
      <c r="CZ14" s="493"/>
      <c r="DA14" s="494"/>
      <c r="DB14" s="492">
        <v>5.6</v>
      </c>
      <c r="DC14" s="493"/>
      <c r="DD14" s="493"/>
      <c r="DE14" s="493"/>
      <c r="DF14" s="493"/>
      <c r="DG14" s="493"/>
      <c r="DH14" s="493"/>
      <c r="DI14" s="494"/>
    </row>
    <row r="15" spans="1:119" ht="18.75" customHeight="1" x14ac:dyDescent="0.15">
      <c r="A15" s="171"/>
      <c r="B15" s="457"/>
      <c r="C15" s="458"/>
      <c r="D15" s="458"/>
      <c r="E15" s="458"/>
      <c r="F15" s="458"/>
      <c r="G15" s="458"/>
      <c r="H15" s="458"/>
      <c r="I15" s="458"/>
      <c r="J15" s="458"/>
      <c r="K15" s="459"/>
      <c r="L15" s="186"/>
      <c r="M15" s="485" t="s">
        <v>141</v>
      </c>
      <c r="N15" s="486"/>
      <c r="O15" s="486"/>
      <c r="P15" s="486"/>
      <c r="Q15" s="487"/>
      <c r="R15" s="478">
        <v>18452</v>
      </c>
      <c r="S15" s="479"/>
      <c r="T15" s="479"/>
      <c r="U15" s="479"/>
      <c r="V15" s="480"/>
      <c r="W15" s="410" t="s">
        <v>149</v>
      </c>
      <c r="X15" s="411"/>
      <c r="Y15" s="411"/>
      <c r="Z15" s="411"/>
      <c r="AA15" s="411"/>
      <c r="AB15" s="401"/>
      <c r="AC15" s="445">
        <v>4012</v>
      </c>
      <c r="AD15" s="446"/>
      <c r="AE15" s="446"/>
      <c r="AF15" s="446"/>
      <c r="AG15" s="488"/>
      <c r="AH15" s="445">
        <v>4288</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2360869</v>
      </c>
      <c r="BO15" s="358"/>
      <c r="BP15" s="358"/>
      <c r="BQ15" s="358"/>
      <c r="BR15" s="358"/>
      <c r="BS15" s="358"/>
      <c r="BT15" s="358"/>
      <c r="BU15" s="359"/>
      <c r="BV15" s="357">
        <v>2321638</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1"/>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44.3</v>
      </c>
      <c r="AD16" s="482"/>
      <c r="AE16" s="482"/>
      <c r="AF16" s="482"/>
      <c r="AG16" s="483"/>
      <c r="AH16" s="481">
        <v>44.9</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5352151</v>
      </c>
      <c r="BO16" s="395"/>
      <c r="BP16" s="395"/>
      <c r="BQ16" s="395"/>
      <c r="BR16" s="395"/>
      <c r="BS16" s="395"/>
      <c r="BT16" s="395"/>
      <c r="BU16" s="396"/>
      <c r="BV16" s="394">
        <v>5305059</v>
      </c>
      <c r="BW16" s="395"/>
      <c r="BX16" s="395"/>
      <c r="BY16" s="395"/>
      <c r="BZ16" s="395"/>
      <c r="CA16" s="395"/>
      <c r="CB16" s="395"/>
      <c r="CC16" s="396"/>
      <c r="CD16" s="180"/>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1"/>
      <c r="B17" s="460"/>
      <c r="C17" s="461"/>
      <c r="D17" s="461"/>
      <c r="E17" s="461"/>
      <c r="F17" s="461"/>
      <c r="G17" s="461"/>
      <c r="H17" s="461"/>
      <c r="I17" s="461"/>
      <c r="J17" s="461"/>
      <c r="K17" s="462"/>
      <c r="L17" s="190"/>
      <c r="M17" s="505" t="s">
        <v>155</v>
      </c>
      <c r="N17" s="506"/>
      <c r="O17" s="506"/>
      <c r="P17" s="506"/>
      <c r="Q17" s="507"/>
      <c r="R17" s="500" t="s">
        <v>156</v>
      </c>
      <c r="S17" s="501"/>
      <c r="T17" s="501"/>
      <c r="U17" s="501"/>
      <c r="V17" s="502"/>
      <c r="W17" s="410" t="s">
        <v>157</v>
      </c>
      <c r="X17" s="411"/>
      <c r="Y17" s="411"/>
      <c r="Z17" s="411"/>
      <c r="AA17" s="411"/>
      <c r="AB17" s="401"/>
      <c r="AC17" s="445">
        <v>4603</v>
      </c>
      <c r="AD17" s="446"/>
      <c r="AE17" s="446"/>
      <c r="AF17" s="446"/>
      <c r="AG17" s="488"/>
      <c r="AH17" s="445">
        <v>4802</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2945905</v>
      </c>
      <c r="BO17" s="395"/>
      <c r="BP17" s="395"/>
      <c r="BQ17" s="395"/>
      <c r="BR17" s="395"/>
      <c r="BS17" s="395"/>
      <c r="BT17" s="395"/>
      <c r="BU17" s="396"/>
      <c r="BV17" s="394">
        <v>2894339</v>
      </c>
      <c r="BW17" s="395"/>
      <c r="BX17" s="395"/>
      <c r="BY17" s="395"/>
      <c r="BZ17" s="395"/>
      <c r="CA17" s="395"/>
      <c r="CB17" s="395"/>
      <c r="CC17" s="396"/>
      <c r="CD17" s="180"/>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1"/>
      <c r="B18" s="516" t="s">
        <v>159</v>
      </c>
      <c r="C18" s="437"/>
      <c r="D18" s="437"/>
      <c r="E18" s="517"/>
      <c r="F18" s="517"/>
      <c r="G18" s="517"/>
      <c r="H18" s="517"/>
      <c r="I18" s="517"/>
      <c r="J18" s="517"/>
      <c r="K18" s="517"/>
      <c r="L18" s="518">
        <v>169.2</v>
      </c>
      <c r="M18" s="518"/>
      <c r="N18" s="518"/>
      <c r="O18" s="518"/>
      <c r="P18" s="518"/>
      <c r="Q18" s="518"/>
      <c r="R18" s="519"/>
      <c r="S18" s="519"/>
      <c r="T18" s="519"/>
      <c r="U18" s="519"/>
      <c r="V18" s="520"/>
      <c r="W18" s="412"/>
      <c r="X18" s="413"/>
      <c r="Y18" s="413"/>
      <c r="Z18" s="413"/>
      <c r="AA18" s="413"/>
      <c r="AB18" s="404"/>
      <c r="AC18" s="521">
        <v>50.9</v>
      </c>
      <c r="AD18" s="522"/>
      <c r="AE18" s="522"/>
      <c r="AF18" s="522"/>
      <c r="AG18" s="523"/>
      <c r="AH18" s="521">
        <v>50.2</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5133177</v>
      </c>
      <c r="BO18" s="395"/>
      <c r="BP18" s="395"/>
      <c r="BQ18" s="395"/>
      <c r="BR18" s="395"/>
      <c r="BS18" s="395"/>
      <c r="BT18" s="395"/>
      <c r="BU18" s="396"/>
      <c r="BV18" s="394">
        <v>4909231</v>
      </c>
      <c r="BW18" s="395"/>
      <c r="BX18" s="395"/>
      <c r="BY18" s="395"/>
      <c r="BZ18" s="395"/>
      <c r="CA18" s="395"/>
      <c r="CB18" s="395"/>
      <c r="CC18" s="396"/>
      <c r="CD18" s="180"/>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1"/>
      <c r="B19" s="516" t="s">
        <v>161</v>
      </c>
      <c r="C19" s="437"/>
      <c r="D19" s="437"/>
      <c r="E19" s="517"/>
      <c r="F19" s="517"/>
      <c r="G19" s="517"/>
      <c r="H19" s="517"/>
      <c r="I19" s="517"/>
      <c r="J19" s="517"/>
      <c r="K19" s="517"/>
      <c r="L19" s="525">
        <v>110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7866690</v>
      </c>
      <c r="BO19" s="395"/>
      <c r="BP19" s="395"/>
      <c r="BQ19" s="395"/>
      <c r="BR19" s="395"/>
      <c r="BS19" s="395"/>
      <c r="BT19" s="395"/>
      <c r="BU19" s="396"/>
      <c r="BV19" s="394">
        <v>7639728</v>
      </c>
      <c r="BW19" s="395"/>
      <c r="BX19" s="395"/>
      <c r="BY19" s="395"/>
      <c r="BZ19" s="395"/>
      <c r="CA19" s="395"/>
      <c r="CB19" s="395"/>
      <c r="CC19" s="396"/>
      <c r="CD19" s="180"/>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1"/>
      <c r="B20" s="516" t="s">
        <v>163</v>
      </c>
      <c r="C20" s="437"/>
      <c r="D20" s="437"/>
      <c r="E20" s="517"/>
      <c r="F20" s="517"/>
      <c r="G20" s="517"/>
      <c r="H20" s="517"/>
      <c r="I20" s="517"/>
      <c r="J20" s="517"/>
      <c r="K20" s="517"/>
      <c r="L20" s="525">
        <v>7258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0"/>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1"/>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0"/>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1"/>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7258071</v>
      </c>
      <c r="BO22" s="358"/>
      <c r="BP22" s="358"/>
      <c r="BQ22" s="358"/>
      <c r="BR22" s="358"/>
      <c r="BS22" s="358"/>
      <c r="BT22" s="358"/>
      <c r="BU22" s="359"/>
      <c r="BV22" s="357">
        <v>7548366</v>
      </c>
      <c r="BW22" s="358"/>
      <c r="BX22" s="358"/>
      <c r="BY22" s="358"/>
      <c r="BZ22" s="358"/>
      <c r="CA22" s="358"/>
      <c r="CB22" s="358"/>
      <c r="CC22" s="359"/>
      <c r="CD22" s="180"/>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1"/>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6082355</v>
      </c>
      <c r="BO23" s="395"/>
      <c r="BP23" s="395"/>
      <c r="BQ23" s="395"/>
      <c r="BR23" s="395"/>
      <c r="BS23" s="395"/>
      <c r="BT23" s="395"/>
      <c r="BU23" s="396"/>
      <c r="BV23" s="394">
        <v>6286125</v>
      </c>
      <c r="BW23" s="395"/>
      <c r="BX23" s="395"/>
      <c r="BY23" s="395"/>
      <c r="BZ23" s="395"/>
      <c r="CA23" s="395"/>
      <c r="CB23" s="395"/>
      <c r="CC23" s="396"/>
      <c r="CD23" s="180"/>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1"/>
      <c r="B24" s="565"/>
      <c r="C24" s="541"/>
      <c r="D24" s="542"/>
      <c r="E24" s="444" t="s">
        <v>173</v>
      </c>
      <c r="F24" s="424"/>
      <c r="G24" s="424"/>
      <c r="H24" s="424"/>
      <c r="I24" s="424"/>
      <c r="J24" s="424"/>
      <c r="K24" s="425"/>
      <c r="L24" s="445">
        <v>1</v>
      </c>
      <c r="M24" s="446"/>
      <c r="N24" s="446"/>
      <c r="O24" s="446"/>
      <c r="P24" s="488"/>
      <c r="Q24" s="445">
        <v>8300</v>
      </c>
      <c r="R24" s="446"/>
      <c r="S24" s="446"/>
      <c r="T24" s="446"/>
      <c r="U24" s="446"/>
      <c r="V24" s="488"/>
      <c r="W24" s="540"/>
      <c r="X24" s="541"/>
      <c r="Y24" s="542"/>
      <c r="Z24" s="444" t="s">
        <v>174</v>
      </c>
      <c r="AA24" s="424"/>
      <c r="AB24" s="424"/>
      <c r="AC24" s="424"/>
      <c r="AD24" s="424"/>
      <c r="AE24" s="424"/>
      <c r="AF24" s="424"/>
      <c r="AG24" s="425"/>
      <c r="AH24" s="445">
        <v>189</v>
      </c>
      <c r="AI24" s="446"/>
      <c r="AJ24" s="446"/>
      <c r="AK24" s="446"/>
      <c r="AL24" s="488"/>
      <c r="AM24" s="445">
        <v>513135</v>
      </c>
      <c r="AN24" s="446"/>
      <c r="AO24" s="446"/>
      <c r="AP24" s="446"/>
      <c r="AQ24" s="446"/>
      <c r="AR24" s="488"/>
      <c r="AS24" s="445">
        <v>2715</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3272049</v>
      </c>
      <c r="BO24" s="395"/>
      <c r="BP24" s="395"/>
      <c r="BQ24" s="395"/>
      <c r="BR24" s="395"/>
      <c r="BS24" s="395"/>
      <c r="BT24" s="395"/>
      <c r="BU24" s="396"/>
      <c r="BV24" s="394">
        <v>3275694</v>
      </c>
      <c r="BW24" s="395"/>
      <c r="BX24" s="395"/>
      <c r="BY24" s="395"/>
      <c r="BZ24" s="395"/>
      <c r="CA24" s="395"/>
      <c r="CB24" s="395"/>
      <c r="CC24" s="396"/>
      <c r="CD24" s="180"/>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1"/>
      <c r="B25" s="565"/>
      <c r="C25" s="541"/>
      <c r="D25" s="542"/>
      <c r="E25" s="444" t="s">
        <v>176</v>
      </c>
      <c r="F25" s="424"/>
      <c r="G25" s="424"/>
      <c r="H25" s="424"/>
      <c r="I25" s="424"/>
      <c r="J25" s="424"/>
      <c r="K25" s="425"/>
      <c r="L25" s="445">
        <v>1</v>
      </c>
      <c r="M25" s="446"/>
      <c r="N25" s="446"/>
      <c r="O25" s="446"/>
      <c r="P25" s="488"/>
      <c r="Q25" s="445">
        <v>6700</v>
      </c>
      <c r="R25" s="446"/>
      <c r="S25" s="446"/>
      <c r="T25" s="446"/>
      <c r="U25" s="446"/>
      <c r="V25" s="488"/>
      <c r="W25" s="540"/>
      <c r="X25" s="541"/>
      <c r="Y25" s="542"/>
      <c r="Z25" s="444" t="s">
        <v>177</v>
      </c>
      <c r="AA25" s="424"/>
      <c r="AB25" s="424"/>
      <c r="AC25" s="424"/>
      <c r="AD25" s="424"/>
      <c r="AE25" s="424"/>
      <c r="AF25" s="424"/>
      <c r="AG25" s="425"/>
      <c r="AH25" s="445" t="s">
        <v>140</v>
      </c>
      <c r="AI25" s="446"/>
      <c r="AJ25" s="446"/>
      <c r="AK25" s="446"/>
      <c r="AL25" s="488"/>
      <c r="AM25" s="445" t="s">
        <v>140</v>
      </c>
      <c r="AN25" s="446"/>
      <c r="AO25" s="446"/>
      <c r="AP25" s="446"/>
      <c r="AQ25" s="446"/>
      <c r="AR25" s="488"/>
      <c r="AS25" s="445" t="s">
        <v>140</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220356</v>
      </c>
      <c r="BO25" s="358"/>
      <c r="BP25" s="358"/>
      <c r="BQ25" s="358"/>
      <c r="BR25" s="358"/>
      <c r="BS25" s="358"/>
      <c r="BT25" s="358"/>
      <c r="BU25" s="359"/>
      <c r="BV25" s="357">
        <v>215549</v>
      </c>
      <c r="BW25" s="358"/>
      <c r="BX25" s="358"/>
      <c r="BY25" s="358"/>
      <c r="BZ25" s="358"/>
      <c r="CA25" s="358"/>
      <c r="CB25" s="358"/>
      <c r="CC25" s="359"/>
      <c r="CD25" s="180"/>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1"/>
      <c r="B26" s="565"/>
      <c r="C26" s="541"/>
      <c r="D26" s="542"/>
      <c r="E26" s="444" t="s">
        <v>179</v>
      </c>
      <c r="F26" s="424"/>
      <c r="G26" s="424"/>
      <c r="H26" s="424"/>
      <c r="I26" s="424"/>
      <c r="J26" s="424"/>
      <c r="K26" s="425"/>
      <c r="L26" s="445">
        <v>1</v>
      </c>
      <c r="M26" s="446"/>
      <c r="N26" s="446"/>
      <c r="O26" s="446"/>
      <c r="P26" s="488"/>
      <c r="Q26" s="445">
        <v>5400</v>
      </c>
      <c r="R26" s="446"/>
      <c r="S26" s="446"/>
      <c r="T26" s="446"/>
      <c r="U26" s="446"/>
      <c r="V26" s="488"/>
      <c r="W26" s="540"/>
      <c r="X26" s="541"/>
      <c r="Y26" s="542"/>
      <c r="Z26" s="444" t="s">
        <v>180</v>
      </c>
      <c r="AA26" s="546"/>
      <c r="AB26" s="546"/>
      <c r="AC26" s="546"/>
      <c r="AD26" s="546"/>
      <c r="AE26" s="546"/>
      <c r="AF26" s="546"/>
      <c r="AG26" s="547"/>
      <c r="AH26" s="445">
        <v>7</v>
      </c>
      <c r="AI26" s="446"/>
      <c r="AJ26" s="446"/>
      <c r="AK26" s="446"/>
      <c r="AL26" s="488"/>
      <c r="AM26" s="445">
        <v>21308</v>
      </c>
      <c r="AN26" s="446"/>
      <c r="AO26" s="446"/>
      <c r="AP26" s="446"/>
      <c r="AQ26" s="446"/>
      <c r="AR26" s="488"/>
      <c r="AS26" s="445">
        <v>3044</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140</v>
      </c>
      <c r="BO26" s="395"/>
      <c r="BP26" s="395"/>
      <c r="BQ26" s="395"/>
      <c r="BR26" s="395"/>
      <c r="BS26" s="395"/>
      <c r="BT26" s="395"/>
      <c r="BU26" s="396"/>
      <c r="BV26" s="394" t="s">
        <v>140</v>
      </c>
      <c r="BW26" s="395"/>
      <c r="BX26" s="395"/>
      <c r="BY26" s="395"/>
      <c r="BZ26" s="395"/>
      <c r="CA26" s="395"/>
      <c r="CB26" s="395"/>
      <c r="CC26" s="396"/>
      <c r="CD26" s="180"/>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1"/>
      <c r="B27" s="565"/>
      <c r="C27" s="541"/>
      <c r="D27" s="542"/>
      <c r="E27" s="444" t="s">
        <v>182</v>
      </c>
      <c r="F27" s="424"/>
      <c r="G27" s="424"/>
      <c r="H27" s="424"/>
      <c r="I27" s="424"/>
      <c r="J27" s="424"/>
      <c r="K27" s="425"/>
      <c r="L27" s="445">
        <v>1</v>
      </c>
      <c r="M27" s="446"/>
      <c r="N27" s="446"/>
      <c r="O27" s="446"/>
      <c r="P27" s="488"/>
      <c r="Q27" s="445">
        <v>3090</v>
      </c>
      <c r="R27" s="446"/>
      <c r="S27" s="446"/>
      <c r="T27" s="446"/>
      <c r="U27" s="446"/>
      <c r="V27" s="488"/>
      <c r="W27" s="540"/>
      <c r="X27" s="541"/>
      <c r="Y27" s="542"/>
      <c r="Z27" s="444" t="s">
        <v>183</v>
      </c>
      <c r="AA27" s="424"/>
      <c r="AB27" s="424"/>
      <c r="AC27" s="424"/>
      <c r="AD27" s="424"/>
      <c r="AE27" s="424"/>
      <c r="AF27" s="424"/>
      <c r="AG27" s="425"/>
      <c r="AH27" s="445" t="s">
        <v>140</v>
      </c>
      <c r="AI27" s="446"/>
      <c r="AJ27" s="446"/>
      <c r="AK27" s="446"/>
      <c r="AL27" s="488"/>
      <c r="AM27" s="445" t="s">
        <v>140</v>
      </c>
      <c r="AN27" s="446"/>
      <c r="AO27" s="446"/>
      <c r="AP27" s="446"/>
      <c r="AQ27" s="446"/>
      <c r="AR27" s="488"/>
      <c r="AS27" s="445" t="s">
        <v>140</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55527</v>
      </c>
      <c r="BO27" s="514"/>
      <c r="BP27" s="514"/>
      <c r="BQ27" s="514"/>
      <c r="BR27" s="514"/>
      <c r="BS27" s="514"/>
      <c r="BT27" s="514"/>
      <c r="BU27" s="515"/>
      <c r="BV27" s="513">
        <v>55526</v>
      </c>
      <c r="BW27" s="514"/>
      <c r="BX27" s="514"/>
      <c r="BY27" s="514"/>
      <c r="BZ27" s="514"/>
      <c r="CA27" s="514"/>
      <c r="CB27" s="514"/>
      <c r="CC27" s="515"/>
      <c r="CD27" s="174"/>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1"/>
      <c r="B28" s="565"/>
      <c r="C28" s="541"/>
      <c r="D28" s="542"/>
      <c r="E28" s="444" t="s">
        <v>185</v>
      </c>
      <c r="F28" s="424"/>
      <c r="G28" s="424"/>
      <c r="H28" s="424"/>
      <c r="I28" s="424"/>
      <c r="J28" s="424"/>
      <c r="K28" s="425"/>
      <c r="L28" s="445">
        <v>1</v>
      </c>
      <c r="M28" s="446"/>
      <c r="N28" s="446"/>
      <c r="O28" s="446"/>
      <c r="P28" s="488"/>
      <c r="Q28" s="445">
        <v>2480</v>
      </c>
      <c r="R28" s="446"/>
      <c r="S28" s="446"/>
      <c r="T28" s="446"/>
      <c r="U28" s="446"/>
      <c r="V28" s="488"/>
      <c r="W28" s="540"/>
      <c r="X28" s="541"/>
      <c r="Y28" s="542"/>
      <c r="Z28" s="444" t="s">
        <v>186</v>
      </c>
      <c r="AA28" s="424"/>
      <c r="AB28" s="424"/>
      <c r="AC28" s="424"/>
      <c r="AD28" s="424"/>
      <c r="AE28" s="424"/>
      <c r="AF28" s="424"/>
      <c r="AG28" s="425"/>
      <c r="AH28" s="445" t="s">
        <v>140</v>
      </c>
      <c r="AI28" s="446"/>
      <c r="AJ28" s="446"/>
      <c r="AK28" s="446"/>
      <c r="AL28" s="488"/>
      <c r="AM28" s="445" t="s">
        <v>140</v>
      </c>
      <c r="AN28" s="446"/>
      <c r="AO28" s="446"/>
      <c r="AP28" s="446"/>
      <c r="AQ28" s="446"/>
      <c r="AR28" s="488"/>
      <c r="AS28" s="445" t="s">
        <v>140</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2072909</v>
      </c>
      <c r="BO28" s="358"/>
      <c r="BP28" s="358"/>
      <c r="BQ28" s="358"/>
      <c r="BR28" s="358"/>
      <c r="BS28" s="358"/>
      <c r="BT28" s="358"/>
      <c r="BU28" s="359"/>
      <c r="BV28" s="357">
        <v>2012104</v>
      </c>
      <c r="BW28" s="358"/>
      <c r="BX28" s="358"/>
      <c r="BY28" s="358"/>
      <c r="BZ28" s="358"/>
      <c r="CA28" s="358"/>
      <c r="CB28" s="358"/>
      <c r="CC28" s="359"/>
      <c r="CD28" s="180"/>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1"/>
      <c r="B29" s="565"/>
      <c r="C29" s="541"/>
      <c r="D29" s="542"/>
      <c r="E29" s="444" t="s">
        <v>188</v>
      </c>
      <c r="F29" s="424"/>
      <c r="G29" s="424"/>
      <c r="H29" s="424"/>
      <c r="I29" s="424"/>
      <c r="J29" s="424"/>
      <c r="K29" s="425"/>
      <c r="L29" s="445">
        <v>12</v>
      </c>
      <c r="M29" s="446"/>
      <c r="N29" s="446"/>
      <c r="O29" s="446"/>
      <c r="P29" s="488"/>
      <c r="Q29" s="445">
        <v>2270</v>
      </c>
      <c r="R29" s="446"/>
      <c r="S29" s="446"/>
      <c r="T29" s="446"/>
      <c r="U29" s="446"/>
      <c r="V29" s="488"/>
      <c r="W29" s="543"/>
      <c r="X29" s="544"/>
      <c r="Y29" s="545"/>
      <c r="Z29" s="444" t="s">
        <v>189</v>
      </c>
      <c r="AA29" s="424"/>
      <c r="AB29" s="424"/>
      <c r="AC29" s="424"/>
      <c r="AD29" s="424"/>
      <c r="AE29" s="424"/>
      <c r="AF29" s="424"/>
      <c r="AG29" s="425"/>
      <c r="AH29" s="445">
        <v>189</v>
      </c>
      <c r="AI29" s="446"/>
      <c r="AJ29" s="446"/>
      <c r="AK29" s="446"/>
      <c r="AL29" s="488"/>
      <c r="AM29" s="445">
        <v>513135</v>
      </c>
      <c r="AN29" s="446"/>
      <c r="AO29" s="446"/>
      <c r="AP29" s="446"/>
      <c r="AQ29" s="446"/>
      <c r="AR29" s="488"/>
      <c r="AS29" s="445">
        <v>2715</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229233</v>
      </c>
      <c r="BO29" s="395"/>
      <c r="BP29" s="395"/>
      <c r="BQ29" s="395"/>
      <c r="BR29" s="395"/>
      <c r="BS29" s="395"/>
      <c r="BT29" s="395"/>
      <c r="BU29" s="396"/>
      <c r="BV29" s="394">
        <v>229031</v>
      </c>
      <c r="BW29" s="395"/>
      <c r="BX29" s="395"/>
      <c r="BY29" s="395"/>
      <c r="BZ29" s="395"/>
      <c r="CA29" s="395"/>
      <c r="CB29" s="395"/>
      <c r="CC29" s="396"/>
      <c r="CD29" s="174"/>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1"/>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94.7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1444417</v>
      </c>
      <c r="BO30" s="514"/>
      <c r="BP30" s="514"/>
      <c r="BQ30" s="514"/>
      <c r="BR30" s="514"/>
      <c r="BS30" s="514"/>
      <c r="BT30" s="514"/>
      <c r="BU30" s="515"/>
      <c r="BV30" s="513">
        <v>1148243</v>
      </c>
      <c r="BW30" s="514"/>
      <c r="BX30" s="514"/>
      <c r="BY30" s="514"/>
      <c r="BZ30" s="514"/>
      <c r="CA30" s="514"/>
      <c r="CB30" s="514"/>
      <c r="CC30" s="515"/>
      <c r="CD30" s="182"/>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1"/>
      <c r="B31" s="196"/>
      <c r="DI31" s="197"/>
    </row>
    <row r="32" spans="1:113" ht="13.5" customHeight="1" x14ac:dyDescent="0.15">
      <c r="A32" s="171"/>
      <c r="B32" s="198"/>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197"/>
    </row>
    <row r="33" spans="1:113" ht="13.5" customHeight="1" x14ac:dyDescent="0.15">
      <c r="A33" s="171"/>
      <c r="B33" s="198"/>
      <c r="C33" s="418" t="s">
        <v>198</v>
      </c>
      <c r="D33" s="418"/>
      <c r="E33" s="383" t="s">
        <v>199</v>
      </c>
      <c r="F33" s="383"/>
      <c r="G33" s="383"/>
      <c r="H33" s="383"/>
      <c r="I33" s="383"/>
      <c r="J33" s="383"/>
      <c r="K33" s="383"/>
      <c r="L33" s="383"/>
      <c r="M33" s="383"/>
      <c r="N33" s="383"/>
      <c r="O33" s="383"/>
      <c r="P33" s="383"/>
      <c r="Q33" s="383"/>
      <c r="R33" s="383"/>
      <c r="S33" s="383"/>
      <c r="T33" s="175"/>
      <c r="U33" s="418" t="s">
        <v>198</v>
      </c>
      <c r="V33" s="418"/>
      <c r="W33" s="383" t="s">
        <v>199</v>
      </c>
      <c r="X33" s="383"/>
      <c r="Y33" s="383"/>
      <c r="Z33" s="383"/>
      <c r="AA33" s="383"/>
      <c r="AB33" s="383"/>
      <c r="AC33" s="383"/>
      <c r="AD33" s="383"/>
      <c r="AE33" s="383"/>
      <c r="AF33" s="383"/>
      <c r="AG33" s="383"/>
      <c r="AH33" s="383"/>
      <c r="AI33" s="383"/>
      <c r="AJ33" s="383"/>
      <c r="AK33" s="383"/>
      <c r="AL33" s="175"/>
      <c r="AM33" s="418" t="s">
        <v>198</v>
      </c>
      <c r="AN33" s="418"/>
      <c r="AO33" s="383" t="s">
        <v>199</v>
      </c>
      <c r="AP33" s="383"/>
      <c r="AQ33" s="383"/>
      <c r="AR33" s="383"/>
      <c r="AS33" s="383"/>
      <c r="AT33" s="383"/>
      <c r="AU33" s="383"/>
      <c r="AV33" s="383"/>
      <c r="AW33" s="383"/>
      <c r="AX33" s="383"/>
      <c r="AY33" s="383"/>
      <c r="AZ33" s="383"/>
      <c r="BA33" s="383"/>
      <c r="BB33" s="383"/>
      <c r="BC33" s="383"/>
      <c r="BD33" s="181"/>
      <c r="BE33" s="383" t="s">
        <v>200</v>
      </c>
      <c r="BF33" s="383"/>
      <c r="BG33" s="383" t="s">
        <v>201</v>
      </c>
      <c r="BH33" s="383"/>
      <c r="BI33" s="383"/>
      <c r="BJ33" s="383"/>
      <c r="BK33" s="383"/>
      <c r="BL33" s="383"/>
      <c r="BM33" s="383"/>
      <c r="BN33" s="383"/>
      <c r="BO33" s="383"/>
      <c r="BP33" s="383"/>
      <c r="BQ33" s="383"/>
      <c r="BR33" s="383"/>
      <c r="BS33" s="383"/>
      <c r="BT33" s="383"/>
      <c r="BU33" s="383"/>
      <c r="BV33" s="181"/>
      <c r="BW33" s="418" t="s">
        <v>200</v>
      </c>
      <c r="BX33" s="418"/>
      <c r="BY33" s="383" t="s">
        <v>202</v>
      </c>
      <c r="BZ33" s="383"/>
      <c r="CA33" s="383"/>
      <c r="CB33" s="383"/>
      <c r="CC33" s="383"/>
      <c r="CD33" s="383"/>
      <c r="CE33" s="383"/>
      <c r="CF33" s="383"/>
      <c r="CG33" s="383"/>
      <c r="CH33" s="383"/>
      <c r="CI33" s="383"/>
      <c r="CJ33" s="383"/>
      <c r="CK33" s="383"/>
      <c r="CL33" s="383"/>
      <c r="CM33" s="383"/>
      <c r="CN33" s="175"/>
      <c r="CO33" s="418" t="s">
        <v>198</v>
      </c>
      <c r="CP33" s="418"/>
      <c r="CQ33" s="383" t="s">
        <v>203</v>
      </c>
      <c r="CR33" s="383"/>
      <c r="CS33" s="383"/>
      <c r="CT33" s="383"/>
      <c r="CU33" s="383"/>
      <c r="CV33" s="383"/>
      <c r="CW33" s="383"/>
      <c r="CX33" s="383"/>
      <c r="CY33" s="383"/>
      <c r="CZ33" s="383"/>
      <c r="DA33" s="383"/>
      <c r="DB33" s="383"/>
      <c r="DC33" s="383"/>
      <c r="DD33" s="383"/>
      <c r="DE33" s="383"/>
      <c r="DF33" s="175"/>
      <c r="DG33" s="583" t="s">
        <v>204</v>
      </c>
      <c r="DH33" s="583"/>
      <c r="DI33" s="176"/>
    </row>
    <row r="34" spans="1:113" ht="32.25" customHeight="1" x14ac:dyDescent="0.15">
      <c r="A34" s="171"/>
      <c r="B34" s="198"/>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1"/>
      <c r="U34" s="584">
        <f>IF(W34="","",MAX(C34:D43)+1)</f>
        <v>3</v>
      </c>
      <c r="V34" s="584"/>
      <c r="W34" s="585" t="str">
        <f>IF('各会計、関係団体の財政状況及び健全化判断比率'!B28="","",'各会計、関係団体の財政状況及び健全化判断比率'!B28)</f>
        <v>辰野町国民健康保険診療所特別会計</v>
      </c>
      <c r="X34" s="585"/>
      <c r="Y34" s="585"/>
      <c r="Z34" s="585"/>
      <c r="AA34" s="585"/>
      <c r="AB34" s="585"/>
      <c r="AC34" s="585"/>
      <c r="AD34" s="585"/>
      <c r="AE34" s="585"/>
      <c r="AF34" s="585"/>
      <c r="AG34" s="585"/>
      <c r="AH34" s="585"/>
      <c r="AI34" s="585"/>
      <c r="AJ34" s="585"/>
      <c r="AK34" s="585"/>
      <c r="AL34" s="171"/>
      <c r="AM34" s="584">
        <f>IF(AO34="","",MAX(C34:D43,U34:V43)+1)</f>
        <v>7</v>
      </c>
      <c r="AN34" s="584"/>
      <c r="AO34" s="585" t="str">
        <f>IF('各会計、関係団体の財政状況及び健全化判断比率'!B32="","",'各会計、関係団体の財政状況及び健全化判断比率'!B32)</f>
        <v>辰野町上水道特別会計</v>
      </c>
      <c r="AP34" s="585"/>
      <c r="AQ34" s="585"/>
      <c r="AR34" s="585"/>
      <c r="AS34" s="585"/>
      <c r="AT34" s="585"/>
      <c r="AU34" s="585"/>
      <c r="AV34" s="585"/>
      <c r="AW34" s="585"/>
      <c r="AX34" s="585"/>
      <c r="AY34" s="585"/>
      <c r="AZ34" s="585"/>
      <c r="BA34" s="585"/>
      <c r="BB34" s="585"/>
      <c r="BC34" s="585"/>
      <c r="BD34" s="171"/>
      <c r="BE34" s="584" t="str">
        <f>IF(BG34="","",MAX(C34:D43,U34:V43,AM34:AN43)+1)</f>
        <v/>
      </c>
      <c r="BF34" s="584"/>
      <c r="BG34" s="585"/>
      <c r="BH34" s="585"/>
      <c r="BI34" s="585"/>
      <c r="BJ34" s="585"/>
      <c r="BK34" s="585"/>
      <c r="BL34" s="585"/>
      <c r="BM34" s="585"/>
      <c r="BN34" s="585"/>
      <c r="BO34" s="585"/>
      <c r="BP34" s="585"/>
      <c r="BQ34" s="585"/>
      <c r="BR34" s="585"/>
      <c r="BS34" s="585"/>
      <c r="BT34" s="585"/>
      <c r="BU34" s="585"/>
      <c r="BV34" s="171"/>
      <c r="BW34" s="584">
        <f>IF(BY34="","",MAX(C34:D43,U34:V43,AM34:AN43,BE34:BF43)+1)</f>
        <v>10</v>
      </c>
      <c r="BX34" s="584"/>
      <c r="BY34" s="585" t="str">
        <f>IF('各会計、関係団体の財政状況及び健全化判断比率'!B68="","",'各会計、関係団体の財政状況及び健全化判断比率'!B68)</f>
        <v>上伊那広域連合（一般会計）</v>
      </c>
      <c r="BZ34" s="585"/>
      <c r="CA34" s="585"/>
      <c r="CB34" s="585"/>
      <c r="CC34" s="585"/>
      <c r="CD34" s="585"/>
      <c r="CE34" s="585"/>
      <c r="CF34" s="585"/>
      <c r="CG34" s="585"/>
      <c r="CH34" s="585"/>
      <c r="CI34" s="585"/>
      <c r="CJ34" s="585"/>
      <c r="CK34" s="585"/>
      <c r="CL34" s="585"/>
      <c r="CM34" s="585"/>
      <c r="CN34" s="171"/>
      <c r="CO34" s="584">
        <f>IF(CQ34="","",MAX(C34:D43,U34:V43,AM34:AN43,BE34:BF43,BW34:BX43)+1)</f>
        <v>20</v>
      </c>
      <c r="CP34" s="584"/>
      <c r="CQ34" s="585" t="str">
        <f>IF('各会計、関係団体の財政状況及び健全化判断比率'!BS7="","",'各会計、関係団体の財政状況及び健全化判断比率'!BS7)</f>
        <v>辰野町土地開発公社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76"/>
    </row>
    <row r="35" spans="1:113" ht="32.25" customHeight="1" x14ac:dyDescent="0.15">
      <c r="A35" s="171"/>
      <c r="B35" s="198"/>
      <c r="C35" s="584">
        <f>IF(E35="","",C34+1)</f>
        <v>2</v>
      </c>
      <c r="D35" s="584"/>
      <c r="E35" s="585" t="str">
        <f>IF('各会計、関係団体の財政状況及び健全化判断比率'!B8="","",'各会計、関係団体の財政状況及び健全化判断比率'!B8)</f>
        <v>辰野町地域情報告知システム特別会計</v>
      </c>
      <c r="F35" s="585"/>
      <c r="G35" s="585"/>
      <c r="H35" s="585"/>
      <c r="I35" s="585"/>
      <c r="J35" s="585"/>
      <c r="K35" s="585"/>
      <c r="L35" s="585"/>
      <c r="M35" s="585"/>
      <c r="N35" s="585"/>
      <c r="O35" s="585"/>
      <c r="P35" s="585"/>
      <c r="Q35" s="585"/>
      <c r="R35" s="585"/>
      <c r="S35" s="585"/>
      <c r="T35" s="171"/>
      <c r="U35" s="584">
        <f>IF(W35="","",U34+1)</f>
        <v>4</v>
      </c>
      <c r="V35" s="584"/>
      <c r="W35" s="585" t="str">
        <f>IF('各会計、関係団体の財政状況及び健全化判断比率'!B29="","",'各会計、関係団体の財政状況及び健全化判断比率'!B29)</f>
        <v>辰野町国民健康保険特別会計</v>
      </c>
      <c r="X35" s="585"/>
      <c r="Y35" s="585"/>
      <c r="Z35" s="585"/>
      <c r="AA35" s="585"/>
      <c r="AB35" s="585"/>
      <c r="AC35" s="585"/>
      <c r="AD35" s="585"/>
      <c r="AE35" s="585"/>
      <c r="AF35" s="585"/>
      <c r="AG35" s="585"/>
      <c r="AH35" s="585"/>
      <c r="AI35" s="585"/>
      <c r="AJ35" s="585"/>
      <c r="AK35" s="585"/>
      <c r="AL35" s="171"/>
      <c r="AM35" s="584">
        <f t="shared" ref="AM35:AM43" si="0">IF(AO35="","",AM34+1)</f>
        <v>8</v>
      </c>
      <c r="AN35" s="584"/>
      <c r="AO35" s="585" t="str">
        <f>IF('各会計、関係団体の財政状況及び健全化判断比率'!B33="","",'各会計、関係団体の財政状況及び健全化判断比率'!B33)</f>
        <v>辰野町公共下水道特別会計</v>
      </c>
      <c r="AP35" s="585"/>
      <c r="AQ35" s="585"/>
      <c r="AR35" s="585"/>
      <c r="AS35" s="585"/>
      <c r="AT35" s="585"/>
      <c r="AU35" s="585"/>
      <c r="AV35" s="585"/>
      <c r="AW35" s="585"/>
      <c r="AX35" s="585"/>
      <c r="AY35" s="585"/>
      <c r="AZ35" s="585"/>
      <c r="BA35" s="585"/>
      <c r="BB35" s="585"/>
      <c r="BC35" s="585"/>
      <c r="BD35" s="171"/>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1"/>
      <c r="BW35" s="584">
        <f t="shared" ref="BW35:BW43" si="2">IF(BY35="","",BW34+1)</f>
        <v>11</v>
      </c>
      <c r="BX35" s="584"/>
      <c r="BY35" s="585" t="str">
        <f>IF('各会計、関係団体の財政状況及び健全化判断比率'!B69="","",'各会計、関係団体の財政状況及び健全化判断比率'!B69)</f>
        <v>上伊那広域連合（消防事業特別会計）</v>
      </c>
      <c r="BZ35" s="585"/>
      <c r="CA35" s="585"/>
      <c r="CB35" s="585"/>
      <c r="CC35" s="585"/>
      <c r="CD35" s="585"/>
      <c r="CE35" s="585"/>
      <c r="CF35" s="585"/>
      <c r="CG35" s="585"/>
      <c r="CH35" s="585"/>
      <c r="CI35" s="585"/>
      <c r="CJ35" s="585"/>
      <c r="CK35" s="585"/>
      <c r="CL35" s="585"/>
      <c r="CM35" s="585"/>
      <c r="CN35" s="171"/>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76"/>
    </row>
    <row r="36" spans="1:113" ht="32.25" customHeight="1" x14ac:dyDescent="0.15">
      <c r="A36" s="171"/>
      <c r="B36" s="198"/>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1"/>
      <c r="U36" s="584">
        <f t="shared" ref="U36:U43" si="4">IF(W36="","",U35+1)</f>
        <v>5</v>
      </c>
      <c r="V36" s="584"/>
      <c r="W36" s="585" t="str">
        <f>IF('各会計、関係団体の財政状況及び健全化判断比率'!B30="","",'各会計、関係団体の財政状況及び健全化判断比率'!B30)</f>
        <v>辰野町介護保険特別会計</v>
      </c>
      <c r="X36" s="585"/>
      <c r="Y36" s="585"/>
      <c r="Z36" s="585"/>
      <c r="AA36" s="585"/>
      <c r="AB36" s="585"/>
      <c r="AC36" s="585"/>
      <c r="AD36" s="585"/>
      <c r="AE36" s="585"/>
      <c r="AF36" s="585"/>
      <c r="AG36" s="585"/>
      <c r="AH36" s="585"/>
      <c r="AI36" s="585"/>
      <c r="AJ36" s="585"/>
      <c r="AK36" s="585"/>
      <c r="AL36" s="171"/>
      <c r="AM36" s="584">
        <f t="shared" si="0"/>
        <v>9</v>
      </c>
      <c r="AN36" s="584"/>
      <c r="AO36" s="585" t="str">
        <f>IF('各会計、関係団体の財政状況及び健全化判断比率'!B34="","",'各会計、関係団体の財政状況及び健全化判断比率'!B34)</f>
        <v>町立辰野病院特別会計</v>
      </c>
      <c r="AP36" s="585"/>
      <c r="AQ36" s="585"/>
      <c r="AR36" s="585"/>
      <c r="AS36" s="585"/>
      <c r="AT36" s="585"/>
      <c r="AU36" s="585"/>
      <c r="AV36" s="585"/>
      <c r="AW36" s="585"/>
      <c r="AX36" s="585"/>
      <c r="AY36" s="585"/>
      <c r="AZ36" s="585"/>
      <c r="BA36" s="585"/>
      <c r="BB36" s="585"/>
      <c r="BC36" s="585"/>
      <c r="BD36" s="171"/>
      <c r="BE36" s="584" t="str">
        <f t="shared" si="1"/>
        <v/>
      </c>
      <c r="BF36" s="584"/>
      <c r="BG36" s="585"/>
      <c r="BH36" s="585"/>
      <c r="BI36" s="585"/>
      <c r="BJ36" s="585"/>
      <c r="BK36" s="585"/>
      <c r="BL36" s="585"/>
      <c r="BM36" s="585"/>
      <c r="BN36" s="585"/>
      <c r="BO36" s="585"/>
      <c r="BP36" s="585"/>
      <c r="BQ36" s="585"/>
      <c r="BR36" s="585"/>
      <c r="BS36" s="585"/>
      <c r="BT36" s="585"/>
      <c r="BU36" s="585"/>
      <c r="BV36" s="171"/>
      <c r="BW36" s="584">
        <f t="shared" si="2"/>
        <v>12</v>
      </c>
      <c r="BX36" s="584"/>
      <c r="BY36" s="585" t="str">
        <f>IF('各会計、関係団体の財政状況及び健全化判断比率'!B70="","",'各会計、関係団体の財政状況及び健全化判断比率'!B70)</f>
        <v>上伊那広域連合（ふるさと市町村圏基金事業特別会計）</v>
      </c>
      <c r="BZ36" s="585"/>
      <c r="CA36" s="585"/>
      <c r="CB36" s="585"/>
      <c r="CC36" s="585"/>
      <c r="CD36" s="585"/>
      <c r="CE36" s="585"/>
      <c r="CF36" s="585"/>
      <c r="CG36" s="585"/>
      <c r="CH36" s="585"/>
      <c r="CI36" s="585"/>
      <c r="CJ36" s="585"/>
      <c r="CK36" s="585"/>
      <c r="CL36" s="585"/>
      <c r="CM36" s="585"/>
      <c r="CN36" s="171"/>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76"/>
    </row>
    <row r="37" spans="1:113" ht="32.25" customHeight="1" x14ac:dyDescent="0.15">
      <c r="A37" s="171"/>
      <c r="B37" s="198"/>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1"/>
      <c r="U37" s="584">
        <f t="shared" si="4"/>
        <v>6</v>
      </c>
      <c r="V37" s="584"/>
      <c r="W37" s="585" t="str">
        <f>IF('各会計、関係団体の財政状況及び健全化判断比率'!B31="","",'各会計、関係団体の財政状況及び健全化判断比率'!B31)</f>
        <v>辰野町後期高齢者医療特別会計</v>
      </c>
      <c r="X37" s="585"/>
      <c r="Y37" s="585"/>
      <c r="Z37" s="585"/>
      <c r="AA37" s="585"/>
      <c r="AB37" s="585"/>
      <c r="AC37" s="585"/>
      <c r="AD37" s="585"/>
      <c r="AE37" s="585"/>
      <c r="AF37" s="585"/>
      <c r="AG37" s="585"/>
      <c r="AH37" s="585"/>
      <c r="AI37" s="585"/>
      <c r="AJ37" s="585"/>
      <c r="AK37" s="585"/>
      <c r="AL37" s="171"/>
      <c r="AM37" s="584" t="str">
        <f t="shared" si="0"/>
        <v/>
      </c>
      <c r="AN37" s="584"/>
      <c r="AO37" s="585"/>
      <c r="AP37" s="585"/>
      <c r="AQ37" s="585"/>
      <c r="AR37" s="585"/>
      <c r="AS37" s="585"/>
      <c r="AT37" s="585"/>
      <c r="AU37" s="585"/>
      <c r="AV37" s="585"/>
      <c r="AW37" s="585"/>
      <c r="AX37" s="585"/>
      <c r="AY37" s="585"/>
      <c r="AZ37" s="585"/>
      <c r="BA37" s="585"/>
      <c r="BB37" s="585"/>
      <c r="BC37" s="585"/>
      <c r="BD37" s="171"/>
      <c r="BE37" s="584" t="str">
        <f t="shared" si="1"/>
        <v/>
      </c>
      <c r="BF37" s="584"/>
      <c r="BG37" s="585"/>
      <c r="BH37" s="585"/>
      <c r="BI37" s="585"/>
      <c r="BJ37" s="585"/>
      <c r="BK37" s="585"/>
      <c r="BL37" s="585"/>
      <c r="BM37" s="585"/>
      <c r="BN37" s="585"/>
      <c r="BO37" s="585"/>
      <c r="BP37" s="585"/>
      <c r="BQ37" s="585"/>
      <c r="BR37" s="585"/>
      <c r="BS37" s="585"/>
      <c r="BT37" s="585"/>
      <c r="BU37" s="585"/>
      <c r="BV37" s="171"/>
      <c r="BW37" s="584">
        <f t="shared" si="2"/>
        <v>13</v>
      </c>
      <c r="BX37" s="584"/>
      <c r="BY37" s="585" t="str">
        <f>IF('各会計、関係団体の財政状況及び健全化判断比率'!B71="","",'各会計、関係団体の財政状況及び健全化判断比率'!B71)</f>
        <v>上伊那広域連合（土木振興事業特別会計）</v>
      </c>
      <c r="BZ37" s="585"/>
      <c r="CA37" s="585"/>
      <c r="CB37" s="585"/>
      <c r="CC37" s="585"/>
      <c r="CD37" s="585"/>
      <c r="CE37" s="585"/>
      <c r="CF37" s="585"/>
      <c r="CG37" s="585"/>
      <c r="CH37" s="585"/>
      <c r="CI37" s="585"/>
      <c r="CJ37" s="585"/>
      <c r="CK37" s="585"/>
      <c r="CL37" s="585"/>
      <c r="CM37" s="585"/>
      <c r="CN37" s="171"/>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76"/>
    </row>
    <row r="38" spans="1:113" ht="32.25" customHeight="1" x14ac:dyDescent="0.15">
      <c r="A38" s="171"/>
      <c r="B38" s="198"/>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1"/>
      <c r="U38" s="584" t="str">
        <f t="shared" si="4"/>
        <v/>
      </c>
      <c r="V38" s="584"/>
      <c r="W38" s="585"/>
      <c r="X38" s="585"/>
      <c r="Y38" s="585"/>
      <c r="Z38" s="585"/>
      <c r="AA38" s="585"/>
      <c r="AB38" s="585"/>
      <c r="AC38" s="585"/>
      <c r="AD38" s="585"/>
      <c r="AE38" s="585"/>
      <c r="AF38" s="585"/>
      <c r="AG38" s="585"/>
      <c r="AH38" s="585"/>
      <c r="AI38" s="585"/>
      <c r="AJ38" s="585"/>
      <c r="AK38" s="585"/>
      <c r="AL38" s="171"/>
      <c r="AM38" s="584" t="str">
        <f t="shared" si="0"/>
        <v/>
      </c>
      <c r="AN38" s="584"/>
      <c r="AO38" s="585"/>
      <c r="AP38" s="585"/>
      <c r="AQ38" s="585"/>
      <c r="AR38" s="585"/>
      <c r="AS38" s="585"/>
      <c r="AT38" s="585"/>
      <c r="AU38" s="585"/>
      <c r="AV38" s="585"/>
      <c r="AW38" s="585"/>
      <c r="AX38" s="585"/>
      <c r="AY38" s="585"/>
      <c r="AZ38" s="585"/>
      <c r="BA38" s="585"/>
      <c r="BB38" s="585"/>
      <c r="BC38" s="585"/>
      <c r="BD38" s="171"/>
      <c r="BE38" s="584" t="str">
        <f t="shared" si="1"/>
        <v/>
      </c>
      <c r="BF38" s="584"/>
      <c r="BG38" s="585"/>
      <c r="BH38" s="585"/>
      <c r="BI38" s="585"/>
      <c r="BJ38" s="585"/>
      <c r="BK38" s="585"/>
      <c r="BL38" s="585"/>
      <c r="BM38" s="585"/>
      <c r="BN38" s="585"/>
      <c r="BO38" s="585"/>
      <c r="BP38" s="585"/>
      <c r="BQ38" s="585"/>
      <c r="BR38" s="585"/>
      <c r="BS38" s="585"/>
      <c r="BT38" s="585"/>
      <c r="BU38" s="585"/>
      <c r="BV38" s="171"/>
      <c r="BW38" s="584">
        <f t="shared" si="2"/>
        <v>14</v>
      </c>
      <c r="BX38" s="584"/>
      <c r="BY38" s="585" t="str">
        <f>IF('各会計、関係団体の財政状況及び健全化判断比率'!B72="","",'各会計、関係団体の財政状況及び健全化判断比率'!B72)</f>
        <v>湖北行政事務組合（衛生センター特別）</v>
      </c>
      <c r="BZ38" s="585"/>
      <c r="CA38" s="585"/>
      <c r="CB38" s="585"/>
      <c r="CC38" s="585"/>
      <c r="CD38" s="585"/>
      <c r="CE38" s="585"/>
      <c r="CF38" s="585"/>
      <c r="CG38" s="585"/>
      <c r="CH38" s="585"/>
      <c r="CI38" s="585"/>
      <c r="CJ38" s="585"/>
      <c r="CK38" s="585"/>
      <c r="CL38" s="585"/>
      <c r="CM38" s="585"/>
      <c r="CN38" s="171"/>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76"/>
    </row>
    <row r="39" spans="1:113" ht="32.25" customHeight="1" x14ac:dyDescent="0.15">
      <c r="A39" s="171"/>
      <c r="B39" s="198"/>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1"/>
      <c r="U39" s="584" t="str">
        <f t="shared" si="4"/>
        <v/>
      </c>
      <c r="V39" s="584"/>
      <c r="W39" s="585"/>
      <c r="X39" s="585"/>
      <c r="Y39" s="585"/>
      <c r="Z39" s="585"/>
      <c r="AA39" s="585"/>
      <c r="AB39" s="585"/>
      <c r="AC39" s="585"/>
      <c r="AD39" s="585"/>
      <c r="AE39" s="585"/>
      <c r="AF39" s="585"/>
      <c r="AG39" s="585"/>
      <c r="AH39" s="585"/>
      <c r="AI39" s="585"/>
      <c r="AJ39" s="585"/>
      <c r="AK39" s="585"/>
      <c r="AL39" s="171"/>
      <c r="AM39" s="584" t="str">
        <f t="shared" si="0"/>
        <v/>
      </c>
      <c r="AN39" s="584"/>
      <c r="AO39" s="585"/>
      <c r="AP39" s="585"/>
      <c r="AQ39" s="585"/>
      <c r="AR39" s="585"/>
      <c r="AS39" s="585"/>
      <c r="AT39" s="585"/>
      <c r="AU39" s="585"/>
      <c r="AV39" s="585"/>
      <c r="AW39" s="585"/>
      <c r="AX39" s="585"/>
      <c r="AY39" s="585"/>
      <c r="AZ39" s="585"/>
      <c r="BA39" s="585"/>
      <c r="BB39" s="585"/>
      <c r="BC39" s="585"/>
      <c r="BD39" s="171"/>
      <c r="BE39" s="584" t="str">
        <f t="shared" si="1"/>
        <v/>
      </c>
      <c r="BF39" s="584"/>
      <c r="BG39" s="585"/>
      <c r="BH39" s="585"/>
      <c r="BI39" s="585"/>
      <c r="BJ39" s="585"/>
      <c r="BK39" s="585"/>
      <c r="BL39" s="585"/>
      <c r="BM39" s="585"/>
      <c r="BN39" s="585"/>
      <c r="BO39" s="585"/>
      <c r="BP39" s="585"/>
      <c r="BQ39" s="585"/>
      <c r="BR39" s="585"/>
      <c r="BS39" s="585"/>
      <c r="BT39" s="585"/>
      <c r="BU39" s="585"/>
      <c r="BV39" s="171"/>
      <c r="BW39" s="584">
        <f t="shared" si="2"/>
        <v>15</v>
      </c>
      <c r="BX39" s="584"/>
      <c r="BY39" s="585" t="str">
        <f>IF('各会計、関係団体の財政状況及び健全化判断比率'!B73="","",'各会計、関係団体の財政状況及び健全化判断比率'!B73)</f>
        <v>辰野町塩尻市小学校組合（一般会計）</v>
      </c>
      <c r="BZ39" s="585"/>
      <c r="CA39" s="585"/>
      <c r="CB39" s="585"/>
      <c r="CC39" s="585"/>
      <c r="CD39" s="585"/>
      <c r="CE39" s="585"/>
      <c r="CF39" s="585"/>
      <c r="CG39" s="585"/>
      <c r="CH39" s="585"/>
      <c r="CI39" s="585"/>
      <c r="CJ39" s="585"/>
      <c r="CK39" s="585"/>
      <c r="CL39" s="585"/>
      <c r="CM39" s="585"/>
      <c r="CN39" s="171"/>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76"/>
    </row>
    <row r="40" spans="1:113" ht="32.25" customHeight="1" x14ac:dyDescent="0.15">
      <c r="A40" s="171"/>
      <c r="B40" s="198"/>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1"/>
      <c r="U40" s="584" t="str">
        <f t="shared" si="4"/>
        <v/>
      </c>
      <c r="V40" s="584"/>
      <c r="W40" s="585"/>
      <c r="X40" s="585"/>
      <c r="Y40" s="585"/>
      <c r="Z40" s="585"/>
      <c r="AA40" s="585"/>
      <c r="AB40" s="585"/>
      <c r="AC40" s="585"/>
      <c r="AD40" s="585"/>
      <c r="AE40" s="585"/>
      <c r="AF40" s="585"/>
      <c r="AG40" s="585"/>
      <c r="AH40" s="585"/>
      <c r="AI40" s="585"/>
      <c r="AJ40" s="585"/>
      <c r="AK40" s="585"/>
      <c r="AL40" s="171"/>
      <c r="AM40" s="584" t="str">
        <f t="shared" si="0"/>
        <v/>
      </c>
      <c r="AN40" s="584"/>
      <c r="AO40" s="585"/>
      <c r="AP40" s="585"/>
      <c r="AQ40" s="585"/>
      <c r="AR40" s="585"/>
      <c r="AS40" s="585"/>
      <c r="AT40" s="585"/>
      <c r="AU40" s="585"/>
      <c r="AV40" s="585"/>
      <c r="AW40" s="585"/>
      <c r="AX40" s="585"/>
      <c r="AY40" s="585"/>
      <c r="AZ40" s="585"/>
      <c r="BA40" s="585"/>
      <c r="BB40" s="585"/>
      <c r="BC40" s="585"/>
      <c r="BD40" s="171"/>
      <c r="BE40" s="584" t="str">
        <f t="shared" si="1"/>
        <v/>
      </c>
      <c r="BF40" s="584"/>
      <c r="BG40" s="585"/>
      <c r="BH40" s="585"/>
      <c r="BI40" s="585"/>
      <c r="BJ40" s="585"/>
      <c r="BK40" s="585"/>
      <c r="BL40" s="585"/>
      <c r="BM40" s="585"/>
      <c r="BN40" s="585"/>
      <c r="BO40" s="585"/>
      <c r="BP40" s="585"/>
      <c r="BQ40" s="585"/>
      <c r="BR40" s="585"/>
      <c r="BS40" s="585"/>
      <c r="BT40" s="585"/>
      <c r="BU40" s="585"/>
      <c r="BV40" s="171"/>
      <c r="BW40" s="584">
        <f t="shared" si="2"/>
        <v>16</v>
      </c>
      <c r="BX40" s="584"/>
      <c r="BY40" s="585" t="str">
        <f>IF('各会計、関係団体の財政状況及び健全化判断比率'!B74="","",'各会計、関係団体の財政状況及び健全化判断比率'!B74)</f>
        <v>塩尻市辰野町中学校組合（一般会計）</v>
      </c>
      <c r="BZ40" s="585"/>
      <c r="CA40" s="585"/>
      <c r="CB40" s="585"/>
      <c r="CC40" s="585"/>
      <c r="CD40" s="585"/>
      <c r="CE40" s="585"/>
      <c r="CF40" s="585"/>
      <c r="CG40" s="585"/>
      <c r="CH40" s="585"/>
      <c r="CI40" s="585"/>
      <c r="CJ40" s="585"/>
      <c r="CK40" s="585"/>
      <c r="CL40" s="585"/>
      <c r="CM40" s="585"/>
      <c r="CN40" s="171"/>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76"/>
    </row>
    <row r="41" spans="1:113" ht="32.25" customHeight="1" x14ac:dyDescent="0.15">
      <c r="A41" s="171"/>
      <c r="B41" s="198"/>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1"/>
      <c r="U41" s="584" t="str">
        <f t="shared" si="4"/>
        <v/>
      </c>
      <c r="V41" s="584"/>
      <c r="W41" s="585"/>
      <c r="X41" s="585"/>
      <c r="Y41" s="585"/>
      <c r="Z41" s="585"/>
      <c r="AA41" s="585"/>
      <c r="AB41" s="585"/>
      <c r="AC41" s="585"/>
      <c r="AD41" s="585"/>
      <c r="AE41" s="585"/>
      <c r="AF41" s="585"/>
      <c r="AG41" s="585"/>
      <c r="AH41" s="585"/>
      <c r="AI41" s="585"/>
      <c r="AJ41" s="585"/>
      <c r="AK41" s="585"/>
      <c r="AL41" s="171"/>
      <c r="AM41" s="584" t="str">
        <f t="shared" si="0"/>
        <v/>
      </c>
      <c r="AN41" s="584"/>
      <c r="AO41" s="585"/>
      <c r="AP41" s="585"/>
      <c r="AQ41" s="585"/>
      <c r="AR41" s="585"/>
      <c r="AS41" s="585"/>
      <c r="AT41" s="585"/>
      <c r="AU41" s="585"/>
      <c r="AV41" s="585"/>
      <c r="AW41" s="585"/>
      <c r="AX41" s="585"/>
      <c r="AY41" s="585"/>
      <c r="AZ41" s="585"/>
      <c r="BA41" s="585"/>
      <c r="BB41" s="585"/>
      <c r="BC41" s="585"/>
      <c r="BD41" s="171"/>
      <c r="BE41" s="584" t="str">
        <f t="shared" si="1"/>
        <v/>
      </c>
      <c r="BF41" s="584"/>
      <c r="BG41" s="585"/>
      <c r="BH41" s="585"/>
      <c r="BI41" s="585"/>
      <c r="BJ41" s="585"/>
      <c r="BK41" s="585"/>
      <c r="BL41" s="585"/>
      <c r="BM41" s="585"/>
      <c r="BN41" s="585"/>
      <c r="BO41" s="585"/>
      <c r="BP41" s="585"/>
      <c r="BQ41" s="585"/>
      <c r="BR41" s="585"/>
      <c r="BS41" s="585"/>
      <c r="BT41" s="585"/>
      <c r="BU41" s="585"/>
      <c r="BV41" s="171"/>
      <c r="BW41" s="584">
        <f t="shared" si="2"/>
        <v>17</v>
      </c>
      <c r="BX41" s="584"/>
      <c r="BY41" s="585" t="str">
        <f>IF('各会計、関係団体の財政状況及び健全化判断比率'!B75="","",'各会計、関係団体の財政状況及び健全化判断比率'!B75)</f>
        <v>南信地域町村交通災害共済事務組合（一般会計）</v>
      </c>
      <c r="BZ41" s="585"/>
      <c r="CA41" s="585"/>
      <c r="CB41" s="585"/>
      <c r="CC41" s="585"/>
      <c r="CD41" s="585"/>
      <c r="CE41" s="585"/>
      <c r="CF41" s="585"/>
      <c r="CG41" s="585"/>
      <c r="CH41" s="585"/>
      <c r="CI41" s="585"/>
      <c r="CJ41" s="585"/>
      <c r="CK41" s="585"/>
      <c r="CL41" s="585"/>
      <c r="CM41" s="585"/>
      <c r="CN41" s="171"/>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76"/>
    </row>
    <row r="42" spans="1:113" ht="32.25" customHeight="1" x14ac:dyDescent="0.15">
      <c r="B42" s="198"/>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1"/>
      <c r="U42" s="584" t="str">
        <f t="shared" si="4"/>
        <v/>
      </c>
      <c r="V42" s="584"/>
      <c r="W42" s="585"/>
      <c r="X42" s="585"/>
      <c r="Y42" s="585"/>
      <c r="Z42" s="585"/>
      <c r="AA42" s="585"/>
      <c r="AB42" s="585"/>
      <c r="AC42" s="585"/>
      <c r="AD42" s="585"/>
      <c r="AE42" s="585"/>
      <c r="AF42" s="585"/>
      <c r="AG42" s="585"/>
      <c r="AH42" s="585"/>
      <c r="AI42" s="585"/>
      <c r="AJ42" s="585"/>
      <c r="AK42" s="585"/>
      <c r="AL42" s="171"/>
      <c r="AM42" s="584" t="str">
        <f t="shared" si="0"/>
        <v/>
      </c>
      <c r="AN42" s="584"/>
      <c r="AO42" s="585"/>
      <c r="AP42" s="585"/>
      <c r="AQ42" s="585"/>
      <c r="AR42" s="585"/>
      <c r="AS42" s="585"/>
      <c r="AT42" s="585"/>
      <c r="AU42" s="585"/>
      <c r="AV42" s="585"/>
      <c r="AW42" s="585"/>
      <c r="AX42" s="585"/>
      <c r="AY42" s="585"/>
      <c r="AZ42" s="585"/>
      <c r="BA42" s="585"/>
      <c r="BB42" s="585"/>
      <c r="BC42" s="585"/>
      <c r="BD42" s="171"/>
      <c r="BE42" s="584" t="str">
        <f t="shared" si="1"/>
        <v/>
      </c>
      <c r="BF42" s="584"/>
      <c r="BG42" s="585"/>
      <c r="BH42" s="585"/>
      <c r="BI42" s="585"/>
      <c r="BJ42" s="585"/>
      <c r="BK42" s="585"/>
      <c r="BL42" s="585"/>
      <c r="BM42" s="585"/>
      <c r="BN42" s="585"/>
      <c r="BO42" s="585"/>
      <c r="BP42" s="585"/>
      <c r="BQ42" s="585"/>
      <c r="BR42" s="585"/>
      <c r="BS42" s="585"/>
      <c r="BT42" s="585"/>
      <c r="BU42" s="585"/>
      <c r="BV42" s="171"/>
      <c r="BW42" s="584">
        <f t="shared" si="2"/>
        <v>18</v>
      </c>
      <c r="BX42" s="584"/>
      <c r="BY42" s="585" t="str">
        <f>IF('各会計、関係団体の財政状況及び健全化判断比率'!B76="","",'各会計、関係団体の財政状況及び健全化判断比率'!B76)</f>
        <v>長野県市町村自治振興組合（一般会計）</v>
      </c>
      <c r="BZ42" s="585"/>
      <c r="CA42" s="585"/>
      <c r="CB42" s="585"/>
      <c r="CC42" s="585"/>
      <c r="CD42" s="585"/>
      <c r="CE42" s="585"/>
      <c r="CF42" s="585"/>
      <c r="CG42" s="585"/>
      <c r="CH42" s="585"/>
      <c r="CI42" s="585"/>
      <c r="CJ42" s="585"/>
      <c r="CK42" s="585"/>
      <c r="CL42" s="585"/>
      <c r="CM42" s="585"/>
      <c r="CN42" s="171"/>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76"/>
    </row>
    <row r="43" spans="1:113" ht="32.25" customHeight="1" x14ac:dyDescent="0.15">
      <c r="B43" s="198"/>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1"/>
      <c r="U43" s="584" t="str">
        <f t="shared" si="4"/>
        <v/>
      </c>
      <c r="V43" s="584"/>
      <c r="W43" s="585"/>
      <c r="X43" s="585"/>
      <c r="Y43" s="585"/>
      <c r="Z43" s="585"/>
      <c r="AA43" s="585"/>
      <c r="AB43" s="585"/>
      <c r="AC43" s="585"/>
      <c r="AD43" s="585"/>
      <c r="AE43" s="585"/>
      <c r="AF43" s="585"/>
      <c r="AG43" s="585"/>
      <c r="AH43" s="585"/>
      <c r="AI43" s="585"/>
      <c r="AJ43" s="585"/>
      <c r="AK43" s="585"/>
      <c r="AL43" s="171"/>
      <c r="AM43" s="584" t="str">
        <f t="shared" si="0"/>
        <v/>
      </c>
      <c r="AN43" s="584"/>
      <c r="AO43" s="585"/>
      <c r="AP43" s="585"/>
      <c r="AQ43" s="585"/>
      <c r="AR43" s="585"/>
      <c r="AS43" s="585"/>
      <c r="AT43" s="585"/>
      <c r="AU43" s="585"/>
      <c r="AV43" s="585"/>
      <c r="AW43" s="585"/>
      <c r="AX43" s="585"/>
      <c r="AY43" s="585"/>
      <c r="AZ43" s="585"/>
      <c r="BA43" s="585"/>
      <c r="BB43" s="585"/>
      <c r="BC43" s="585"/>
      <c r="BD43" s="171"/>
      <c r="BE43" s="584" t="str">
        <f t="shared" si="1"/>
        <v/>
      </c>
      <c r="BF43" s="584"/>
      <c r="BG43" s="585"/>
      <c r="BH43" s="585"/>
      <c r="BI43" s="585"/>
      <c r="BJ43" s="585"/>
      <c r="BK43" s="585"/>
      <c r="BL43" s="585"/>
      <c r="BM43" s="585"/>
      <c r="BN43" s="585"/>
      <c r="BO43" s="585"/>
      <c r="BP43" s="585"/>
      <c r="BQ43" s="585"/>
      <c r="BR43" s="585"/>
      <c r="BS43" s="585"/>
      <c r="BT43" s="585"/>
      <c r="BU43" s="585"/>
      <c r="BV43" s="171"/>
      <c r="BW43" s="584">
        <f t="shared" si="2"/>
        <v>19</v>
      </c>
      <c r="BX43" s="584"/>
      <c r="BY43" s="585" t="str">
        <f>IF('各会計、関係団体の財政状況及び健全化判断比率'!B77="","",'各会計、関係団体の財政状況及び健全化判断比率'!B77)</f>
        <v>長野県市町村総合事務組合（一般会計）</v>
      </c>
      <c r="BZ43" s="585"/>
      <c r="CA43" s="585"/>
      <c r="CB43" s="585"/>
      <c r="CC43" s="585"/>
      <c r="CD43" s="585"/>
      <c r="CE43" s="585"/>
      <c r="CF43" s="585"/>
      <c r="CG43" s="585"/>
      <c r="CH43" s="585"/>
      <c r="CI43" s="585"/>
      <c r="CJ43" s="585"/>
      <c r="CK43" s="585"/>
      <c r="CL43" s="585"/>
      <c r="CM43" s="585"/>
      <c r="CN43" s="171"/>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76"/>
    </row>
    <row r="44" spans="1:113" ht="13.5" customHeight="1" thickBot="1" x14ac:dyDescent="0.2">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15"/>
    <row r="46" spans="1:113" x14ac:dyDescent="0.15">
      <c r="B46" s="170"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uyQOfmiPf0CWrYzLxueRyIoWxczaVaq94Sm31vDhFdS0MgM+PuqvgQfzvX0eJEI55yWP2fUKW/QlsdoNP598g==" saltValue="e4tqCnCUwJvCggqk1uuWg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568</v>
      </c>
      <c r="D34" s="1136"/>
      <c r="E34" s="1137"/>
      <c r="F34" s="32">
        <v>8.27</v>
      </c>
      <c r="G34" s="33">
        <v>9.49</v>
      </c>
      <c r="H34" s="33">
        <v>9.07</v>
      </c>
      <c r="I34" s="33">
        <v>8.48</v>
      </c>
      <c r="J34" s="34">
        <v>8.1300000000000008</v>
      </c>
      <c r="K34" s="22"/>
      <c r="L34" s="22"/>
      <c r="M34" s="22"/>
      <c r="N34" s="22"/>
      <c r="O34" s="22"/>
      <c r="P34" s="22"/>
    </row>
    <row r="35" spans="1:16" ht="39" customHeight="1" x14ac:dyDescent="0.15">
      <c r="A35" s="22"/>
      <c r="B35" s="35"/>
      <c r="C35" s="1132" t="s">
        <v>569</v>
      </c>
      <c r="D35" s="1132"/>
      <c r="E35" s="1133"/>
      <c r="F35" s="36">
        <v>6.85</v>
      </c>
      <c r="G35" s="37">
        <v>6.92</v>
      </c>
      <c r="H35" s="37">
        <v>5.8</v>
      </c>
      <c r="I35" s="37">
        <v>7.03</v>
      </c>
      <c r="J35" s="38">
        <v>6.81</v>
      </c>
      <c r="K35" s="22"/>
      <c r="L35" s="22"/>
      <c r="M35" s="22"/>
      <c r="N35" s="22"/>
      <c r="O35" s="22"/>
      <c r="P35" s="22"/>
    </row>
    <row r="36" spans="1:16" ht="39" customHeight="1" x14ac:dyDescent="0.15">
      <c r="A36" s="22"/>
      <c r="B36" s="35"/>
      <c r="C36" s="1132" t="s">
        <v>570</v>
      </c>
      <c r="D36" s="1132"/>
      <c r="E36" s="1133"/>
      <c r="F36" s="36">
        <v>1.79</v>
      </c>
      <c r="G36" s="37">
        <v>5.81</v>
      </c>
      <c r="H36" s="37">
        <v>3.81</v>
      </c>
      <c r="I36" s="37">
        <v>4.8</v>
      </c>
      <c r="J36" s="38">
        <v>5.51</v>
      </c>
      <c r="K36" s="22"/>
      <c r="L36" s="22"/>
      <c r="M36" s="22"/>
      <c r="N36" s="22"/>
      <c r="O36" s="22"/>
      <c r="P36" s="22"/>
    </row>
    <row r="37" spans="1:16" ht="39" customHeight="1" x14ac:dyDescent="0.15">
      <c r="A37" s="22"/>
      <c r="B37" s="35"/>
      <c r="C37" s="1132" t="s">
        <v>571</v>
      </c>
      <c r="D37" s="1132"/>
      <c r="E37" s="1133"/>
      <c r="F37" s="36">
        <v>0.23</v>
      </c>
      <c r="G37" s="37">
        <v>0.28999999999999998</v>
      </c>
      <c r="H37" s="37">
        <v>0</v>
      </c>
      <c r="I37" s="37">
        <v>1.23</v>
      </c>
      <c r="J37" s="38">
        <v>3.15</v>
      </c>
      <c r="K37" s="22"/>
      <c r="L37" s="22"/>
      <c r="M37" s="22"/>
      <c r="N37" s="22"/>
      <c r="O37" s="22"/>
      <c r="P37" s="22"/>
    </row>
    <row r="38" spans="1:16" ht="39" customHeight="1" x14ac:dyDescent="0.15">
      <c r="A38" s="22"/>
      <c r="B38" s="35"/>
      <c r="C38" s="1132" t="s">
        <v>572</v>
      </c>
      <c r="D38" s="1132"/>
      <c r="E38" s="1133"/>
      <c r="F38" s="36">
        <v>0.28999999999999998</v>
      </c>
      <c r="G38" s="37">
        <v>0.26</v>
      </c>
      <c r="H38" s="37">
        <v>0.47</v>
      </c>
      <c r="I38" s="37">
        <v>1.21</v>
      </c>
      <c r="J38" s="38">
        <v>1.45</v>
      </c>
      <c r="K38" s="22"/>
      <c r="L38" s="22"/>
      <c r="M38" s="22"/>
      <c r="N38" s="22"/>
      <c r="O38" s="22"/>
      <c r="P38" s="22"/>
    </row>
    <row r="39" spans="1:16" ht="39" customHeight="1" x14ac:dyDescent="0.15">
      <c r="A39" s="22"/>
      <c r="B39" s="35"/>
      <c r="C39" s="1132" t="s">
        <v>573</v>
      </c>
      <c r="D39" s="1132"/>
      <c r="E39" s="1133"/>
      <c r="F39" s="36">
        <v>0.01</v>
      </c>
      <c r="G39" s="37">
        <v>0.02</v>
      </c>
      <c r="H39" s="37">
        <v>0.02</v>
      </c>
      <c r="I39" s="37">
        <v>0.03</v>
      </c>
      <c r="J39" s="38">
        <v>0.18</v>
      </c>
      <c r="K39" s="22"/>
      <c r="L39" s="22"/>
      <c r="M39" s="22"/>
      <c r="N39" s="22"/>
      <c r="O39" s="22"/>
      <c r="P39" s="22"/>
    </row>
    <row r="40" spans="1:16" ht="39" customHeight="1" x14ac:dyDescent="0.15">
      <c r="A40" s="22"/>
      <c r="B40" s="35"/>
      <c r="C40" s="1132" t="s">
        <v>574</v>
      </c>
      <c r="D40" s="1132"/>
      <c r="E40" s="1133"/>
      <c r="F40" s="36">
        <v>0.61</v>
      </c>
      <c r="G40" s="37">
        <v>0.12</v>
      </c>
      <c r="H40" s="37">
        <v>0.04</v>
      </c>
      <c r="I40" s="37">
        <v>0.02</v>
      </c>
      <c r="J40" s="38">
        <v>0.02</v>
      </c>
      <c r="K40" s="22"/>
      <c r="L40" s="22"/>
      <c r="M40" s="22"/>
      <c r="N40" s="22"/>
      <c r="O40" s="22"/>
      <c r="P40" s="22"/>
    </row>
    <row r="41" spans="1:16" ht="39" customHeight="1" x14ac:dyDescent="0.15">
      <c r="A41" s="22"/>
      <c r="B41" s="35"/>
      <c r="C41" s="1132" t="s">
        <v>575</v>
      </c>
      <c r="D41" s="1132"/>
      <c r="E41" s="1133"/>
      <c r="F41" s="36">
        <v>0.02</v>
      </c>
      <c r="G41" s="37">
        <v>0.02</v>
      </c>
      <c r="H41" s="37">
        <v>0.01</v>
      </c>
      <c r="I41" s="37">
        <v>0.01</v>
      </c>
      <c r="J41" s="38">
        <v>0</v>
      </c>
      <c r="K41" s="22"/>
      <c r="L41" s="22"/>
      <c r="M41" s="22"/>
      <c r="N41" s="22"/>
      <c r="O41" s="22"/>
      <c r="P41" s="22"/>
    </row>
    <row r="42" spans="1:16" ht="39" customHeight="1" x14ac:dyDescent="0.15">
      <c r="A42" s="22"/>
      <c r="B42" s="39"/>
      <c r="C42" s="1132" t="s">
        <v>576</v>
      </c>
      <c r="D42" s="1132"/>
      <c r="E42" s="1133"/>
      <c r="F42" s="36" t="s">
        <v>520</v>
      </c>
      <c r="G42" s="37" t="s">
        <v>520</v>
      </c>
      <c r="H42" s="37" t="s">
        <v>520</v>
      </c>
      <c r="I42" s="37" t="s">
        <v>520</v>
      </c>
      <c r="J42" s="38" t="s">
        <v>520</v>
      </c>
      <c r="K42" s="22"/>
      <c r="L42" s="22"/>
      <c r="M42" s="22"/>
      <c r="N42" s="22"/>
      <c r="O42" s="22"/>
      <c r="P42" s="22"/>
    </row>
    <row r="43" spans="1:16" ht="39" customHeight="1" thickBot="1" x14ac:dyDescent="0.2">
      <c r="A43" s="22"/>
      <c r="B43" s="40"/>
      <c r="C43" s="1134" t="s">
        <v>577</v>
      </c>
      <c r="D43" s="1134"/>
      <c r="E43" s="1135"/>
      <c r="F43" s="41">
        <v>0.23</v>
      </c>
      <c r="G43" s="42">
        <v>1.59</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4QkQbrgxGrcQH0DPUbGuybeLFdNG1htKNsgKMBWnUXOz8UFWrhK+y+slfiEIp88cbztJ+JMM0A0oJqZoN/yTg==" saltValue="Q4Vv9JEbc2PZAM7NYKB2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C7"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673</v>
      </c>
      <c r="L45" s="58">
        <v>706</v>
      </c>
      <c r="M45" s="58">
        <v>697</v>
      </c>
      <c r="N45" s="58">
        <v>736</v>
      </c>
      <c r="O45" s="59">
        <v>752</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15">
      <c r="A48" s="46"/>
      <c r="B48" s="1140"/>
      <c r="C48" s="1141"/>
      <c r="D48" s="60"/>
      <c r="E48" s="1146" t="s">
        <v>15</v>
      </c>
      <c r="F48" s="1146"/>
      <c r="G48" s="1146"/>
      <c r="H48" s="1146"/>
      <c r="I48" s="1146"/>
      <c r="J48" s="1147"/>
      <c r="K48" s="61">
        <v>654</v>
      </c>
      <c r="L48" s="62">
        <v>660</v>
      </c>
      <c r="M48" s="62">
        <v>620</v>
      </c>
      <c r="N48" s="62">
        <v>509</v>
      </c>
      <c r="O48" s="63">
        <v>465</v>
      </c>
      <c r="P48" s="46"/>
      <c r="Q48" s="46"/>
      <c r="R48" s="46"/>
      <c r="S48" s="46"/>
      <c r="T48" s="46"/>
      <c r="U48" s="46"/>
    </row>
    <row r="49" spans="1:21" ht="30.75" customHeight="1" x14ac:dyDescent="0.15">
      <c r="A49" s="46"/>
      <c r="B49" s="1140"/>
      <c r="C49" s="1141"/>
      <c r="D49" s="60"/>
      <c r="E49" s="1146" t="s">
        <v>16</v>
      </c>
      <c r="F49" s="1146"/>
      <c r="G49" s="1146"/>
      <c r="H49" s="1146"/>
      <c r="I49" s="1146"/>
      <c r="J49" s="1147"/>
      <c r="K49" s="61">
        <v>41</v>
      </c>
      <c r="L49" s="62">
        <v>23</v>
      </c>
      <c r="M49" s="62">
        <v>23</v>
      </c>
      <c r="N49" s="62">
        <v>38</v>
      </c>
      <c r="O49" s="63">
        <v>82</v>
      </c>
      <c r="P49" s="46"/>
      <c r="Q49" s="46"/>
      <c r="R49" s="46"/>
      <c r="S49" s="46"/>
      <c r="T49" s="46"/>
      <c r="U49" s="46"/>
    </row>
    <row r="50" spans="1:21" ht="30.75" customHeight="1" x14ac:dyDescent="0.15">
      <c r="A50" s="46"/>
      <c r="B50" s="1140"/>
      <c r="C50" s="1141"/>
      <c r="D50" s="60"/>
      <c r="E50" s="1146" t="s">
        <v>17</v>
      </c>
      <c r="F50" s="1146"/>
      <c r="G50" s="1146"/>
      <c r="H50" s="1146"/>
      <c r="I50" s="1146"/>
      <c r="J50" s="1147"/>
      <c r="K50" s="61">
        <v>9</v>
      </c>
      <c r="L50" s="62">
        <v>6</v>
      </c>
      <c r="M50" s="62">
        <v>4</v>
      </c>
      <c r="N50" s="62">
        <v>4</v>
      </c>
      <c r="O50" s="63">
        <v>4</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520</v>
      </c>
      <c r="L51" s="62" t="s">
        <v>520</v>
      </c>
      <c r="M51" s="62" t="s">
        <v>520</v>
      </c>
      <c r="N51" s="62" t="s">
        <v>520</v>
      </c>
      <c r="O51" s="63" t="s">
        <v>520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974</v>
      </c>
      <c r="L52" s="62">
        <v>974</v>
      </c>
      <c r="M52" s="62">
        <v>969</v>
      </c>
      <c r="N52" s="62">
        <v>951</v>
      </c>
      <c r="O52" s="63">
        <v>942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403</v>
      </c>
      <c r="L53" s="67">
        <v>421</v>
      </c>
      <c r="M53" s="67">
        <v>375</v>
      </c>
      <c r="N53" s="67">
        <v>336</v>
      </c>
      <c r="O53" s="68">
        <v>361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Ms+XHfR5a33B7QoVNA5Ef8j2iNW+KXiWCVYw78xzFIfbWhRWDtLHO22svBeI6H9AMdIxBPg36gbjXPLueSXCzg==" saltValue="P93j+dd77ZHqTujOrceE1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1"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561</v>
      </c>
      <c r="J40" s="101" t="s">
        <v>562</v>
      </c>
      <c r="K40" s="101" t="s">
        <v>563</v>
      </c>
      <c r="L40" s="101" t="s">
        <v>564</v>
      </c>
      <c r="M40" s="102" t="s">
        <v>565</v>
      </c>
    </row>
    <row r="41" spans="2:13" ht="27.75" customHeight="1" x14ac:dyDescent="0.15">
      <c r="B41" s="1169" t="s">
        <v>32</v>
      </c>
      <c r="C41" s="1170"/>
      <c r="D41" s="103"/>
      <c r="E41" s="1175" t="s">
        <v>33</v>
      </c>
      <c r="F41" s="1175"/>
      <c r="G41" s="1175"/>
      <c r="H41" s="1176"/>
      <c r="I41" s="338">
        <v>7243</v>
      </c>
      <c r="J41" s="339">
        <v>7404</v>
      </c>
      <c r="K41" s="339">
        <v>7412</v>
      </c>
      <c r="L41" s="339">
        <v>7548</v>
      </c>
      <c r="M41" s="340">
        <v>7258</v>
      </c>
    </row>
    <row r="42" spans="2:13" ht="27.75" customHeight="1" x14ac:dyDescent="0.15">
      <c r="B42" s="1171"/>
      <c r="C42" s="1172"/>
      <c r="D42" s="104"/>
      <c r="E42" s="1177" t="s">
        <v>34</v>
      </c>
      <c r="F42" s="1177"/>
      <c r="G42" s="1177"/>
      <c r="H42" s="1178"/>
      <c r="I42" s="341">
        <v>39</v>
      </c>
      <c r="J42" s="342">
        <v>33</v>
      </c>
      <c r="K42" s="342">
        <v>25</v>
      </c>
      <c r="L42" s="342">
        <v>21</v>
      </c>
      <c r="M42" s="343">
        <v>17</v>
      </c>
    </row>
    <row r="43" spans="2:13" ht="27.75" customHeight="1" x14ac:dyDescent="0.15">
      <c r="B43" s="1171"/>
      <c r="C43" s="1172"/>
      <c r="D43" s="104"/>
      <c r="E43" s="1177" t="s">
        <v>35</v>
      </c>
      <c r="F43" s="1177"/>
      <c r="G43" s="1177"/>
      <c r="H43" s="1178"/>
      <c r="I43" s="341">
        <v>6586</v>
      </c>
      <c r="J43" s="342">
        <v>6122</v>
      </c>
      <c r="K43" s="342">
        <v>5429</v>
      </c>
      <c r="L43" s="342">
        <v>4670</v>
      </c>
      <c r="M43" s="343">
        <v>3806</v>
      </c>
    </row>
    <row r="44" spans="2:13" ht="27.75" customHeight="1" x14ac:dyDescent="0.15">
      <c r="B44" s="1171"/>
      <c r="C44" s="1172"/>
      <c r="D44" s="104"/>
      <c r="E44" s="1177" t="s">
        <v>36</v>
      </c>
      <c r="F44" s="1177"/>
      <c r="G44" s="1177"/>
      <c r="H44" s="1178"/>
      <c r="I44" s="341">
        <v>783</v>
      </c>
      <c r="J44" s="342">
        <v>767</v>
      </c>
      <c r="K44" s="342">
        <v>773</v>
      </c>
      <c r="L44" s="342">
        <v>813</v>
      </c>
      <c r="M44" s="343">
        <v>743</v>
      </c>
    </row>
    <row r="45" spans="2:13" ht="27.75" customHeight="1" x14ac:dyDescent="0.15">
      <c r="B45" s="1171"/>
      <c r="C45" s="1172"/>
      <c r="D45" s="104"/>
      <c r="E45" s="1177" t="s">
        <v>37</v>
      </c>
      <c r="F45" s="1177"/>
      <c r="G45" s="1177"/>
      <c r="H45" s="1178"/>
      <c r="I45" s="341">
        <v>1137</v>
      </c>
      <c r="J45" s="342">
        <v>1125</v>
      </c>
      <c r="K45" s="342">
        <v>1137</v>
      </c>
      <c r="L45" s="342">
        <v>1046</v>
      </c>
      <c r="M45" s="343">
        <v>1058</v>
      </c>
    </row>
    <row r="46" spans="2:13" ht="27.75" customHeight="1" x14ac:dyDescent="0.15">
      <c r="B46" s="1171"/>
      <c r="C46" s="1172"/>
      <c r="D46" s="105"/>
      <c r="E46" s="1177" t="s">
        <v>38</v>
      </c>
      <c r="F46" s="1177"/>
      <c r="G46" s="1177"/>
      <c r="H46" s="1178"/>
      <c r="I46" s="341">
        <v>71</v>
      </c>
      <c r="J46" s="342">
        <v>52</v>
      </c>
      <c r="K46" s="342">
        <v>25</v>
      </c>
      <c r="L46" s="342">
        <v>19</v>
      </c>
      <c r="M46" s="343">
        <v>12</v>
      </c>
    </row>
    <row r="47" spans="2:13" ht="27.75" customHeight="1" x14ac:dyDescent="0.15">
      <c r="B47" s="1171"/>
      <c r="C47" s="1172"/>
      <c r="D47" s="106"/>
      <c r="E47" s="1179" t="s">
        <v>39</v>
      </c>
      <c r="F47" s="1180"/>
      <c r="G47" s="1180"/>
      <c r="H47" s="1181"/>
      <c r="I47" s="341" t="s">
        <v>520</v>
      </c>
      <c r="J47" s="342" t="s">
        <v>520</v>
      </c>
      <c r="K47" s="342" t="s">
        <v>520</v>
      </c>
      <c r="L47" s="342" t="s">
        <v>520</v>
      </c>
      <c r="M47" s="343" t="s">
        <v>520</v>
      </c>
    </row>
    <row r="48" spans="2:13" ht="27.75" customHeight="1" x14ac:dyDescent="0.15">
      <c r="B48" s="1171"/>
      <c r="C48" s="1172"/>
      <c r="D48" s="104"/>
      <c r="E48" s="1177" t="s">
        <v>40</v>
      </c>
      <c r="F48" s="1177"/>
      <c r="G48" s="1177"/>
      <c r="H48" s="1178"/>
      <c r="I48" s="341" t="s">
        <v>520</v>
      </c>
      <c r="J48" s="342" t="s">
        <v>520</v>
      </c>
      <c r="K48" s="342" t="s">
        <v>520</v>
      </c>
      <c r="L48" s="342" t="s">
        <v>520</v>
      </c>
      <c r="M48" s="343" t="s">
        <v>520</v>
      </c>
    </row>
    <row r="49" spans="2:13" ht="27.75" customHeight="1" x14ac:dyDescent="0.15">
      <c r="B49" s="1173"/>
      <c r="C49" s="1174"/>
      <c r="D49" s="104"/>
      <c r="E49" s="1177" t="s">
        <v>41</v>
      </c>
      <c r="F49" s="1177"/>
      <c r="G49" s="1177"/>
      <c r="H49" s="1178"/>
      <c r="I49" s="341" t="s">
        <v>520</v>
      </c>
      <c r="J49" s="342" t="s">
        <v>520</v>
      </c>
      <c r="K49" s="342" t="s">
        <v>520</v>
      </c>
      <c r="L49" s="342" t="s">
        <v>520</v>
      </c>
      <c r="M49" s="343" t="s">
        <v>520</v>
      </c>
    </row>
    <row r="50" spans="2:13" ht="27.75" customHeight="1" x14ac:dyDescent="0.15">
      <c r="B50" s="1182" t="s">
        <v>42</v>
      </c>
      <c r="C50" s="1183"/>
      <c r="D50" s="107"/>
      <c r="E50" s="1177" t="s">
        <v>43</v>
      </c>
      <c r="F50" s="1177"/>
      <c r="G50" s="1177"/>
      <c r="H50" s="1178"/>
      <c r="I50" s="341">
        <v>3856</v>
      </c>
      <c r="J50" s="342">
        <v>3666</v>
      </c>
      <c r="K50" s="342">
        <v>3656</v>
      </c>
      <c r="L50" s="342">
        <v>3977</v>
      </c>
      <c r="M50" s="343">
        <v>4320</v>
      </c>
    </row>
    <row r="51" spans="2:13" ht="27.75" customHeight="1" x14ac:dyDescent="0.15">
      <c r="B51" s="1171"/>
      <c r="C51" s="1172"/>
      <c r="D51" s="104"/>
      <c r="E51" s="1177" t="s">
        <v>44</v>
      </c>
      <c r="F51" s="1177"/>
      <c r="G51" s="1177"/>
      <c r="H51" s="1178"/>
      <c r="I51" s="341">
        <v>863</v>
      </c>
      <c r="J51" s="342">
        <v>767</v>
      </c>
      <c r="K51" s="342">
        <v>670</v>
      </c>
      <c r="L51" s="342">
        <v>617</v>
      </c>
      <c r="M51" s="343">
        <v>564</v>
      </c>
    </row>
    <row r="52" spans="2:13" ht="27.75" customHeight="1" x14ac:dyDescent="0.15">
      <c r="B52" s="1173"/>
      <c r="C52" s="1174"/>
      <c r="D52" s="104"/>
      <c r="E52" s="1177" t="s">
        <v>45</v>
      </c>
      <c r="F52" s="1177"/>
      <c r="G52" s="1177"/>
      <c r="H52" s="1178"/>
      <c r="I52" s="341">
        <v>10570</v>
      </c>
      <c r="J52" s="342">
        <v>10118</v>
      </c>
      <c r="K52" s="342">
        <v>9831</v>
      </c>
      <c r="L52" s="342">
        <v>9301</v>
      </c>
      <c r="M52" s="343">
        <v>8817</v>
      </c>
    </row>
    <row r="53" spans="2:13" ht="27.75" customHeight="1" thickBot="1" x14ac:dyDescent="0.2">
      <c r="B53" s="1184" t="s">
        <v>46</v>
      </c>
      <c r="C53" s="1185"/>
      <c r="D53" s="108"/>
      <c r="E53" s="1186" t="s">
        <v>47</v>
      </c>
      <c r="F53" s="1186"/>
      <c r="G53" s="1186"/>
      <c r="H53" s="1187"/>
      <c r="I53" s="344">
        <v>570</v>
      </c>
      <c r="J53" s="345">
        <v>952</v>
      </c>
      <c r="K53" s="345">
        <v>644</v>
      </c>
      <c r="L53" s="345">
        <v>222</v>
      </c>
      <c r="M53" s="346">
        <v>-807</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NFnzzM/EwJF3zXvQ8iOyoEQx1wtx5ib5UGBtUvwBI4lby6FLtrALedsW22LabiLfNd0aj4Jibelx3eUUSvvx0g==" saltValue="e2KJ7es2CDnIIpL9kAI2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50</v>
      </c>
      <c r="D55" s="1196"/>
      <c r="E55" s="1197"/>
      <c r="F55" s="120">
        <v>1911</v>
      </c>
      <c r="G55" s="120">
        <v>2012</v>
      </c>
      <c r="H55" s="121">
        <v>2073</v>
      </c>
    </row>
    <row r="56" spans="2:8" ht="52.5" customHeight="1" x14ac:dyDescent="0.15">
      <c r="B56" s="122"/>
      <c r="C56" s="1198" t="s">
        <v>51</v>
      </c>
      <c r="D56" s="1198"/>
      <c r="E56" s="1199"/>
      <c r="F56" s="123">
        <v>134</v>
      </c>
      <c r="G56" s="123">
        <v>229</v>
      </c>
      <c r="H56" s="124">
        <v>229</v>
      </c>
    </row>
    <row r="57" spans="2:8" ht="53.25" customHeight="1" x14ac:dyDescent="0.15">
      <c r="B57" s="122"/>
      <c r="C57" s="1200" t="s">
        <v>52</v>
      </c>
      <c r="D57" s="1200"/>
      <c r="E57" s="1201"/>
      <c r="F57" s="125">
        <v>1010</v>
      </c>
      <c r="G57" s="125">
        <v>1148</v>
      </c>
      <c r="H57" s="126">
        <v>1444</v>
      </c>
    </row>
    <row r="58" spans="2:8" ht="45.75" customHeight="1" x14ac:dyDescent="0.15">
      <c r="B58" s="127"/>
      <c r="C58" s="1188" t="s">
        <v>600</v>
      </c>
      <c r="D58" s="1189"/>
      <c r="E58" s="1190"/>
      <c r="F58" s="347">
        <v>267</v>
      </c>
      <c r="G58" s="347">
        <v>267</v>
      </c>
      <c r="H58" s="348">
        <v>267</v>
      </c>
    </row>
    <row r="59" spans="2:8" ht="45.75" customHeight="1" x14ac:dyDescent="0.15">
      <c r="B59" s="127"/>
      <c r="C59" s="1188" t="s">
        <v>601</v>
      </c>
      <c r="D59" s="1189"/>
      <c r="E59" s="1190"/>
      <c r="F59" s="347">
        <v>140</v>
      </c>
      <c r="G59" s="347">
        <v>170</v>
      </c>
      <c r="H59" s="348">
        <v>250</v>
      </c>
    </row>
    <row r="60" spans="2:8" ht="45.75" customHeight="1" x14ac:dyDescent="0.15">
      <c r="B60" s="127"/>
      <c r="C60" s="1188" t="s">
        <v>603</v>
      </c>
      <c r="D60" s="1189"/>
      <c r="E60" s="1190"/>
      <c r="F60" s="347">
        <v>36</v>
      </c>
      <c r="G60" s="347">
        <v>89</v>
      </c>
      <c r="H60" s="348">
        <v>213</v>
      </c>
    </row>
    <row r="61" spans="2:8" ht="45.75" customHeight="1" x14ac:dyDescent="0.15">
      <c r="B61" s="127"/>
      <c r="C61" s="1188" t="s">
        <v>602</v>
      </c>
      <c r="D61" s="1189"/>
      <c r="E61" s="1190"/>
      <c r="F61" s="347">
        <v>64</v>
      </c>
      <c r="G61" s="347">
        <v>94</v>
      </c>
      <c r="H61" s="348">
        <v>144</v>
      </c>
    </row>
    <row r="62" spans="2:8" ht="45.75" customHeight="1" thickBot="1" x14ac:dyDescent="0.2">
      <c r="B62" s="128"/>
      <c r="C62" s="1191" t="s">
        <v>604</v>
      </c>
      <c r="D62" s="1192"/>
      <c r="E62" s="1193"/>
      <c r="F62" s="349">
        <v>78</v>
      </c>
      <c r="G62" s="349">
        <v>92</v>
      </c>
      <c r="H62" s="350">
        <v>133</v>
      </c>
    </row>
    <row r="63" spans="2:8" ht="52.5" customHeight="1" thickBot="1" x14ac:dyDescent="0.2">
      <c r="B63" s="129"/>
      <c r="C63" s="1194" t="s">
        <v>53</v>
      </c>
      <c r="D63" s="1194"/>
      <c r="E63" s="1195"/>
      <c r="F63" s="130">
        <v>3055</v>
      </c>
      <c r="G63" s="130">
        <v>3389</v>
      </c>
      <c r="H63" s="131">
        <v>3747</v>
      </c>
    </row>
    <row r="64" spans="2:8" x14ac:dyDescent="0.15"/>
  </sheetData>
  <sheetProtection algorithmName="SHA-512" hashValue="WnNEcolWFOqTIykpetLf1H+HBRY3Qd/DOPKDJMKHCMOxlKnvUutJyjrGKULz0AnWDajKCHE911y0gqhjWffCWA==" saltValue="cUq5FCt6SAVQGGcndz+c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8" customWidth="1"/>
    <col min="2" max="8" width="13.375" style="138" customWidth="1"/>
    <col min="9" max="16384" width="11.125" style="138"/>
  </cols>
  <sheetData>
    <row r="1" spans="1:8" x14ac:dyDescent="0.15">
      <c r="A1" s="132"/>
      <c r="B1" s="133"/>
      <c r="C1" s="134"/>
      <c r="D1" s="135"/>
      <c r="E1" s="136"/>
      <c r="F1" s="136"/>
      <c r="G1" s="136"/>
      <c r="H1" s="137"/>
    </row>
    <row r="2" spans="1:8" x14ac:dyDescent="0.15">
      <c r="A2" s="139"/>
      <c r="B2" s="140"/>
      <c r="C2" s="141"/>
      <c r="D2" s="142" t="s">
        <v>54</v>
      </c>
      <c r="E2" s="143"/>
      <c r="F2" s="144" t="s">
        <v>558</v>
      </c>
      <c r="G2" s="145"/>
      <c r="H2" s="146"/>
    </row>
    <row r="3" spans="1:8" x14ac:dyDescent="0.15">
      <c r="A3" s="142" t="s">
        <v>551</v>
      </c>
      <c r="B3" s="147"/>
      <c r="C3" s="148"/>
      <c r="D3" s="149">
        <v>42011</v>
      </c>
      <c r="E3" s="150"/>
      <c r="F3" s="151">
        <v>96462</v>
      </c>
      <c r="G3" s="152"/>
      <c r="H3" s="153"/>
    </row>
    <row r="4" spans="1:8" x14ac:dyDescent="0.15">
      <c r="A4" s="154"/>
      <c r="B4" s="155"/>
      <c r="C4" s="156"/>
      <c r="D4" s="157">
        <v>16521</v>
      </c>
      <c r="E4" s="158"/>
      <c r="F4" s="159">
        <v>39886</v>
      </c>
      <c r="G4" s="160"/>
      <c r="H4" s="161"/>
    </row>
    <row r="5" spans="1:8" x14ac:dyDescent="0.15">
      <c r="A5" s="142" t="s">
        <v>553</v>
      </c>
      <c r="B5" s="147"/>
      <c r="C5" s="148"/>
      <c r="D5" s="149">
        <v>64701</v>
      </c>
      <c r="E5" s="150"/>
      <c r="F5" s="151">
        <v>83103</v>
      </c>
      <c r="G5" s="152"/>
      <c r="H5" s="153"/>
    </row>
    <row r="6" spans="1:8" x14ac:dyDescent="0.15">
      <c r="A6" s="154"/>
      <c r="B6" s="155"/>
      <c r="C6" s="156"/>
      <c r="D6" s="157">
        <v>20281</v>
      </c>
      <c r="E6" s="158"/>
      <c r="F6" s="159">
        <v>41378</v>
      </c>
      <c r="G6" s="160"/>
      <c r="H6" s="161"/>
    </row>
    <row r="7" spans="1:8" x14ac:dyDescent="0.15">
      <c r="A7" s="142" t="s">
        <v>554</v>
      </c>
      <c r="B7" s="147"/>
      <c r="C7" s="148"/>
      <c r="D7" s="149">
        <v>62616</v>
      </c>
      <c r="E7" s="150"/>
      <c r="F7" s="151">
        <v>84459</v>
      </c>
      <c r="G7" s="152"/>
      <c r="H7" s="153"/>
    </row>
    <row r="8" spans="1:8" x14ac:dyDescent="0.15">
      <c r="A8" s="154"/>
      <c r="B8" s="155"/>
      <c r="C8" s="156"/>
      <c r="D8" s="157">
        <v>16903</v>
      </c>
      <c r="E8" s="158"/>
      <c r="F8" s="159">
        <v>47314</v>
      </c>
      <c r="G8" s="160"/>
      <c r="H8" s="161"/>
    </row>
    <row r="9" spans="1:8" x14ac:dyDescent="0.15">
      <c r="A9" s="142" t="s">
        <v>555</v>
      </c>
      <c r="B9" s="147"/>
      <c r="C9" s="148"/>
      <c r="D9" s="149">
        <v>58713</v>
      </c>
      <c r="E9" s="150"/>
      <c r="F9" s="151">
        <v>74568</v>
      </c>
      <c r="G9" s="152"/>
      <c r="H9" s="153"/>
    </row>
    <row r="10" spans="1:8" x14ac:dyDescent="0.15">
      <c r="A10" s="154"/>
      <c r="B10" s="155"/>
      <c r="C10" s="156"/>
      <c r="D10" s="157">
        <v>15879</v>
      </c>
      <c r="E10" s="158"/>
      <c r="F10" s="159">
        <v>42558</v>
      </c>
      <c r="G10" s="160"/>
      <c r="H10" s="161"/>
    </row>
    <row r="11" spans="1:8" x14ac:dyDescent="0.15">
      <c r="A11" s="142" t="s">
        <v>556</v>
      </c>
      <c r="B11" s="147"/>
      <c r="C11" s="148"/>
      <c r="D11" s="149">
        <v>49698</v>
      </c>
      <c r="E11" s="150"/>
      <c r="F11" s="151">
        <v>73693</v>
      </c>
      <c r="G11" s="152"/>
      <c r="H11" s="153"/>
    </row>
    <row r="12" spans="1:8" x14ac:dyDescent="0.15">
      <c r="A12" s="154"/>
      <c r="B12" s="155"/>
      <c r="C12" s="162"/>
      <c r="D12" s="157">
        <v>30739</v>
      </c>
      <c r="E12" s="158"/>
      <c r="F12" s="159">
        <v>44203</v>
      </c>
      <c r="G12" s="160"/>
      <c r="H12" s="161"/>
    </row>
    <row r="13" spans="1:8" x14ac:dyDescent="0.15">
      <c r="A13" s="142"/>
      <c r="B13" s="147"/>
      <c r="C13" s="148"/>
      <c r="D13" s="149">
        <v>55548</v>
      </c>
      <c r="E13" s="150"/>
      <c r="F13" s="151">
        <v>82457</v>
      </c>
      <c r="G13" s="163"/>
      <c r="H13" s="153"/>
    </row>
    <row r="14" spans="1:8" x14ac:dyDescent="0.15">
      <c r="A14" s="154"/>
      <c r="B14" s="155"/>
      <c r="C14" s="156"/>
      <c r="D14" s="157">
        <v>20065</v>
      </c>
      <c r="E14" s="158"/>
      <c r="F14" s="159">
        <v>43068</v>
      </c>
      <c r="G14" s="160"/>
      <c r="H14" s="161"/>
    </row>
    <row r="17" spans="1:11" x14ac:dyDescent="0.15">
      <c r="A17" s="138" t="s">
        <v>55</v>
      </c>
    </row>
    <row r="18" spans="1:11" x14ac:dyDescent="0.15">
      <c r="A18" s="164"/>
      <c r="B18" s="164" t="str">
        <f>実質収支比率等に係る経年分析!F$46</f>
        <v>H30</v>
      </c>
      <c r="C18" s="164" t="str">
        <f>実質収支比率等に係る経年分析!G$46</f>
        <v>R01</v>
      </c>
      <c r="D18" s="164" t="str">
        <f>実質収支比率等に係る経年分析!H$46</f>
        <v>R02</v>
      </c>
      <c r="E18" s="164" t="str">
        <f>実質収支比率等に係る経年分析!I$46</f>
        <v>R03</v>
      </c>
      <c r="F18" s="164" t="str">
        <f>実質収支比率等に係る経年分析!J$46</f>
        <v>R04</v>
      </c>
    </row>
    <row r="19" spans="1:11" x14ac:dyDescent="0.15">
      <c r="A19" s="164" t="s">
        <v>56</v>
      </c>
      <c r="B19" s="164">
        <f>ROUND(VALUE(SUBSTITUTE(実質収支比率等に係る経年分析!F$48,"▲","-")),2)</f>
        <v>6.84</v>
      </c>
      <c r="C19" s="164">
        <f>ROUND(VALUE(SUBSTITUTE(実質収支比率等に係る経年分析!G$48,"▲","-")),2)</f>
        <v>6.95</v>
      </c>
      <c r="D19" s="164">
        <f>ROUND(VALUE(SUBSTITUTE(実質収支比率等に係る経年分析!H$48,"▲","-")),2)</f>
        <v>5.83</v>
      </c>
      <c r="E19" s="164">
        <f>ROUND(VALUE(SUBSTITUTE(実質収支比率等に係る経年分析!I$48,"▲","-")),2)</f>
        <v>7.08</v>
      </c>
      <c r="F19" s="164">
        <f>ROUND(VALUE(SUBSTITUTE(実質収支比率等に係る経年分析!J$48,"▲","-")),2)</f>
        <v>7.01</v>
      </c>
    </row>
    <row r="20" spans="1:11" x14ac:dyDescent="0.15">
      <c r="A20" s="164" t="s">
        <v>57</v>
      </c>
      <c r="B20" s="164">
        <f>ROUND(VALUE(SUBSTITUTE(実質収支比率等に係る経年分析!F$47,"▲","-")),2)</f>
        <v>36.08</v>
      </c>
      <c r="C20" s="164">
        <f>ROUND(VALUE(SUBSTITUTE(実質収支比率等に係る経年分析!G$47,"▲","-")),2)</f>
        <v>33.06</v>
      </c>
      <c r="D20" s="164">
        <f>ROUND(VALUE(SUBSTITUTE(実質収支比率等に係る経年分析!H$47,"▲","-")),2)</f>
        <v>31.95</v>
      </c>
      <c r="E20" s="164">
        <f>ROUND(VALUE(SUBSTITUTE(実質収支比率等に係る経年分析!I$47,"▲","-")),2)</f>
        <v>32.33</v>
      </c>
      <c r="F20" s="164">
        <f>ROUND(VALUE(SUBSTITUTE(実質収支比率等に係る経年分析!J$47,"▲","-")),2)</f>
        <v>34.36</v>
      </c>
    </row>
    <row r="21" spans="1:11" x14ac:dyDescent="0.15">
      <c r="A21" s="164" t="s">
        <v>58</v>
      </c>
      <c r="B21" s="164">
        <f>IF(ISNUMBER(VALUE(SUBSTITUTE(実質収支比率等に係る経年分析!F$49,"▲","-"))),ROUND(VALUE(SUBSTITUTE(実質収支比率等に係る経年分析!F$49,"▲","-")),2),NA())</f>
        <v>0.46</v>
      </c>
      <c r="C21" s="164">
        <f>IF(ISNUMBER(VALUE(SUBSTITUTE(実質収支比率等に係る経年分析!G$49,"▲","-"))),ROUND(VALUE(SUBSTITUTE(実質収支比率等に係る経年分析!G$49,"▲","-")),2),NA())</f>
        <v>-3.05</v>
      </c>
      <c r="D21" s="164">
        <f>IF(ISNUMBER(VALUE(SUBSTITUTE(実質収支比率等に係る経年分析!H$49,"▲","-"))),ROUND(VALUE(SUBSTITUTE(実質収支比率等に係る経年分析!H$49,"▲","-")),2),NA())</f>
        <v>-0.25</v>
      </c>
      <c r="E21" s="164">
        <f>IF(ISNUMBER(VALUE(SUBSTITUTE(実質収支比率等に係る経年分析!I$49,"▲","-"))),ROUND(VALUE(SUBSTITUTE(実質収支比率等に係る経年分析!I$49,"▲","-")),2),NA())</f>
        <v>3.09</v>
      </c>
      <c r="F21" s="164">
        <f>IF(ISNUMBER(VALUE(SUBSTITUTE(実質収支比率等に係る経年分析!J$49,"▲","-"))),ROUND(VALUE(SUBSTITUTE(実質収支比率等に係る経年分析!J$49,"▲","-")),2),NA())</f>
        <v>0.72</v>
      </c>
    </row>
    <row r="24" spans="1:11" x14ac:dyDescent="0.15">
      <c r="A24" s="138" t="s">
        <v>59</v>
      </c>
    </row>
    <row r="25" spans="1:11" x14ac:dyDescent="0.15">
      <c r="A25" s="165"/>
      <c r="B25" s="165" t="str">
        <f>連結実質赤字比率に係る赤字・黒字の構成分析!F$33</f>
        <v>H30</v>
      </c>
      <c r="C25" s="165"/>
      <c r="D25" s="165" t="str">
        <f>連結実質赤字比率に係る赤字・黒字の構成分析!G$33</f>
        <v>R01</v>
      </c>
      <c r="E25" s="165"/>
      <c r="F25" s="165" t="str">
        <f>連結実質赤字比率に係る赤字・黒字の構成分析!H$33</f>
        <v>R02</v>
      </c>
      <c r="G25" s="165"/>
      <c r="H25" s="165" t="str">
        <f>連結実質赤字比率に係る赤字・黒字の構成分析!I$33</f>
        <v>R03</v>
      </c>
      <c r="I25" s="165"/>
      <c r="J25" s="165" t="str">
        <f>連結実質赤字比率に係る赤字・黒字の構成分析!J$33</f>
        <v>R04</v>
      </c>
      <c r="K25" s="165"/>
    </row>
    <row r="26" spans="1:11" x14ac:dyDescent="0.15">
      <c r="A26" s="165"/>
      <c r="B26" s="165" t="s">
        <v>60</v>
      </c>
      <c r="C26" s="165" t="s">
        <v>61</v>
      </c>
      <c r="D26" s="165" t="s">
        <v>60</v>
      </c>
      <c r="E26" s="165" t="s">
        <v>61</v>
      </c>
      <c r="F26" s="165" t="s">
        <v>60</v>
      </c>
      <c r="G26" s="165" t="s">
        <v>61</v>
      </c>
      <c r="H26" s="165" t="s">
        <v>60</v>
      </c>
      <c r="I26" s="165" t="s">
        <v>61</v>
      </c>
      <c r="J26" s="165" t="s">
        <v>60</v>
      </c>
      <c r="K26" s="165" t="s">
        <v>61</v>
      </c>
    </row>
    <row r="27" spans="1:11" x14ac:dyDescent="0.15">
      <c r="A27" s="165" t="str">
        <f>IF(連結実質赤字比率に係る赤字・黒字の構成分析!C$43="",NA(),連結実質赤字比率に係る赤字・黒字の構成分析!C$43)</f>
        <v>その他会計（黒字）</v>
      </c>
      <c r="B27" s="165" t="e">
        <f>IF(ROUND(VALUE(SUBSTITUTE(連結実質赤字比率に係る赤字・黒字の構成分析!F$43,"▲", "-")), 2) &lt; 0, ABS(ROUND(VALUE(SUBSTITUTE(連結実質赤字比率に係る赤字・黒字の構成分析!F$43,"▲", "-")), 2)), NA())</f>
        <v>#N/A</v>
      </c>
      <c r="C27" s="165">
        <f>IF(ROUND(VALUE(SUBSTITUTE(連結実質赤字比率に係る赤字・黒字の構成分析!F$43,"▲", "-")), 2) &gt;= 0, ABS(ROUND(VALUE(SUBSTITUTE(連結実質赤字比率に係る赤字・黒字の構成分析!F$43,"▲", "-")), 2)), NA())</f>
        <v>0.23</v>
      </c>
      <c r="D27" s="165" t="e">
        <f>IF(ROUND(VALUE(SUBSTITUTE(連結実質赤字比率に係る赤字・黒字の構成分析!G$43,"▲", "-")), 2) &lt; 0, ABS(ROUND(VALUE(SUBSTITUTE(連結実質赤字比率に係る赤字・黒字の構成分析!G$43,"▲", "-")), 2)), NA())</f>
        <v>#N/A</v>
      </c>
      <c r="E27" s="165">
        <f>IF(ROUND(VALUE(SUBSTITUTE(連結実質赤字比率に係る赤字・黒字の構成分析!G$43,"▲", "-")), 2) &gt;= 0, ABS(ROUND(VALUE(SUBSTITUTE(連結実質赤字比率に係る赤字・黒字の構成分析!G$43,"▲", "-")), 2)), NA())</f>
        <v>1.59</v>
      </c>
      <c r="F27" s="165" t="e">
        <f>IF(ROUND(VALUE(SUBSTITUTE(連結実質赤字比率に係る赤字・黒字の構成分析!H$43,"▲", "-")), 2) &lt; 0, ABS(ROUND(VALUE(SUBSTITUTE(連結実質赤字比率に係る赤字・黒字の構成分析!H$43,"▲", "-")), 2)), NA())</f>
        <v>#N/A</v>
      </c>
      <c r="G27" s="165">
        <f>IF(ROUND(VALUE(SUBSTITUTE(連結実質赤字比率に係る赤字・黒字の構成分析!H$43,"▲", "-")), 2) &gt;= 0, ABS(ROUND(VALUE(SUBSTITUTE(連結実質赤字比率に係る赤字・黒字の構成分析!H$43,"▲", "-")), 2)), NA())</f>
        <v>0</v>
      </c>
      <c r="H27" s="165" t="e">
        <f>IF(ROUND(VALUE(SUBSTITUTE(連結実質赤字比率に係る赤字・黒字の構成分析!I$43,"▲", "-")), 2) &lt; 0, ABS(ROUND(VALUE(SUBSTITUTE(連結実質赤字比率に係る赤字・黒字の構成分析!I$43,"▲", "-")), 2)), NA())</f>
        <v>#N/A</v>
      </c>
      <c r="I27" s="165">
        <f>IF(ROUND(VALUE(SUBSTITUTE(連結実質赤字比率に係る赤字・黒字の構成分析!I$43,"▲", "-")), 2) &gt;= 0, ABS(ROUND(VALUE(SUBSTITUTE(連結実質赤字比率に係る赤字・黒字の構成分析!I$43,"▲", "-")), 2)), NA())</f>
        <v>0</v>
      </c>
      <c r="J27" s="165" t="e">
        <f>IF(ROUND(VALUE(SUBSTITUTE(連結実質赤字比率に係る赤字・黒字の構成分析!J$43,"▲", "-")), 2) &lt; 0, ABS(ROUND(VALUE(SUBSTITUTE(連結実質赤字比率に係る赤字・黒字の構成分析!J$43,"▲", "-")), 2)), NA())</f>
        <v>#N/A</v>
      </c>
      <c r="K27" s="165">
        <f>IF(ROUND(VALUE(SUBSTITUTE(連結実質赤字比率に係る赤字・黒字の構成分析!J$43,"▲", "-")), 2) &gt;= 0, ABS(ROUND(VALUE(SUBSTITUTE(連結実質赤字比率に係る赤字・黒字の構成分析!J$43,"▲", "-")), 2)), NA())</f>
        <v>0</v>
      </c>
    </row>
    <row r="28" spans="1:11" x14ac:dyDescent="0.15">
      <c r="A28" s="165" t="str">
        <f>IF(連結実質赤字比率に係る赤字・黒字の構成分析!C$42="",NA(),連結実質赤字比率に係る赤字・黒字の構成分析!C$42)</f>
        <v>その他会計（赤字）</v>
      </c>
      <c r="B28" s="165" t="e">
        <f>IF(ROUND(VALUE(SUBSTITUTE(連結実質赤字比率に係る赤字・黒字の構成分析!F$42,"▲", "-")), 2) &lt; 0, ABS(ROUND(VALUE(SUBSTITUTE(連結実質赤字比率に係る赤字・黒字の構成分析!F$42,"▲", "-")), 2)), NA())</f>
        <v>#VALUE!</v>
      </c>
      <c r="C28" s="165" t="e">
        <f>IF(ROUND(VALUE(SUBSTITUTE(連結実質赤字比率に係る赤字・黒字の構成分析!F$42,"▲", "-")), 2) &gt;= 0, ABS(ROUND(VALUE(SUBSTITUTE(連結実質赤字比率に係る赤字・黒字の構成分析!F$42,"▲", "-")), 2)), NA())</f>
        <v>#VALUE!</v>
      </c>
      <c r="D28" s="165" t="e">
        <f>IF(ROUND(VALUE(SUBSTITUTE(連結実質赤字比率に係る赤字・黒字の構成分析!G$42,"▲", "-")), 2) &lt; 0, ABS(ROUND(VALUE(SUBSTITUTE(連結実質赤字比率に係る赤字・黒字の構成分析!G$42,"▲", "-")), 2)), NA())</f>
        <v>#VALUE!</v>
      </c>
      <c r="E28" s="165" t="e">
        <f>IF(ROUND(VALUE(SUBSTITUTE(連結実質赤字比率に係る赤字・黒字の構成分析!G$42,"▲", "-")), 2) &gt;= 0, ABS(ROUND(VALUE(SUBSTITUTE(連結実質赤字比率に係る赤字・黒字の構成分析!G$42,"▲", "-")), 2)), NA())</f>
        <v>#VALUE!</v>
      </c>
      <c r="F28" s="165" t="e">
        <f>IF(ROUND(VALUE(SUBSTITUTE(連結実質赤字比率に係る赤字・黒字の構成分析!H$42,"▲", "-")), 2) &lt; 0, ABS(ROUND(VALUE(SUBSTITUTE(連結実質赤字比率に係る赤字・黒字の構成分析!H$42,"▲", "-")), 2)), NA())</f>
        <v>#VALUE!</v>
      </c>
      <c r="G28" s="165" t="e">
        <f>IF(ROUND(VALUE(SUBSTITUTE(連結実質赤字比率に係る赤字・黒字の構成分析!H$42,"▲", "-")), 2) &gt;= 0, ABS(ROUND(VALUE(SUBSTITUTE(連結実質赤字比率に係る赤字・黒字の構成分析!H$42,"▲", "-")), 2)), NA())</f>
        <v>#VALUE!</v>
      </c>
      <c r="H28" s="165" t="e">
        <f>IF(ROUND(VALUE(SUBSTITUTE(連結実質赤字比率に係る赤字・黒字の構成分析!I$42,"▲", "-")), 2) &lt; 0, ABS(ROUND(VALUE(SUBSTITUTE(連結実質赤字比率に係る赤字・黒字の構成分析!I$42,"▲", "-")), 2)), NA())</f>
        <v>#VALUE!</v>
      </c>
      <c r="I28" s="165" t="e">
        <f>IF(ROUND(VALUE(SUBSTITUTE(連結実質赤字比率に係る赤字・黒字の構成分析!I$42,"▲", "-")), 2) &gt;= 0, ABS(ROUND(VALUE(SUBSTITUTE(連結実質赤字比率に係る赤字・黒字の構成分析!I$42,"▲", "-")), 2)), NA())</f>
        <v>#VALUE!</v>
      </c>
      <c r="J28" s="165" t="e">
        <f>IF(ROUND(VALUE(SUBSTITUTE(連結実質赤字比率に係る赤字・黒字の構成分析!J$42,"▲", "-")), 2) &lt; 0, ABS(ROUND(VALUE(SUBSTITUTE(連結実質赤字比率に係る赤字・黒字の構成分析!J$42,"▲", "-")), 2)), NA())</f>
        <v>#VALUE!</v>
      </c>
      <c r="K28" s="165" t="e">
        <f>IF(ROUND(VALUE(SUBSTITUTE(連結実質赤字比率に係る赤字・黒字の構成分析!J$42,"▲", "-")), 2) &gt;= 0, ABS(ROUND(VALUE(SUBSTITUTE(連結実質赤字比率に係る赤字・黒字の構成分析!J$42,"▲", "-")), 2)), NA())</f>
        <v>#VALUE!</v>
      </c>
    </row>
    <row r="29" spans="1:11" x14ac:dyDescent="0.15">
      <c r="A29" s="165" t="str">
        <f>IF(連結実質赤字比率に係る赤字・黒字の構成分析!C$41="",NA(),連結実質赤字比率に係る赤字・黒字の構成分析!C$41)</f>
        <v>辰野町後期高齢者医療特別会計</v>
      </c>
      <c r="B29" s="165" t="e">
        <f>IF(ROUND(VALUE(SUBSTITUTE(連結実質赤字比率に係る赤字・黒字の構成分析!F$41,"▲", "-")), 2) &lt; 0, ABS(ROUND(VALUE(SUBSTITUTE(連結実質赤字比率に係る赤字・黒字の構成分析!F$41,"▲", "-")), 2)), NA())</f>
        <v>#N/A</v>
      </c>
      <c r="C29" s="165">
        <f>IF(ROUND(VALUE(SUBSTITUTE(連結実質赤字比率に係る赤字・黒字の構成分析!F$41,"▲", "-")), 2) &gt;= 0, ABS(ROUND(VALUE(SUBSTITUTE(連結実質赤字比率に係る赤字・黒字の構成分析!F$41,"▲", "-")), 2)), NA())</f>
        <v>0.02</v>
      </c>
      <c r="D29" s="165" t="e">
        <f>IF(ROUND(VALUE(SUBSTITUTE(連結実質赤字比率に係る赤字・黒字の構成分析!G$41,"▲", "-")), 2) &lt; 0, ABS(ROUND(VALUE(SUBSTITUTE(連結実質赤字比率に係る赤字・黒字の構成分析!G$41,"▲", "-")), 2)), NA())</f>
        <v>#N/A</v>
      </c>
      <c r="E29" s="165">
        <f>IF(ROUND(VALUE(SUBSTITUTE(連結実質赤字比率に係る赤字・黒字の構成分析!G$41,"▲", "-")), 2) &gt;= 0, ABS(ROUND(VALUE(SUBSTITUTE(連結実質赤字比率に係る赤字・黒字の構成分析!G$41,"▲", "-")), 2)), NA())</f>
        <v>0.02</v>
      </c>
      <c r="F29" s="165" t="e">
        <f>IF(ROUND(VALUE(SUBSTITUTE(連結実質赤字比率に係る赤字・黒字の構成分析!H$41,"▲", "-")), 2) &lt; 0, ABS(ROUND(VALUE(SUBSTITUTE(連結実質赤字比率に係る赤字・黒字の構成分析!H$41,"▲", "-")), 2)), NA())</f>
        <v>#N/A</v>
      </c>
      <c r="G29" s="165">
        <f>IF(ROUND(VALUE(SUBSTITUTE(連結実質赤字比率に係る赤字・黒字の構成分析!H$41,"▲", "-")), 2) &gt;= 0, ABS(ROUND(VALUE(SUBSTITUTE(連結実質赤字比率に係る赤字・黒字の構成分析!H$41,"▲", "-")), 2)), NA())</f>
        <v>0.01</v>
      </c>
      <c r="H29" s="165" t="e">
        <f>IF(ROUND(VALUE(SUBSTITUTE(連結実質赤字比率に係る赤字・黒字の構成分析!I$41,"▲", "-")), 2) &lt; 0, ABS(ROUND(VALUE(SUBSTITUTE(連結実質赤字比率に係る赤字・黒字の構成分析!I$41,"▲", "-")), 2)), NA())</f>
        <v>#N/A</v>
      </c>
      <c r="I29" s="165">
        <f>IF(ROUND(VALUE(SUBSTITUTE(連結実質赤字比率に係る赤字・黒字の構成分析!I$41,"▲", "-")), 2) &gt;= 0, ABS(ROUND(VALUE(SUBSTITUTE(連結実質赤字比率に係る赤字・黒字の構成分析!I$41,"▲", "-")), 2)), NA())</f>
        <v>0.01</v>
      </c>
      <c r="J29" s="165" t="e">
        <f>IF(ROUND(VALUE(SUBSTITUTE(連結実質赤字比率に係る赤字・黒字の構成分析!J$41,"▲", "-")), 2) &lt; 0, ABS(ROUND(VALUE(SUBSTITUTE(連結実質赤字比率に係る赤字・黒字の構成分析!J$41,"▲", "-")), 2)), NA())</f>
        <v>#N/A</v>
      </c>
      <c r="K29" s="165">
        <f>IF(ROUND(VALUE(SUBSTITUTE(連結実質赤字比率に係る赤字・黒字の構成分析!J$41,"▲", "-")), 2) &gt;= 0, ABS(ROUND(VALUE(SUBSTITUTE(連結実質赤字比率に係る赤字・黒字の構成分析!J$41,"▲", "-")), 2)), NA())</f>
        <v>0</v>
      </c>
    </row>
    <row r="30" spans="1:11" x14ac:dyDescent="0.15">
      <c r="A30" s="165" t="str">
        <f>IF(連結実質赤字比率に係る赤字・黒字の構成分析!C$40="",NA(),連結実質赤字比率に係る赤字・黒字の構成分析!C$40)</f>
        <v>辰野町国民健康保険特別会計</v>
      </c>
      <c r="B30" s="165" t="e">
        <f>IF(ROUND(VALUE(SUBSTITUTE(連結実質赤字比率に係る赤字・黒字の構成分析!F$40,"▲", "-")), 2) &lt; 0, ABS(ROUND(VALUE(SUBSTITUTE(連結実質赤字比率に係る赤字・黒字の構成分析!F$40,"▲", "-")), 2)), NA())</f>
        <v>#N/A</v>
      </c>
      <c r="C30" s="165">
        <f>IF(ROUND(VALUE(SUBSTITUTE(連結実質赤字比率に係る赤字・黒字の構成分析!F$40,"▲", "-")), 2) &gt;= 0, ABS(ROUND(VALUE(SUBSTITUTE(連結実質赤字比率に係る赤字・黒字の構成分析!F$40,"▲", "-")), 2)), NA())</f>
        <v>0.61</v>
      </c>
      <c r="D30" s="165" t="e">
        <f>IF(ROUND(VALUE(SUBSTITUTE(連結実質赤字比率に係る赤字・黒字の構成分析!G$40,"▲", "-")), 2) &lt; 0, ABS(ROUND(VALUE(SUBSTITUTE(連結実質赤字比率に係る赤字・黒字の構成分析!G$40,"▲", "-")), 2)), NA())</f>
        <v>#N/A</v>
      </c>
      <c r="E30" s="165">
        <f>IF(ROUND(VALUE(SUBSTITUTE(連結実質赤字比率に係る赤字・黒字の構成分析!G$40,"▲", "-")), 2) &gt;= 0, ABS(ROUND(VALUE(SUBSTITUTE(連結実質赤字比率に係る赤字・黒字の構成分析!G$40,"▲", "-")), 2)), NA())</f>
        <v>0.12</v>
      </c>
      <c r="F30" s="165" t="e">
        <f>IF(ROUND(VALUE(SUBSTITUTE(連結実質赤字比率に係る赤字・黒字の構成分析!H$40,"▲", "-")), 2) &lt; 0, ABS(ROUND(VALUE(SUBSTITUTE(連結実質赤字比率に係る赤字・黒字の構成分析!H$40,"▲", "-")), 2)), NA())</f>
        <v>#N/A</v>
      </c>
      <c r="G30" s="165">
        <f>IF(ROUND(VALUE(SUBSTITUTE(連結実質赤字比率に係る赤字・黒字の構成分析!H$40,"▲", "-")), 2) &gt;= 0, ABS(ROUND(VALUE(SUBSTITUTE(連結実質赤字比率に係る赤字・黒字の構成分析!H$40,"▲", "-")), 2)), NA())</f>
        <v>0.04</v>
      </c>
      <c r="H30" s="165" t="e">
        <f>IF(ROUND(VALUE(SUBSTITUTE(連結実質赤字比率に係る赤字・黒字の構成分析!I$40,"▲", "-")), 2) &lt; 0, ABS(ROUND(VALUE(SUBSTITUTE(連結実質赤字比率に係る赤字・黒字の構成分析!I$40,"▲", "-")), 2)), NA())</f>
        <v>#N/A</v>
      </c>
      <c r="I30" s="165">
        <f>IF(ROUND(VALUE(SUBSTITUTE(連結実質赤字比率に係る赤字・黒字の構成分析!I$40,"▲", "-")), 2) &gt;= 0, ABS(ROUND(VALUE(SUBSTITUTE(連結実質赤字比率に係る赤字・黒字の構成分析!I$40,"▲", "-")), 2)), NA())</f>
        <v>0.02</v>
      </c>
      <c r="J30" s="165" t="e">
        <f>IF(ROUND(VALUE(SUBSTITUTE(連結実質赤字比率に係る赤字・黒字の構成分析!J$40,"▲", "-")), 2) &lt; 0, ABS(ROUND(VALUE(SUBSTITUTE(連結実質赤字比率に係る赤字・黒字の構成分析!J$40,"▲", "-")), 2)), NA())</f>
        <v>#N/A</v>
      </c>
      <c r="K30" s="165">
        <f>IF(ROUND(VALUE(SUBSTITUTE(連結実質赤字比率に係る赤字・黒字の構成分析!J$40,"▲", "-")), 2) &gt;= 0, ABS(ROUND(VALUE(SUBSTITUTE(連結実質赤字比率に係る赤字・黒字の構成分析!J$40,"▲", "-")), 2)), NA())</f>
        <v>0.02</v>
      </c>
    </row>
    <row r="31" spans="1:11" x14ac:dyDescent="0.15">
      <c r="A31" s="165" t="str">
        <f>IF(連結実質赤字比率に係る赤字・黒字の構成分析!C$39="",NA(),連結実質赤字比率に係る赤字・黒字の構成分析!C$39)</f>
        <v>辰野町地域情報告知システム特別会計</v>
      </c>
      <c r="B31" s="165" t="e">
        <f>IF(ROUND(VALUE(SUBSTITUTE(連結実質赤字比率に係る赤字・黒字の構成分析!F$39,"▲", "-")), 2) &lt; 0, ABS(ROUND(VALUE(SUBSTITUTE(連結実質赤字比率に係る赤字・黒字の構成分析!F$39,"▲", "-")), 2)), NA())</f>
        <v>#N/A</v>
      </c>
      <c r="C31" s="165">
        <f>IF(ROUND(VALUE(SUBSTITUTE(連結実質赤字比率に係る赤字・黒字の構成分析!F$39,"▲", "-")), 2) &gt;= 0, ABS(ROUND(VALUE(SUBSTITUTE(連結実質赤字比率に係る赤字・黒字の構成分析!F$39,"▲", "-")), 2)), NA())</f>
        <v>0.01</v>
      </c>
      <c r="D31" s="165" t="e">
        <f>IF(ROUND(VALUE(SUBSTITUTE(連結実質赤字比率に係る赤字・黒字の構成分析!G$39,"▲", "-")), 2) &lt; 0, ABS(ROUND(VALUE(SUBSTITUTE(連結実質赤字比率に係る赤字・黒字の構成分析!G$39,"▲", "-")), 2)), NA())</f>
        <v>#N/A</v>
      </c>
      <c r="E31" s="165">
        <f>IF(ROUND(VALUE(SUBSTITUTE(連結実質赤字比率に係る赤字・黒字の構成分析!G$39,"▲", "-")), 2) &gt;= 0, ABS(ROUND(VALUE(SUBSTITUTE(連結実質赤字比率に係る赤字・黒字の構成分析!G$39,"▲", "-")), 2)), NA())</f>
        <v>0.02</v>
      </c>
      <c r="F31" s="165" t="e">
        <f>IF(ROUND(VALUE(SUBSTITUTE(連結実質赤字比率に係る赤字・黒字の構成分析!H$39,"▲", "-")), 2) &lt; 0, ABS(ROUND(VALUE(SUBSTITUTE(連結実質赤字比率に係る赤字・黒字の構成分析!H$39,"▲", "-")), 2)), NA())</f>
        <v>#N/A</v>
      </c>
      <c r="G31" s="165">
        <f>IF(ROUND(VALUE(SUBSTITUTE(連結実質赤字比率に係る赤字・黒字の構成分析!H$39,"▲", "-")), 2) &gt;= 0, ABS(ROUND(VALUE(SUBSTITUTE(連結実質赤字比率に係る赤字・黒字の構成分析!H$39,"▲", "-")), 2)), NA())</f>
        <v>0.02</v>
      </c>
      <c r="H31" s="165" t="e">
        <f>IF(ROUND(VALUE(SUBSTITUTE(連結実質赤字比率に係る赤字・黒字の構成分析!I$39,"▲", "-")), 2) &lt; 0, ABS(ROUND(VALUE(SUBSTITUTE(連結実質赤字比率に係る赤字・黒字の構成分析!I$39,"▲", "-")), 2)), NA())</f>
        <v>#N/A</v>
      </c>
      <c r="I31" s="165">
        <f>IF(ROUND(VALUE(SUBSTITUTE(連結実質赤字比率に係る赤字・黒字の構成分析!I$39,"▲", "-")), 2) &gt;= 0, ABS(ROUND(VALUE(SUBSTITUTE(連結実質赤字比率に係る赤字・黒字の構成分析!I$39,"▲", "-")), 2)), NA())</f>
        <v>0.03</v>
      </c>
      <c r="J31" s="165" t="e">
        <f>IF(ROUND(VALUE(SUBSTITUTE(連結実質赤字比率に係る赤字・黒字の構成分析!J$39,"▲", "-")), 2) &lt; 0, ABS(ROUND(VALUE(SUBSTITUTE(連結実質赤字比率に係る赤字・黒字の構成分析!J$39,"▲", "-")), 2)), NA())</f>
        <v>#N/A</v>
      </c>
      <c r="K31" s="165">
        <f>IF(ROUND(VALUE(SUBSTITUTE(連結実質赤字比率に係る赤字・黒字の構成分析!J$39,"▲", "-")), 2) &gt;= 0, ABS(ROUND(VALUE(SUBSTITUTE(連結実質赤字比率に係る赤字・黒字の構成分析!J$39,"▲", "-")), 2)), NA())</f>
        <v>0.18</v>
      </c>
    </row>
    <row r="32" spans="1:11" x14ac:dyDescent="0.15">
      <c r="A32" s="165" t="str">
        <f>IF(連結実質赤字比率に係る赤字・黒字の構成分析!C$38="",NA(),連結実質赤字比率に係る赤字・黒字の構成分析!C$38)</f>
        <v>辰野町介護保険特別会計</v>
      </c>
      <c r="B32" s="165" t="e">
        <f>IF(ROUND(VALUE(SUBSTITUTE(連結実質赤字比率に係る赤字・黒字の構成分析!F$38,"▲", "-")), 2) &lt; 0, ABS(ROUND(VALUE(SUBSTITUTE(連結実質赤字比率に係る赤字・黒字の構成分析!F$38,"▲", "-")), 2)), NA())</f>
        <v>#N/A</v>
      </c>
      <c r="C32" s="165">
        <f>IF(ROUND(VALUE(SUBSTITUTE(連結実質赤字比率に係る赤字・黒字の構成分析!F$38,"▲", "-")), 2) &gt;= 0, ABS(ROUND(VALUE(SUBSTITUTE(連結実質赤字比率に係る赤字・黒字の構成分析!F$38,"▲", "-")), 2)), NA())</f>
        <v>0.28999999999999998</v>
      </c>
      <c r="D32" s="165" t="e">
        <f>IF(ROUND(VALUE(SUBSTITUTE(連結実質赤字比率に係る赤字・黒字の構成分析!G$38,"▲", "-")), 2) &lt; 0, ABS(ROUND(VALUE(SUBSTITUTE(連結実質赤字比率に係る赤字・黒字の構成分析!G$38,"▲", "-")), 2)), NA())</f>
        <v>#N/A</v>
      </c>
      <c r="E32" s="165">
        <f>IF(ROUND(VALUE(SUBSTITUTE(連結実質赤字比率に係る赤字・黒字の構成分析!G$38,"▲", "-")), 2) &gt;= 0, ABS(ROUND(VALUE(SUBSTITUTE(連結実質赤字比率に係る赤字・黒字の構成分析!G$38,"▲", "-")), 2)), NA())</f>
        <v>0.26</v>
      </c>
      <c r="F32" s="165" t="e">
        <f>IF(ROUND(VALUE(SUBSTITUTE(連結実質赤字比率に係る赤字・黒字の構成分析!H$38,"▲", "-")), 2) &lt; 0, ABS(ROUND(VALUE(SUBSTITUTE(連結実質赤字比率に係る赤字・黒字の構成分析!H$38,"▲", "-")), 2)), NA())</f>
        <v>#N/A</v>
      </c>
      <c r="G32" s="165">
        <f>IF(ROUND(VALUE(SUBSTITUTE(連結実質赤字比率に係る赤字・黒字の構成分析!H$38,"▲", "-")), 2) &gt;= 0, ABS(ROUND(VALUE(SUBSTITUTE(連結実質赤字比率に係る赤字・黒字の構成分析!H$38,"▲", "-")), 2)), NA())</f>
        <v>0.47</v>
      </c>
      <c r="H32" s="165" t="e">
        <f>IF(ROUND(VALUE(SUBSTITUTE(連結実質赤字比率に係る赤字・黒字の構成分析!I$38,"▲", "-")), 2) &lt; 0, ABS(ROUND(VALUE(SUBSTITUTE(連結実質赤字比率に係る赤字・黒字の構成分析!I$38,"▲", "-")), 2)), NA())</f>
        <v>#N/A</v>
      </c>
      <c r="I32" s="165">
        <f>IF(ROUND(VALUE(SUBSTITUTE(連結実質赤字比率に係る赤字・黒字の構成分析!I$38,"▲", "-")), 2) &gt;= 0, ABS(ROUND(VALUE(SUBSTITUTE(連結実質赤字比率に係る赤字・黒字の構成分析!I$38,"▲", "-")), 2)), NA())</f>
        <v>1.21</v>
      </c>
      <c r="J32" s="165" t="e">
        <f>IF(ROUND(VALUE(SUBSTITUTE(連結実質赤字比率に係る赤字・黒字の構成分析!J$38,"▲", "-")), 2) &lt; 0, ABS(ROUND(VALUE(SUBSTITUTE(連結実質赤字比率に係る赤字・黒字の構成分析!J$38,"▲", "-")), 2)), NA())</f>
        <v>#N/A</v>
      </c>
      <c r="K32" s="165">
        <f>IF(ROUND(VALUE(SUBSTITUTE(連結実質赤字比率に係る赤字・黒字の構成分析!J$38,"▲", "-")), 2) &gt;= 0, ABS(ROUND(VALUE(SUBSTITUTE(連結実質赤字比率に係る赤字・黒字の構成分析!J$38,"▲", "-")), 2)), NA())</f>
        <v>1.45</v>
      </c>
    </row>
    <row r="33" spans="1:16" x14ac:dyDescent="0.15">
      <c r="A33" s="165" t="str">
        <f>IF(連結実質赤字比率に係る赤字・黒字の構成分析!C$37="",NA(),連結実質赤字比率に係る赤字・黒字の構成分析!C$37)</f>
        <v>町立辰野病院特別会計</v>
      </c>
      <c r="B33" s="165" t="e">
        <f>IF(ROUND(VALUE(SUBSTITUTE(連結実質赤字比率に係る赤字・黒字の構成分析!F$37,"▲", "-")), 2) &lt; 0, ABS(ROUND(VALUE(SUBSTITUTE(連結実質赤字比率に係る赤字・黒字の構成分析!F$37,"▲", "-")), 2)), NA())</f>
        <v>#N/A</v>
      </c>
      <c r="C33" s="165">
        <f>IF(ROUND(VALUE(SUBSTITUTE(連結実質赤字比率に係る赤字・黒字の構成分析!F$37,"▲", "-")), 2) &gt;= 0, ABS(ROUND(VALUE(SUBSTITUTE(連結実質赤字比率に係る赤字・黒字の構成分析!F$37,"▲", "-")), 2)), NA())</f>
        <v>0.23</v>
      </c>
      <c r="D33" s="165" t="e">
        <f>IF(ROUND(VALUE(SUBSTITUTE(連結実質赤字比率に係る赤字・黒字の構成分析!G$37,"▲", "-")), 2) &lt; 0, ABS(ROUND(VALUE(SUBSTITUTE(連結実質赤字比率に係る赤字・黒字の構成分析!G$37,"▲", "-")), 2)), NA())</f>
        <v>#N/A</v>
      </c>
      <c r="E33" s="165">
        <f>IF(ROUND(VALUE(SUBSTITUTE(連結実質赤字比率に係る赤字・黒字の構成分析!G$37,"▲", "-")), 2) &gt;= 0, ABS(ROUND(VALUE(SUBSTITUTE(連結実質赤字比率に係る赤字・黒字の構成分析!G$37,"▲", "-")), 2)), NA())</f>
        <v>0.28999999999999998</v>
      </c>
      <c r="F33" s="165" t="e">
        <f>IF(ROUND(VALUE(SUBSTITUTE(連結実質赤字比率に係る赤字・黒字の構成分析!H$37,"▲", "-")), 2) &lt; 0, ABS(ROUND(VALUE(SUBSTITUTE(連結実質赤字比率に係る赤字・黒字の構成分析!H$37,"▲", "-")), 2)), NA())</f>
        <v>#N/A</v>
      </c>
      <c r="G33" s="165">
        <f>IF(ROUND(VALUE(SUBSTITUTE(連結実質赤字比率に係る赤字・黒字の構成分析!H$37,"▲", "-")), 2) &gt;= 0, ABS(ROUND(VALUE(SUBSTITUTE(連結実質赤字比率に係る赤字・黒字の構成分析!H$37,"▲", "-")), 2)), NA())</f>
        <v>0</v>
      </c>
      <c r="H33" s="165" t="e">
        <f>IF(ROUND(VALUE(SUBSTITUTE(連結実質赤字比率に係る赤字・黒字の構成分析!I$37,"▲", "-")), 2) &lt; 0, ABS(ROUND(VALUE(SUBSTITUTE(連結実質赤字比率に係る赤字・黒字の構成分析!I$37,"▲", "-")), 2)), NA())</f>
        <v>#N/A</v>
      </c>
      <c r="I33" s="165">
        <f>IF(ROUND(VALUE(SUBSTITUTE(連結実質赤字比率に係る赤字・黒字の構成分析!I$37,"▲", "-")), 2) &gt;= 0, ABS(ROUND(VALUE(SUBSTITUTE(連結実質赤字比率に係る赤字・黒字の構成分析!I$37,"▲", "-")), 2)), NA())</f>
        <v>1.23</v>
      </c>
      <c r="J33" s="165" t="e">
        <f>IF(ROUND(VALUE(SUBSTITUTE(連結実質赤字比率に係る赤字・黒字の構成分析!J$37,"▲", "-")), 2) &lt; 0, ABS(ROUND(VALUE(SUBSTITUTE(連結実質赤字比率に係る赤字・黒字の構成分析!J$37,"▲", "-")), 2)), NA())</f>
        <v>#N/A</v>
      </c>
      <c r="K33" s="165">
        <f>IF(ROUND(VALUE(SUBSTITUTE(連結実質赤字比率に係る赤字・黒字の構成分析!J$37,"▲", "-")), 2) &gt;= 0, ABS(ROUND(VALUE(SUBSTITUTE(連結実質赤字比率に係る赤字・黒字の構成分析!J$37,"▲", "-")), 2)), NA())</f>
        <v>3.15</v>
      </c>
    </row>
    <row r="34" spans="1:16" x14ac:dyDescent="0.15">
      <c r="A34" s="165" t="str">
        <f>IF(連結実質赤字比率に係る赤字・黒字の構成分析!C$36="",NA(),連結実質赤字比率に係る赤字・黒字の構成分析!C$36)</f>
        <v>辰野町公共下水道特別会計</v>
      </c>
      <c r="B34" s="165" t="e">
        <f>IF(ROUND(VALUE(SUBSTITUTE(連結実質赤字比率に係る赤字・黒字の構成分析!F$36,"▲", "-")), 2) &lt; 0, ABS(ROUND(VALUE(SUBSTITUTE(連結実質赤字比率に係る赤字・黒字の構成分析!F$36,"▲", "-")), 2)), NA())</f>
        <v>#N/A</v>
      </c>
      <c r="C34" s="165">
        <f>IF(ROUND(VALUE(SUBSTITUTE(連結実質赤字比率に係る赤字・黒字の構成分析!F$36,"▲", "-")), 2) &gt;= 0, ABS(ROUND(VALUE(SUBSTITUTE(連結実質赤字比率に係る赤字・黒字の構成分析!F$36,"▲", "-")), 2)), NA())</f>
        <v>1.79</v>
      </c>
      <c r="D34" s="165" t="e">
        <f>IF(ROUND(VALUE(SUBSTITUTE(連結実質赤字比率に係る赤字・黒字の構成分析!G$36,"▲", "-")), 2) &lt; 0, ABS(ROUND(VALUE(SUBSTITUTE(連結実質赤字比率に係る赤字・黒字の構成分析!G$36,"▲", "-")), 2)), NA())</f>
        <v>#N/A</v>
      </c>
      <c r="E34" s="165">
        <f>IF(ROUND(VALUE(SUBSTITUTE(連結実質赤字比率に係る赤字・黒字の構成分析!G$36,"▲", "-")), 2) &gt;= 0, ABS(ROUND(VALUE(SUBSTITUTE(連結実質赤字比率に係る赤字・黒字の構成分析!G$36,"▲", "-")), 2)), NA())</f>
        <v>5.81</v>
      </c>
      <c r="F34" s="165" t="e">
        <f>IF(ROUND(VALUE(SUBSTITUTE(連結実質赤字比率に係る赤字・黒字の構成分析!H$36,"▲", "-")), 2) &lt; 0, ABS(ROUND(VALUE(SUBSTITUTE(連結実質赤字比率に係る赤字・黒字の構成分析!H$36,"▲", "-")), 2)), NA())</f>
        <v>#N/A</v>
      </c>
      <c r="G34" s="165">
        <f>IF(ROUND(VALUE(SUBSTITUTE(連結実質赤字比率に係る赤字・黒字の構成分析!H$36,"▲", "-")), 2) &gt;= 0, ABS(ROUND(VALUE(SUBSTITUTE(連結実質赤字比率に係る赤字・黒字の構成分析!H$36,"▲", "-")), 2)), NA())</f>
        <v>3.81</v>
      </c>
      <c r="H34" s="165" t="e">
        <f>IF(ROUND(VALUE(SUBSTITUTE(連結実質赤字比率に係る赤字・黒字の構成分析!I$36,"▲", "-")), 2) &lt; 0, ABS(ROUND(VALUE(SUBSTITUTE(連結実質赤字比率に係る赤字・黒字の構成分析!I$36,"▲", "-")), 2)), NA())</f>
        <v>#N/A</v>
      </c>
      <c r="I34" s="165">
        <f>IF(ROUND(VALUE(SUBSTITUTE(連結実質赤字比率に係る赤字・黒字の構成分析!I$36,"▲", "-")), 2) &gt;= 0, ABS(ROUND(VALUE(SUBSTITUTE(連結実質赤字比率に係る赤字・黒字の構成分析!I$36,"▲", "-")), 2)), NA())</f>
        <v>4.8</v>
      </c>
      <c r="J34" s="165" t="e">
        <f>IF(ROUND(VALUE(SUBSTITUTE(連結実質赤字比率に係る赤字・黒字の構成分析!J$36,"▲", "-")), 2) &lt; 0, ABS(ROUND(VALUE(SUBSTITUTE(連結実質赤字比率に係る赤字・黒字の構成分析!J$36,"▲", "-")), 2)), NA())</f>
        <v>#N/A</v>
      </c>
      <c r="K34" s="165">
        <f>IF(ROUND(VALUE(SUBSTITUTE(連結実質赤字比率に係る赤字・黒字の構成分析!J$36,"▲", "-")), 2) &gt;= 0, ABS(ROUND(VALUE(SUBSTITUTE(連結実質赤字比率に係る赤字・黒字の構成分析!J$36,"▲", "-")), 2)), NA())</f>
        <v>5.51</v>
      </c>
    </row>
    <row r="35" spans="1:16" x14ac:dyDescent="0.15">
      <c r="A35" s="165" t="str">
        <f>IF(連結実質赤字比率に係る赤字・黒字の構成分析!C$35="",NA(),連結実質赤字比率に係る赤字・黒字の構成分析!C$35)</f>
        <v>一般会計</v>
      </c>
      <c r="B35" s="165" t="e">
        <f>IF(ROUND(VALUE(SUBSTITUTE(連結実質赤字比率に係る赤字・黒字の構成分析!F$35,"▲", "-")), 2) &lt; 0, ABS(ROUND(VALUE(SUBSTITUTE(連結実質赤字比率に係る赤字・黒字の構成分析!F$35,"▲", "-")), 2)), NA())</f>
        <v>#N/A</v>
      </c>
      <c r="C35" s="165">
        <f>IF(ROUND(VALUE(SUBSTITUTE(連結実質赤字比率に係る赤字・黒字の構成分析!F$35,"▲", "-")), 2) &gt;= 0, ABS(ROUND(VALUE(SUBSTITUTE(連結実質赤字比率に係る赤字・黒字の構成分析!F$35,"▲", "-")), 2)), NA())</f>
        <v>6.85</v>
      </c>
      <c r="D35" s="165" t="e">
        <f>IF(ROUND(VALUE(SUBSTITUTE(連結実質赤字比率に係る赤字・黒字の構成分析!G$35,"▲", "-")), 2) &lt; 0, ABS(ROUND(VALUE(SUBSTITUTE(連結実質赤字比率に係る赤字・黒字の構成分析!G$35,"▲", "-")), 2)), NA())</f>
        <v>#N/A</v>
      </c>
      <c r="E35" s="165">
        <f>IF(ROUND(VALUE(SUBSTITUTE(連結実質赤字比率に係る赤字・黒字の構成分析!G$35,"▲", "-")), 2) &gt;= 0, ABS(ROUND(VALUE(SUBSTITUTE(連結実質赤字比率に係る赤字・黒字の構成分析!G$35,"▲", "-")), 2)), NA())</f>
        <v>6.92</v>
      </c>
      <c r="F35" s="165" t="e">
        <f>IF(ROUND(VALUE(SUBSTITUTE(連結実質赤字比率に係る赤字・黒字の構成分析!H$35,"▲", "-")), 2) &lt; 0, ABS(ROUND(VALUE(SUBSTITUTE(連結実質赤字比率に係る赤字・黒字の構成分析!H$35,"▲", "-")), 2)), NA())</f>
        <v>#N/A</v>
      </c>
      <c r="G35" s="165">
        <f>IF(ROUND(VALUE(SUBSTITUTE(連結実質赤字比率に係る赤字・黒字の構成分析!H$35,"▲", "-")), 2) &gt;= 0, ABS(ROUND(VALUE(SUBSTITUTE(連結実質赤字比率に係る赤字・黒字の構成分析!H$35,"▲", "-")), 2)), NA())</f>
        <v>5.8</v>
      </c>
      <c r="H35" s="165" t="e">
        <f>IF(ROUND(VALUE(SUBSTITUTE(連結実質赤字比率に係る赤字・黒字の構成分析!I$35,"▲", "-")), 2) &lt; 0, ABS(ROUND(VALUE(SUBSTITUTE(連結実質赤字比率に係る赤字・黒字の構成分析!I$35,"▲", "-")), 2)), NA())</f>
        <v>#N/A</v>
      </c>
      <c r="I35" s="165">
        <f>IF(ROUND(VALUE(SUBSTITUTE(連結実質赤字比率に係る赤字・黒字の構成分析!I$35,"▲", "-")), 2) &gt;= 0, ABS(ROUND(VALUE(SUBSTITUTE(連結実質赤字比率に係る赤字・黒字の構成分析!I$35,"▲", "-")), 2)), NA())</f>
        <v>7.03</v>
      </c>
      <c r="J35" s="165" t="e">
        <f>IF(ROUND(VALUE(SUBSTITUTE(連結実質赤字比率に係る赤字・黒字の構成分析!J$35,"▲", "-")), 2) &lt; 0, ABS(ROUND(VALUE(SUBSTITUTE(連結実質赤字比率に係る赤字・黒字の構成分析!J$35,"▲", "-")), 2)), NA())</f>
        <v>#N/A</v>
      </c>
      <c r="K35" s="165">
        <f>IF(ROUND(VALUE(SUBSTITUTE(連結実質赤字比率に係る赤字・黒字の構成分析!J$35,"▲", "-")), 2) &gt;= 0, ABS(ROUND(VALUE(SUBSTITUTE(連結実質赤字比率に係る赤字・黒字の構成分析!J$35,"▲", "-")), 2)), NA())</f>
        <v>6.81</v>
      </c>
    </row>
    <row r="36" spans="1:16" x14ac:dyDescent="0.15">
      <c r="A36" s="165" t="str">
        <f>IF(連結実質赤字比率に係る赤字・黒字の構成分析!C$34="",NA(),連結実質赤字比率に係る赤字・黒字の構成分析!C$34)</f>
        <v>辰野町上水道特別会計</v>
      </c>
      <c r="B36" s="165" t="e">
        <f>IF(ROUND(VALUE(SUBSTITUTE(連結実質赤字比率に係る赤字・黒字の構成分析!F$34,"▲", "-")), 2) &lt; 0, ABS(ROUND(VALUE(SUBSTITUTE(連結実質赤字比率に係る赤字・黒字の構成分析!F$34,"▲", "-")), 2)), NA())</f>
        <v>#N/A</v>
      </c>
      <c r="C36" s="165">
        <f>IF(ROUND(VALUE(SUBSTITUTE(連結実質赤字比率に係る赤字・黒字の構成分析!F$34,"▲", "-")), 2) &gt;= 0, ABS(ROUND(VALUE(SUBSTITUTE(連結実質赤字比率に係る赤字・黒字の構成分析!F$34,"▲", "-")), 2)), NA())</f>
        <v>8.27</v>
      </c>
      <c r="D36" s="165" t="e">
        <f>IF(ROUND(VALUE(SUBSTITUTE(連結実質赤字比率に係る赤字・黒字の構成分析!G$34,"▲", "-")), 2) &lt; 0, ABS(ROUND(VALUE(SUBSTITUTE(連結実質赤字比率に係る赤字・黒字の構成分析!G$34,"▲", "-")), 2)), NA())</f>
        <v>#N/A</v>
      </c>
      <c r="E36" s="165">
        <f>IF(ROUND(VALUE(SUBSTITUTE(連結実質赤字比率に係る赤字・黒字の構成分析!G$34,"▲", "-")), 2) &gt;= 0, ABS(ROUND(VALUE(SUBSTITUTE(連結実質赤字比率に係る赤字・黒字の構成分析!G$34,"▲", "-")), 2)), NA())</f>
        <v>9.49</v>
      </c>
      <c r="F36" s="165" t="e">
        <f>IF(ROUND(VALUE(SUBSTITUTE(連結実質赤字比率に係る赤字・黒字の構成分析!H$34,"▲", "-")), 2) &lt; 0, ABS(ROUND(VALUE(SUBSTITUTE(連結実質赤字比率に係る赤字・黒字の構成分析!H$34,"▲", "-")), 2)), NA())</f>
        <v>#N/A</v>
      </c>
      <c r="G36" s="165">
        <f>IF(ROUND(VALUE(SUBSTITUTE(連結実質赤字比率に係る赤字・黒字の構成分析!H$34,"▲", "-")), 2) &gt;= 0, ABS(ROUND(VALUE(SUBSTITUTE(連結実質赤字比率に係る赤字・黒字の構成分析!H$34,"▲", "-")), 2)), NA())</f>
        <v>9.07</v>
      </c>
      <c r="H36" s="165" t="e">
        <f>IF(ROUND(VALUE(SUBSTITUTE(連結実質赤字比率に係る赤字・黒字の構成分析!I$34,"▲", "-")), 2) &lt; 0, ABS(ROUND(VALUE(SUBSTITUTE(連結実質赤字比率に係る赤字・黒字の構成分析!I$34,"▲", "-")), 2)), NA())</f>
        <v>#N/A</v>
      </c>
      <c r="I36" s="165">
        <f>IF(ROUND(VALUE(SUBSTITUTE(連結実質赤字比率に係る赤字・黒字の構成分析!I$34,"▲", "-")), 2) &gt;= 0, ABS(ROUND(VALUE(SUBSTITUTE(連結実質赤字比率に係る赤字・黒字の構成分析!I$34,"▲", "-")), 2)), NA())</f>
        <v>8.48</v>
      </c>
      <c r="J36" s="165" t="e">
        <f>IF(ROUND(VALUE(SUBSTITUTE(連結実質赤字比率に係る赤字・黒字の構成分析!J$34,"▲", "-")), 2) &lt; 0, ABS(ROUND(VALUE(SUBSTITUTE(連結実質赤字比率に係る赤字・黒字の構成分析!J$34,"▲", "-")), 2)), NA())</f>
        <v>#N/A</v>
      </c>
      <c r="K36" s="165">
        <f>IF(ROUND(VALUE(SUBSTITUTE(連結実質赤字比率に係る赤字・黒字の構成分析!J$34,"▲", "-")), 2) &gt;= 0, ABS(ROUND(VALUE(SUBSTITUTE(連結実質赤字比率に係る赤字・黒字の構成分析!J$34,"▲", "-")), 2)), NA())</f>
        <v>8.1300000000000008</v>
      </c>
    </row>
    <row r="39" spans="1:16" x14ac:dyDescent="0.15">
      <c r="A39" s="138" t="s">
        <v>62</v>
      </c>
    </row>
    <row r="40" spans="1:16" x14ac:dyDescent="0.15">
      <c r="A40" s="166"/>
      <c r="B40" s="166" t="str">
        <f>'実質公債費比率（分子）の構造'!K$44</f>
        <v>H30</v>
      </c>
      <c r="C40" s="166"/>
      <c r="D40" s="166"/>
      <c r="E40" s="166" t="str">
        <f>'実質公債費比率（分子）の構造'!L$44</f>
        <v>R01</v>
      </c>
      <c r="F40" s="166"/>
      <c r="G40" s="166"/>
      <c r="H40" s="166" t="str">
        <f>'実質公債費比率（分子）の構造'!M$44</f>
        <v>R02</v>
      </c>
      <c r="I40" s="166"/>
      <c r="J40" s="166"/>
      <c r="K40" s="166" t="str">
        <f>'実質公債費比率（分子）の構造'!N$44</f>
        <v>R03</v>
      </c>
      <c r="L40" s="166"/>
      <c r="M40" s="166"/>
      <c r="N40" s="166" t="str">
        <f>'実質公債費比率（分子）の構造'!O$44</f>
        <v>R04</v>
      </c>
      <c r="O40" s="166"/>
      <c r="P40" s="166"/>
    </row>
    <row r="41" spans="1:16" x14ac:dyDescent="0.15">
      <c r="A41" s="166"/>
      <c r="B41" s="166" t="s">
        <v>63</v>
      </c>
      <c r="C41" s="166"/>
      <c r="D41" s="166" t="s">
        <v>64</v>
      </c>
      <c r="E41" s="166" t="s">
        <v>63</v>
      </c>
      <c r="F41" s="166"/>
      <c r="G41" s="166" t="s">
        <v>64</v>
      </c>
      <c r="H41" s="166" t="s">
        <v>63</v>
      </c>
      <c r="I41" s="166"/>
      <c r="J41" s="166" t="s">
        <v>64</v>
      </c>
      <c r="K41" s="166" t="s">
        <v>63</v>
      </c>
      <c r="L41" s="166"/>
      <c r="M41" s="166" t="s">
        <v>64</v>
      </c>
      <c r="N41" s="166" t="s">
        <v>63</v>
      </c>
      <c r="O41" s="166"/>
      <c r="P41" s="166" t="s">
        <v>64</v>
      </c>
    </row>
    <row r="42" spans="1:16" x14ac:dyDescent="0.15">
      <c r="A42" s="166" t="s">
        <v>65</v>
      </c>
      <c r="B42" s="166"/>
      <c r="C42" s="166"/>
      <c r="D42" s="166">
        <f>'実質公債費比率（分子）の構造'!K$52</f>
        <v>974</v>
      </c>
      <c r="E42" s="166"/>
      <c r="F42" s="166"/>
      <c r="G42" s="166">
        <f>'実質公債費比率（分子）の構造'!L$52</f>
        <v>974</v>
      </c>
      <c r="H42" s="166"/>
      <c r="I42" s="166"/>
      <c r="J42" s="166">
        <f>'実質公債費比率（分子）の構造'!M$52</f>
        <v>969</v>
      </c>
      <c r="K42" s="166"/>
      <c r="L42" s="166"/>
      <c r="M42" s="166">
        <f>'実質公債費比率（分子）の構造'!N$52</f>
        <v>951</v>
      </c>
      <c r="N42" s="166"/>
      <c r="O42" s="166"/>
      <c r="P42" s="166">
        <f>'実質公債費比率（分子）の構造'!O$52</f>
        <v>942</v>
      </c>
    </row>
    <row r="43" spans="1:16" x14ac:dyDescent="0.15">
      <c r="A43" s="166" t="s">
        <v>66</v>
      </c>
      <c r="B43" s="166" t="str">
        <f>'実質公債費比率（分子）の構造'!K$51</f>
        <v>-</v>
      </c>
      <c r="C43" s="166"/>
      <c r="D43" s="166"/>
      <c r="E43" s="166" t="str">
        <f>'実質公債費比率（分子）の構造'!L$51</f>
        <v>-</v>
      </c>
      <c r="F43" s="166"/>
      <c r="G43" s="166"/>
      <c r="H43" s="166" t="str">
        <f>'実質公債費比率（分子）の構造'!M$51</f>
        <v>-</v>
      </c>
      <c r="I43" s="166"/>
      <c r="J43" s="166"/>
      <c r="K43" s="166" t="str">
        <f>'実質公債費比率（分子）の構造'!N$51</f>
        <v>-</v>
      </c>
      <c r="L43" s="166"/>
      <c r="M43" s="166"/>
      <c r="N43" s="166" t="str">
        <f>'実質公債費比率（分子）の構造'!O$51</f>
        <v>-</v>
      </c>
      <c r="O43" s="166"/>
      <c r="P43" s="166"/>
    </row>
    <row r="44" spans="1:16" x14ac:dyDescent="0.15">
      <c r="A44" s="166" t="s">
        <v>67</v>
      </c>
      <c r="B44" s="166">
        <f>'実質公債費比率（分子）の構造'!K$50</f>
        <v>9</v>
      </c>
      <c r="C44" s="166"/>
      <c r="D44" s="166"/>
      <c r="E44" s="166">
        <f>'実質公債費比率（分子）の構造'!L$50</f>
        <v>6</v>
      </c>
      <c r="F44" s="166"/>
      <c r="G44" s="166"/>
      <c r="H44" s="166">
        <f>'実質公債費比率（分子）の構造'!M$50</f>
        <v>4</v>
      </c>
      <c r="I44" s="166"/>
      <c r="J44" s="166"/>
      <c r="K44" s="166">
        <f>'実質公債費比率（分子）の構造'!N$50</f>
        <v>4</v>
      </c>
      <c r="L44" s="166"/>
      <c r="M44" s="166"/>
      <c r="N44" s="166">
        <f>'実質公債費比率（分子）の構造'!O$50</f>
        <v>4</v>
      </c>
      <c r="O44" s="166"/>
      <c r="P44" s="166"/>
    </row>
    <row r="45" spans="1:16" x14ac:dyDescent="0.15">
      <c r="A45" s="166" t="s">
        <v>68</v>
      </c>
      <c r="B45" s="166">
        <f>'実質公債費比率（分子）の構造'!K$49</f>
        <v>41</v>
      </c>
      <c r="C45" s="166"/>
      <c r="D45" s="166"/>
      <c r="E45" s="166">
        <f>'実質公債費比率（分子）の構造'!L$49</f>
        <v>23</v>
      </c>
      <c r="F45" s="166"/>
      <c r="G45" s="166"/>
      <c r="H45" s="166">
        <f>'実質公債費比率（分子）の構造'!M$49</f>
        <v>23</v>
      </c>
      <c r="I45" s="166"/>
      <c r="J45" s="166"/>
      <c r="K45" s="166">
        <f>'実質公債費比率（分子）の構造'!N$49</f>
        <v>38</v>
      </c>
      <c r="L45" s="166"/>
      <c r="M45" s="166"/>
      <c r="N45" s="166">
        <f>'実質公債費比率（分子）の構造'!O$49</f>
        <v>82</v>
      </c>
      <c r="O45" s="166"/>
      <c r="P45" s="166"/>
    </row>
    <row r="46" spans="1:16" x14ac:dyDescent="0.15">
      <c r="A46" s="166" t="s">
        <v>69</v>
      </c>
      <c r="B46" s="166">
        <f>'実質公債費比率（分子）の構造'!K$48</f>
        <v>654</v>
      </c>
      <c r="C46" s="166"/>
      <c r="D46" s="166"/>
      <c r="E46" s="166">
        <f>'実質公債費比率（分子）の構造'!L$48</f>
        <v>660</v>
      </c>
      <c r="F46" s="166"/>
      <c r="G46" s="166"/>
      <c r="H46" s="166">
        <f>'実質公債費比率（分子）の構造'!M$48</f>
        <v>620</v>
      </c>
      <c r="I46" s="166"/>
      <c r="J46" s="166"/>
      <c r="K46" s="166">
        <f>'実質公債費比率（分子）の構造'!N$48</f>
        <v>509</v>
      </c>
      <c r="L46" s="166"/>
      <c r="M46" s="166"/>
      <c r="N46" s="166">
        <f>'実質公債費比率（分子）の構造'!O$48</f>
        <v>465</v>
      </c>
      <c r="O46" s="166"/>
      <c r="P46" s="166"/>
    </row>
    <row r="47" spans="1:16" x14ac:dyDescent="0.15">
      <c r="A47" s="166" t="s">
        <v>70</v>
      </c>
      <c r="B47" s="166" t="str">
        <f>'実質公債費比率（分子）の構造'!K$47</f>
        <v>-</v>
      </c>
      <c r="C47" s="166"/>
      <c r="D47" s="166"/>
      <c r="E47" s="166" t="str">
        <f>'実質公債費比率（分子）の構造'!L$47</f>
        <v>-</v>
      </c>
      <c r="F47" s="166"/>
      <c r="G47" s="166"/>
      <c r="H47" s="166" t="str">
        <f>'実質公債費比率（分子）の構造'!M$47</f>
        <v>-</v>
      </c>
      <c r="I47" s="166"/>
      <c r="J47" s="166"/>
      <c r="K47" s="166" t="str">
        <f>'実質公債費比率（分子）の構造'!N$47</f>
        <v>-</v>
      </c>
      <c r="L47" s="166"/>
      <c r="M47" s="166"/>
      <c r="N47" s="166" t="str">
        <f>'実質公債費比率（分子）の構造'!O$47</f>
        <v>-</v>
      </c>
      <c r="O47" s="166"/>
      <c r="P47" s="166"/>
    </row>
    <row r="48" spans="1:16" x14ac:dyDescent="0.15">
      <c r="A48" s="166" t="s">
        <v>71</v>
      </c>
      <c r="B48" s="166" t="str">
        <f>'実質公債費比率（分子）の構造'!K$46</f>
        <v>-</v>
      </c>
      <c r="C48" s="166"/>
      <c r="D48" s="166"/>
      <c r="E48" s="166" t="str">
        <f>'実質公債費比率（分子）の構造'!L$46</f>
        <v>-</v>
      </c>
      <c r="F48" s="166"/>
      <c r="G48" s="166"/>
      <c r="H48" s="166" t="str">
        <f>'実質公債費比率（分子）の構造'!M$46</f>
        <v>-</v>
      </c>
      <c r="I48" s="166"/>
      <c r="J48" s="166"/>
      <c r="K48" s="166" t="str">
        <f>'実質公債費比率（分子）の構造'!N$46</f>
        <v>-</v>
      </c>
      <c r="L48" s="166"/>
      <c r="M48" s="166"/>
      <c r="N48" s="166" t="str">
        <f>'実質公債費比率（分子）の構造'!O$46</f>
        <v>-</v>
      </c>
      <c r="O48" s="166"/>
      <c r="P48" s="166"/>
    </row>
    <row r="49" spans="1:16" x14ac:dyDescent="0.15">
      <c r="A49" s="166" t="s">
        <v>72</v>
      </c>
      <c r="B49" s="166">
        <f>'実質公債費比率（分子）の構造'!K$45</f>
        <v>673</v>
      </c>
      <c r="C49" s="166"/>
      <c r="D49" s="166"/>
      <c r="E49" s="166">
        <f>'実質公債費比率（分子）の構造'!L$45</f>
        <v>706</v>
      </c>
      <c r="F49" s="166"/>
      <c r="G49" s="166"/>
      <c r="H49" s="166">
        <f>'実質公債費比率（分子）の構造'!M$45</f>
        <v>697</v>
      </c>
      <c r="I49" s="166"/>
      <c r="J49" s="166"/>
      <c r="K49" s="166">
        <f>'実質公債費比率（分子）の構造'!N$45</f>
        <v>736</v>
      </c>
      <c r="L49" s="166"/>
      <c r="M49" s="166"/>
      <c r="N49" s="166">
        <f>'実質公債費比率（分子）の構造'!O$45</f>
        <v>752</v>
      </c>
      <c r="O49" s="166"/>
      <c r="P49" s="166"/>
    </row>
    <row r="50" spans="1:16" x14ac:dyDescent="0.15">
      <c r="A50" s="166" t="s">
        <v>73</v>
      </c>
      <c r="B50" s="166" t="e">
        <f>NA()</f>
        <v>#N/A</v>
      </c>
      <c r="C50" s="166">
        <f>IF(ISNUMBER('実質公債費比率（分子）の構造'!K$53),'実質公債費比率（分子）の構造'!K$53,NA())</f>
        <v>403</v>
      </c>
      <c r="D50" s="166" t="e">
        <f>NA()</f>
        <v>#N/A</v>
      </c>
      <c r="E50" s="166" t="e">
        <f>NA()</f>
        <v>#N/A</v>
      </c>
      <c r="F50" s="166">
        <f>IF(ISNUMBER('実質公債費比率（分子）の構造'!L$53),'実質公債費比率（分子）の構造'!L$53,NA())</f>
        <v>421</v>
      </c>
      <c r="G50" s="166" t="e">
        <f>NA()</f>
        <v>#N/A</v>
      </c>
      <c r="H50" s="166" t="e">
        <f>NA()</f>
        <v>#N/A</v>
      </c>
      <c r="I50" s="166">
        <f>IF(ISNUMBER('実質公債費比率（分子）の構造'!M$53),'実質公債費比率（分子）の構造'!M$53,NA())</f>
        <v>375</v>
      </c>
      <c r="J50" s="166" t="e">
        <f>NA()</f>
        <v>#N/A</v>
      </c>
      <c r="K50" s="166" t="e">
        <f>NA()</f>
        <v>#N/A</v>
      </c>
      <c r="L50" s="166">
        <f>IF(ISNUMBER('実質公債費比率（分子）の構造'!N$53),'実質公債費比率（分子）の構造'!N$53,NA())</f>
        <v>336</v>
      </c>
      <c r="M50" s="166" t="e">
        <f>NA()</f>
        <v>#N/A</v>
      </c>
      <c r="N50" s="166" t="e">
        <f>NA()</f>
        <v>#N/A</v>
      </c>
      <c r="O50" s="166">
        <f>IF(ISNUMBER('実質公債費比率（分子）の構造'!O$53),'実質公債費比率（分子）の構造'!O$53,NA())</f>
        <v>361</v>
      </c>
      <c r="P50" s="166" t="e">
        <f>NA()</f>
        <v>#N/A</v>
      </c>
    </row>
    <row r="53" spans="1:16" x14ac:dyDescent="0.15">
      <c r="A53" s="138" t="s">
        <v>74</v>
      </c>
    </row>
    <row r="54" spans="1:16" x14ac:dyDescent="0.15">
      <c r="A54" s="165"/>
      <c r="B54" s="165" t="str">
        <f>'将来負担比率（分子）の構造'!I$40</f>
        <v>H30</v>
      </c>
      <c r="C54" s="165"/>
      <c r="D54" s="165"/>
      <c r="E54" s="165" t="str">
        <f>'将来負担比率（分子）の構造'!J$40</f>
        <v>R01</v>
      </c>
      <c r="F54" s="165"/>
      <c r="G54" s="165"/>
      <c r="H54" s="165" t="str">
        <f>'将来負担比率（分子）の構造'!K$40</f>
        <v>R02</v>
      </c>
      <c r="I54" s="165"/>
      <c r="J54" s="165"/>
      <c r="K54" s="165" t="str">
        <f>'将来負担比率（分子）の構造'!L$40</f>
        <v>R03</v>
      </c>
      <c r="L54" s="165"/>
      <c r="M54" s="165"/>
      <c r="N54" s="165" t="str">
        <f>'将来負担比率（分子）の構造'!M$40</f>
        <v>R04</v>
      </c>
      <c r="O54" s="165"/>
      <c r="P54" s="165"/>
    </row>
    <row r="55" spans="1:16" x14ac:dyDescent="0.15">
      <c r="A55" s="165"/>
      <c r="B55" s="165" t="s">
        <v>75</v>
      </c>
      <c r="C55" s="165"/>
      <c r="D55" s="165" t="s">
        <v>76</v>
      </c>
      <c r="E55" s="165" t="s">
        <v>75</v>
      </c>
      <c r="F55" s="165"/>
      <c r="G55" s="165" t="s">
        <v>76</v>
      </c>
      <c r="H55" s="165" t="s">
        <v>75</v>
      </c>
      <c r="I55" s="165"/>
      <c r="J55" s="165" t="s">
        <v>76</v>
      </c>
      <c r="K55" s="165" t="s">
        <v>75</v>
      </c>
      <c r="L55" s="165"/>
      <c r="M55" s="165" t="s">
        <v>76</v>
      </c>
      <c r="N55" s="165" t="s">
        <v>75</v>
      </c>
      <c r="O55" s="165"/>
      <c r="P55" s="165" t="s">
        <v>76</v>
      </c>
    </row>
    <row r="56" spans="1:16" x14ac:dyDescent="0.15">
      <c r="A56" s="165" t="s">
        <v>45</v>
      </c>
      <c r="B56" s="165"/>
      <c r="C56" s="165"/>
      <c r="D56" s="165">
        <f>'将来負担比率（分子）の構造'!I$52</f>
        <v>10570</v>
      </c>
      <c r="E56" s="165"/>
      <c r="F56" s="165"/>
      <c r="G56" s="165">
        <f>'将来負担比率（分子）の構造'!J$52</f>
        <v>10118</v>
      </c>
      <c r="H56" s="165"/>
      <c r="I56" s="165"/>
      <c r="J56" s="165">
        <f>'将来負担比率（分子）の構造'!K$52</f>
        <v>9831</v>
      </c>
      <c r="K56" s="165"/>
      <c r="L56" s="165"/>
      <c r="M56" s="165">
        <f>'将来負担比率（分子）の構造'!L$52</f>
        <v>9301</v>
      </c>
      <c r="N56" s="165"/>
      <c r="O56" s="165"/>
      <c r="P56" s="165">
        <f>'将来負担比率（分子）の構造'!M$52</f>
        <v>8817</v>
      </c>
    </row>
    <row r="57" spans="1:16" x14ac:dyDescent="0.15">
      <c r="A57" s="165" t="s">
        <v>44</v>
      </c>
      <c r="B57" s="165"/>
      <c r="C57" s="165"/>
      <c r="D57" s="165">
        <f>'将来負担比率（分子）の構造'!I$51</f>
        <v>863</v>
      </c>
      <c r="E57" s="165"/>
      <c r="F57" s="165"/>
      <c r="G57" s="165">
        <f>'将来負担比率（分子）の構造'!J$51</f>
        <v>767</v>
      </c>
      <c r="H57" s="165"/>
      <c r="I57" s="165"/>
      <c r="J57" s="165">
        <f>'将来負担比率（分子）の構造'!K$51</f>
        <v>670</v>
      </c>
      <c r="K57" s="165"/>
      <c r="L57" s="165"/>
      <c r="M57" s="165">
        <f>'将来負担比率（分子）の構造'!L$51</f>
        <v>617</v>
      </c>
      <c r="N57" s="165"/>
      <c r="O57" s="165"/>
      <c r="P57" s="165">
        <f>'将来負担比率（分子）の構造'!M$51</f>
        <v>564</v>
      </c>
    </row>
    <row r="58" spans="1:16" x14ac:dyDescent="0.15">
      <c r="A58" s="165" t="s">
        <v>43</v>
      </c>
      <c r="B58" s="165"/>
      <c r="C58" s="165"/>
      <c r="D58" s="165">
        <f>'将来負担比率（分子）の構造'!I$50</f>
        <v>3856</v>
      </c>
      <c r="E58" s="165"/>
      <c r="F58" s="165"/>
      <c r="G58" s="165">
        <f>'将来負担比率（分子）の構造'!J$50</f>
        <v>3666</v>
      </c>
      <c r="H58" s="165"/>
      <c r="I58" s="165"/>
      <c r="J58" s="165">
        <f>'将来負担比率（分子）の構造'!K$50</f>
        <v>3656</v>
      </c>
      <c r="K58" s="165"/>
      <c r="L58" s="165"/>
      <c r="M58" s="165">
        <f>'将来負担比率（分子）の構造'!L$50</f>
        <v>3977</v>
      </c>
      <c r="N58" s="165"/>
      <c r="O58" s="165"/>
      <c r="P58" s="165">
        <f>'将来負担比率（分子）の構造'!M$50</f>
        <v>4320</v>
      </c>
    </row>
    <row r="59" spans="1:16" x14ac:dyDescent="0.15">
      <c r="A59" s="165" t="s">
        <v>41</v>
      </c>
      <c r="B59" s="165" t="str">
        <f>'将来負担比率（分子）の構造'!I$49</f>
        <v>-</v>
      </c>
      <c r="C59" s="165"/>
      <c r="D59" s="165"/>
      <c r="E59" s="165" t="str">
        <f>'将来負担比率（分子）の構造'!J$49</f>
        <v>-</v>
      </c>
      <c r="F59" s="165"/>
      <c r="G59" s="165"/>
      <c r="H59" s="165" t="str">
        <f>'将来負担比率（分子）の構造'!K$49</f>
        <v>-</v>
      </c>
      <c r="I59" s="165"/>
      <c r="J59" s="165"/>
      <c r="K59" s="165" t="str">
        <f>'将来負担比率（分子）の構造'!L$49</f>
        <v>-</v>
      </c>
      <c r="L59" s="165"/>
      <c r="M59" s="165"/>
      <c r="N59" s="165" t="str">
        <f>'将来負担比率（分子）の構造'!M$49</f>
        <v>-</v>
      </c>
      <c r="O59" s="165"/>
      <c r="P59" s="165"/>
    </row>
    <row r="60" spans="1:16" x14ac:dyDescent="0.15">
      <c r="A60" s="165" t="s">
        <v>40</v>
      </c>
      <c r="B60" s="165" t="str">
        <f>'将来負担比率（分子）の構造'!I$48</f>
        <v>-</v>
      </c>
      <c r="C60" s="165"/>
      <c r="D60" s="165"/>
      <c r="E60" s="165" t="str">
        <f>'将来負担比率（分子）の構造'!J$48</f>
        <v>-</v>
      </c>
      <c r="F60" s="165"/>
      <c r="G60" s="165"/>
      <c r="H60" s="165" t="str">
        <f>'将来負担比率（分子）の構造'!K$48</f>
        <v>-</v>
      </c>
      <c r="I60" s="165"/>
      <c r="J60" s="165"/>
      <c r="K60" s="165" t="str">
        <f>'将来負担比率（分子）の構造'!L$48</f>
        <v>-</v>
      </c>
      <c r="L60" s="165"/>
      <c r="M60" s="165"/>
      <c r="N60" s="165" t="str">
        <f>'将来負担比率（分子）の構造'!M$48</f>
        <v>-</v>
      </c>
      <c r="O60" s="165"/>
      <c r="P60" s="165"/>
    </row>
    <row r="61" spans="1:16" x14ac:dyDescent="0.15">
      <c r="A61" s="165" t="s">
        <v>38</v>
      </c>
      <c r="B61" s="165">
        <f>'将来負担比率（分子）の構造'!I$46</f>
        <v>71</v>
      </c>
      <c r="C61" s="165"/>
      <c r="D61" s="165"/>
      <c r="E61" s="165">
        <f>'将来負担比率（分子）の構造'!J$46</f>
        <v>52</v>
      </c>
      <c r="F61" s="165"/>
      <c r="G61" s="165"/>
      <c r="H61" s="165">
        <f>'将来負担比率（分子）の構造'!K$46</f>
        <v>25</v>
      </c>
      <c r="I61" s="165"/>
      <c r="J61" s="165"/>
      <c r="K61" s="165">
        <f>'将来負担比率（分子）の構造'!L$46</f>
        <v>19</v>
      </c>
      <c r="L61" s="165"/>
      <c r="M61" s="165"/>
      <c r="N61" s="165">
        <f>'将来負担比率（分子）の構造'!M$46</f>
        <v>12</v>
      </c>
      <c r="O61" s="165"/>
      <c r="P61" s="165"/>
    </row>
    <row r="62" spans="1:16" x14ac:dyDescent="0.15">
      <c r="A62" s="165" t="s">
        <v>37</v>
      </c>
      <c r="B62" s="165">
        <f>'将来負担比率（分子）の構造'!I$45</f>
        <v>1137</v>
      </c>
      <c r="C62" s="165"/>
      <c r="D62" s="165"/>
      <c r="E62" s="165">
        <f>'将来負担比率（分子）の構造'!J$45</f>
        <v>1125</v>
      </c>
      <c r="F62" s="165"/>
      <c r="G62" s="165"/>
      <c r="H62" s="165">
        <f>'将来負担比率（分子）の構造'!K$45</f>
        <v>1137</v>
      </c>
      <c r="I62" s="165"/>
      <c r="J62" s="165"/>
      <c r="K62" s="165">
        <f>'将来負担比率（分子）の構造'!L$45</f>
        <v>1046</v>
      </c>
      <c r="L62" s="165"/>
      <c r="M62" s="165"/>
      <c r="N62" s="165">
        <f>'将来負担比率（分子）の構造'!M$45</f>
        <v>1058</v>
      </c>
      <c r="O62" s="165"/>
      <c r="P62" s="165"/>
    </row>
    <row r="63" spans="1:16" x14ac:dyDescent="0.15">
      <c r="A63" s="165" t="s">
        <v>36</v>
      </c>
      <c r="B63" s="165">
        <f>'将来負担比率（分子）の構造'!I$44</f>
        <v>783</v>
      </c>
      <c r="C63" s="165"/>
      <c r="D63" s="165"/>
      <c r="E63" s="165">
        <f>'将来負担比率（分子）の構造'!J$44</f>
        <v>767</v>
      </c>
      <c r="F63" s="165"/>
      <c r="G63" s="165"/>
      <c r="H63" s="165">
        <f>'将来負担比率（分子）の構造'!K$44</f>
        <v>773</v>
      </c>
      <c r="I63" s="165"/>
      <c r="J63" s="165"/>
      <c r="K63" s="165">
        <f>'将来負担比率（分子）の構造'!L$44</f>
        <v>813</v>
      </c>
      <c r="L63" s="165"/>
      <c r="M63" s="165"/>
      <c r="N63" s="165">
        <f>'将来負担比率（分子）の構造'!M$44</f>
        <v>743</v>
      </c>
      <c r="O63" s="165"/>
      <c r="P63" s="165"/>
    </row>
    <row r="64" spans="1:16" x14ac:dyDescent="0.15">
      <c r="A64" s="165" t="s">
        <v>35</v>
      </c>
      <c r="B64" s="165">
        <f>'将来負担比率（分子）の構造'!I$43</f>
        <v>6586</v>
      </c>
      <c r="C64" s="165"/>
      <c r="D64" s="165"/>
      <c r="E64" s="165">
        <f>'将来負担比率（分子）の構造'!J$43</f>
        <v>6122</v>
      </c>
      <c r="F64" s="165"/>
      <c r="G64" s="165"/>
      <c r="H64" s="165">
        <f>'将来負担比率（分子）の構造'!K$43</f>
        <v>5429</v>
      </c>
      <c r="I64" s="165"/>
      <c r="J64" s="165"/>
      <c r="K64" s="165">
        <f>'将来負担比率（分子）の構造'!L$43</f>
        <v>4670</v>
      </c>
      <c r="L64" s="165"/>
      <c r="M64" s="165"/>
      <c r="N64" s="165">
        <f>'将来負担比率（分子）の構造'!M$43</f>
        <v>3806</v>
      </c>
      <c r="O64" s="165"/>
      <c r="P64" s="165"/>
    </row>
    <row r="65" spans="1:16" x14ac:dyDescent="0.15">
      <c r="A65" s="165" t="s">
        <v>34</v>
      </c>
      <c r="B65" s="165">
        <f>'将来負担比率（分子）の構造'!I$42</f>
        <v>39</v>
      </c>
      <c r="C65" s="165"/>
      <c r="D65" s="165"/>
      <c r="E65" s="165">
        <f>'将来負担比率（分子）の構造'!J$42</f>
        <v>33</v>
      </c>
      <c r="F65" s="165"/>
      <c r="G65" s="165"/>
      <c r="H65" s="165">
        <f>'将来負担比率（分子）の構造'!K$42</f>
        <v>25</v>
      </c>
      <c r="I65" s="165"/>
      <c r="J65" s="165"/>
      <c r="K65" s="165">
        <f>'将来負担比率（分子）の構造'!L$42</f>
        <v>21</v>
      </c>
      <c r="L65" s="165"/>
      <c r="M65" s="165"/>
      <c r="N65" s="165">
        <f>'将来負担比率（分子）の構造'!M$42</f>
        <v>17</v>
      </c>
      <c r="O65" s="165"/>
      <c r="P65" s="165"/>
    </row>
    <row r="66" spans="1:16" x14ac:dyDescent="0.15">
      <c r="A66" s="165" t="s">
        <v>33</v>
      </c>
      <c r="B66" s="165">
        <f>'将来負担比率（分子）の構造'!I$41</f>
        <v>7243</v>
      </c>
      <c r="C66" s="165"/>
      <c r="D66" s="165"/>
      <c r="E66" s="165">
        <f>'将来負担比率（分子）の構造'!J$41</f>
        <v>7404</v>
      </c>
      <c r="F66" s="165"/>
      <c r="G66" s="165"/>
      <c r="H66" s="165">
        <f>'将来負担比率（分子）の構造'!K$41</f>
        <v>7412</v>
      </c>
      <c r="I66" s="165"/>
      <c r="J66" s="165"/>
      <c r="K66" s="165">
        <f>'将来負担比率（分子）の構造'!L$41</f>
        <v>7548</v>
      </c>
      <c r="L66" s="165"/>
      <c r="M66" s="165"/>
      <c r="N66" s="165">
        <f>'将来負担比率（分子）の構造'!M$41</f>
        <v>7258</v>
      </c>
      <c r="O66" s="165"/>
      <c r="P66" s="165"/>
    </row>
    <row r="67" spans="1:16" x14ac:dyDescent="0.15">
      <c r="A67" s="165" t="s">
        <v>77</v>
      </c>
      <c r="B67" s="165" t="e">
        <f>NA()</f>
        <v>#N/A</v>
      </c>
      <c r="C67" s="165">
        <f>IF(ISNUMBER('将来負担比率（分子）の構造'!I$53), IF('将来負担比率（分子）の構造'!I$53 &lt; 0, 0, '将来負担比率（分子）の構造'!I$53), NA())</f>
        <v>570</v>
      </c>
      <c r="D67" s="165" t="e">
        <f>NA()</f>
        <v>#N/A</v>
      </c>
      <c r="E67" s="165" t="e">
        <f>NA()</f>
        <v>#N/A</v>
      </c>
      <c r="F67" s="165">
        <f>IF(ISNUMBER('将来負担比率（分子）の構造'!J$53), IF('将来負担比率（分子）の構造'!J$53 &lt; 0, 0, '将来負担比率（分子）の構造'!J$53), NA())</f>
        <v>952</v>
      </c>
      <c r="G67" s="165" t="e">
        <f>NA()</f>
        <v>#N/A</v>
      </c>
      <c r="H67" s="165" t="e">
        <f>NA()</f>
        <v>#N/A</v>
      </c>
      <c r="I67" s="165">
        <f>IF(ISNUMBER('将来負担比率（分子）の構造'!K$53), IF('将来負担比率（分子）の構造'!K$53 &lt; 0, 0, '将来負担比率（分子）の構造'!K$53), NA())</f>
        <v>644</v>
      </c>
      <c r="J67" s="165" t="e">
        <f>NA()</f>
        <v>#N/A</v>
      </c>
      <c r="K67" s="165" t="e">
        <f>NA()</f>
        <v>#N/A</v>
      </c>
      <c r="L67" s="165">
        <f>IF(ISNUMBER('将来負担比率（分子）の構造'!L$53), IF('将来負担比率（分子）の構造'!L$53 &lt; 0, 0, '将来負担比率（分子）の構造'!L$53), NA())</f>
        <v>222</v>
      </c>
      <c r="M67" s="165" t="e">
        <f>NA()</f>
        <v>#N/A</v>
      </c>
      <c r="N67" s="165" t="e">
        <f>NA()</f>
        <v>#N/A</v>
      </c>
      <c r="O67" s="165">
        <f>IF(ISNUMBER('将来負担比率（分子）の構造'!M$53), IF('将来負担比率（分子）の構造'!M$53 &lt; 0, 0, '将来負担比率（分子）の構造'!M$53), NA())</f>
        <v>0</v>
      </c>
      <c r="P67" s="165" t="e">
        <f>NA()</f>
        <v>#N/A</v>
      </c>
    </row>
    <row r="70" spans="1:16" x14ac:dyDescent="0.15">
      <c r="A70" s="167" t="s">
        <v>78</v>
      </c>
      <c r="B70" s="167"/>
      <c r="C70" s="167"/>
      <c r="D70" s="167"/>
      <c r="E70" s="167"/>
      <c r="F70" s="167"/>
    </row>
    <row r="71" spans="1:16" x14ac:dyDescent="0.15">
      <c r="A71" s="168"/>
      <c r="B71" s="168" t="str">
        <f>基金残高に係る経年分析!F54</f>
        <v>R02</v>
      </c>
      <c r="C71" s="168" t="str">
        <f>基金残高に係る経年分析!G54</f>
        <v>R03</v>
      </c>
      <c r="D71" s="168" t="str">
        <f>基金残高に係る経年分析!H54</f>
        <v>R04</v>
      </c>
    </row>
    <row r="72" spans="1:16" x14ac:dyDescent="0.15">
      <c r="A72" s="168" t="s">
        <v>79</v>
      </c>
      <c r="B72" s="169">
        <f>基金残高に係る経年分析!F55</f>
        <v>1911</v>
      </c>
      <c r="C72" s="169">
        <f>基金残高に係る経年分析!G55</f>
        <v>2012</v>
      </c>
      <c r="D72" s="169">
        <f>基金残高に係る経年分析!H55</f>
        <v>2073</v>
      </c>
    </row>
    <row r="73" spans="1:16" x14ac:dyDescent="0.15">
      <c r="A73" s="168" t="s">
        <v>80</v>
      </c>
      <c r="B73" s="169">
        <f>基金残高に係る経年分析!F56</f>
        <v>134</v>
      </c>
      <c r="C73" s="169">
        <f>基金残高に係る経年分析!G56</f>
        <v>229</v>
      </c>
      <c r="D73" s="169">
        <f>基金残高に係る経年分析!H56</f>
        <v>229</v>
      </c>
    </row>
    <row r="74" spans="1:16" x14ac:dyDescent="0.15">
      <c r="A74" s="168" t="s">
        <v>81</v>
      </c>
      <c r="B74" s="169">
        <f>基金残高に係る経年分析!F57</f>
        <v>1010</v>
      </c>
      <c r="C74" s="169">
        <f>基金残高に係る経年分析!G57</f>
        <v>1148</v>
      </c>
      <c r="D74" s="169">
        <f>基金残高に係る経年分析!H57</f>
        <v>1444</v>
      </c>
    </row>
  </sheetData>
  <sheetProtection algorithmName="SHA-512" hashValue="lxLF2drxxCiKK2JRUJI+HYjNshCCtMOf09RYLglaRkyvjkfFdtkYCKS9YollaORvTPsZyP1kgbILc4GaNsijaA==" saltValue="1rYtHe3EBYEo6xwuYTiw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election activeCell="R28" sqref="R28:Y28"/>
    </sheetView>
  </sheetViews>
  <sheetFormatPr defaultColWidth="0" defaultRowHeight="11.25" customHeight="1" zeroHeight="1" x14ac:dyDescent="0.15"/>
  <cols>
    <col min="1" max="1" width="1.625" style="204" customWidth="1"/>
    <col min="2" max="2" width="2.375" style="204" customWidth="1"/>
    <col min="3" max="16" width="2.625" style="204" customWidth="1"/>
    <col min="17" max="17" width="2.375" style="204" customWidth="1"/>
    <col min="18" max="95" width="1.625" style="204" customWidth="1"/>
    <col min="96" max="133" width="1.625" style="216" customWidth="1"/>
    <col min="134" max="143" width="1.625" style="204" customWidth="1"/>
    <col min="144" max="16384" width="0" style="204"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589" t="s">
        <v>214</v>
      </c>
      <c r="DI1" s="590"/>
      <c r="DJ1" s="590"/>
      <c r="DK1" s="590"/>
      <c r="DL1" s="590"/>
      <c r="DM1" s="590"/>
      <c r="DN1" s="591"/>
      <c r="DO1" s="204"/>
      <c r="DP1" s="589" t="s">
        <v>215</v>
      </c>
      <c r="DQ1" s="590"/>
      <c r="DR1" s="590"/>
      <c r="DS1" s="590"/>
      <c r="DT1" s="590"/>
      <c r="DU1" s="590"/>
      <c r="DV1" s="590"/>
      <c r="DW1" s="590"/>
      <c r="DX1" s="590"/>
      <c r="DY1" s="590"/>
      <c r="DZ1" s="590"/>
      <c r="EA1" s="590"/>
      <c r="EB1" s="590"/>
      <c r="EC1" s="591"/>
      <c r="ED1" s="203"/>
      <c r="EE1" s="203"/>
      <c r="EF1" s="203"/>
      <c r="EG1" s="203"/>
      <c r="EH1" s="203"/>
      <c r="EI1" s="203"/>
      <c r="EJ1" s="203"/>
      <c r="EK1" s="203"/>
      <c r="EL1" s="203"/>
      <c r="EM1" s="203"/>
    </row>
    <row r="2" spans="2:143" ht="22.5" customHeight="1" x14ac:dyDescent="0.15">
      <c r="B2" s="205" t="s">
        <v>216</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2492940</v>
      </c>
      <c r="S5" s="600"/>
      <c r="T5" s="600"/>
      <c r="U5" s="600"/>
      <c r="V5" s="600"/>
      <c r="W5" s="600"/>
      <c r="X5" s="600"/>
      <c r="Y5" s="601"/>
      <c r="Z5" s="602">
        <v>23.4</v>
      </c>
      <c r="AA5" s="602"/>
      <c r="AB5" s="602"/>
      <c r="AC5" s="602"/>
      <c r="AD5" s="603">
        <v>2436299</v>
      </c>
      <c r="AE5" s="603"/>
      <c r="AF5" s="603"/>
      <c r="AG5" s="603"/>
      <c r="AH5" s="603"/>
      <c r="AI5" s="603"/>
      <c r="AJ5" s="603"/>
      <c r="AK5" s="603"/>
      <c r="AL5" s="604">
        <v>39.700000000000003</v>
      </c>
      <c r="AM5" s="605"/>
      <c r="AN5" s="605"/>
      <c r="AO5" s="606"/>
      <c r="AP5" s="596" t="s">
        <v>228</v>
      </c>
      <c r="AQ5" s="597"/>
      <c r="AR5" s="597"/>
      <c r="AS5" s="597"/>
      <c r="AT5" s="597"/>
      <c r="AU5" s="597"/>
      <c r="AV5" s="597"/>
      <c r="AW5" s="597"/>
      <c r="AX5" s="597"/>
      <c r="AY5" s="597"/>
      <c r="AZ5" s="597"/>
      <c r="BA5" s="597"/>
      <c r="BB5" s="597"/>
      <c r="BC5" s="597"/>
      <c r="BD5" s="597"/>
      <c r="BE5" s="597"/>
      <c r="BF5" s="598"/>
      <c r="BG5" s="610">
        <v>2422050</v>
      </c>
      <c r="BH5" s="611"/>
      <c r="BI5" s="611"/>
      <c r="BJ5" s="611"/>
      <c r="BK5" s="611"/>
      <c r="BL5" s="611"/>
      <c r="BM5" s="611"/>
      <c r="BN5" s="612"/>
      <c r="BO5" s="613">
        <v>97.2</v>
      </c>
      <c r="BP5" s="613"/>
      <c r="BQ5" s="613"/>
      <c r="BR5" s="613"/>
      <c r="BS5" s="614" t="s">
        <v>229</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221</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132613</v>
      </c>
      <c r="S6" s="611"/>
      <c r="T6" s="611"/>
      <c r="U6" s="611"/>
      <c r="V6" s="611"/>
      <c r="W6" s="611"/>
      <c r="X6" s="611"/>
      <c r="Y6" s="612"/>
      <c r="Z6" s="613">
        <v>1.2</v>
      </c>
      <c r="AA6" s="613"/>
      <c r="AB6" s="613"/>
      <c r="AC6" s="613"/>
      <c r="AD6" s="614">
        <v>132613</v>
      </c>
      <c r="AE6" s="614"/>
      <c r="AF6" s="614"/>
      <c r="AG6" s="614"/>
      <c r="AH6" s="614"/>
      <c r="AI6" s="614"/>
      <c r="AJ6" s="614"/>
      <c r="AK6" s="614"/>
      <c r="AL6" s="615">
        <v>2.2000000000000002</v>
      </c>
      <c r="AM6" s="616"/>
      <c r="AN6" s="616"/>
      <c r="AO6" s="617"/>
      <c r="AP6" s="607" t="s">
        <v>234</v>
      </c>
      <c r="AQ6" s="608"/>
      <c r="AR6" s="608"/>
      <c r="AS6" s="608"/>
      <c r="AT6" s="608"/>
      <c r="AU6" s="608"/>
      <c r="AV6" s="608"/>
      <c r="AW6" s="608"/>
      <c r="AX6" s="608"/>
      <c r="AY6" s="608"/>
      <c r="AZ6" s="608"/>
      <c r="BA6" s="608"/>
      <c r="BB6" s="608"/>
      <c r="BC6" s="608"/>
      <c r="BD6" s="608"/>
      <c r="BE6" s="608"/>
      <c r="BF6" s="609"/>
      <c r="BG6" s="610">
        <v>2422050</v>
      </c>
      <c r="BH6" s="611"/>
      <c r="BI6" s="611"/>
      <c r="BJ6" s="611"/>
      <c r="BK6" s="611"/>
      <c r="BL6" s="611"/>
      <c r="BM6" s="611"/>
      <c r="BN6" s="612"/>
      <c r="BO6" s="613">
        <v>97.2</v>
      </c>
      <c r="BP6" s="613"/>
      <c r="BQ6" s="613"/>
      <c r="BR6" s="613"/>
      <c r="BS6" s="614" t="s">
        <v>229</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85917</v>
      </c>
      <c r="CS6" s="611"/>
      <c r="CT6" s="611"/>
      <c r="CU6" s="611"/>
      <c r="CV6" s="611"/>
      <c r="CW6" s="611"/>
      <c r="CX6" s="611"/>
      <c r="CY6" s="612"/>
      <c r="CZ6" s="604">
        <v>0.8</v>
      </c>
      <c r="DA6" s="605"/>
      <c r="DB6" s="605"/>
      <c r="DC6" s="621"/>
      <c r="DD6" s="619" t="s">
        <v>131</v>
      </c>
      <c r="DE6" s="611"/>
      <c r="DF6" s="611"/>
      <c r="DG6" s="611"/>
      <c r="DH6" s="611"/>
      <c r="DI6" s="611"/>
      <c r="DJ6" s="611"/>
      <c r="DK6" s="611"/>
      <c r="DL6" s="611"/>
      <c r="DM6" s="611"/>
      <c r="DN6" s="611"/>
      <c r="DO6" s="611"/>
      <c r="DP6" s="612"/>
      <c r="DQ6" s="619">
        <v>85917</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902</v>
      </c>
      <c r="S7" s="611"/>
      <c r="T7" s="611"/>
      <c r="U7" s="611"/>
      <c r="V7" s="611"/>
      <c r="W7" s="611"/>
      <c r="X7" s="611"/>
      <c r="Y7" s="612"/>
      <c r="Z7" s="613">
        <v>0</v>
      </c>
      <c r="AA7" s="613"/>
      <c r="AB7" s="613"/>
      <c r="AC7" s="613"/>
      <c r="AD7" s="614">
        <v>902</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1064436</v>
      </c>
      <c r="BH7" s="611"/>
      <c r="BI7" s="611"/>
      <c r="BJ7" s="611"/>
      <c r="BK7" s="611"/>
      <c r="BL7" s="611"/>
      <c r="BM7" s="611"/>
      <c r="BN7" s="612"/>
      <c r="BO7" s="613">
        <v>42.7</v>
      </c>
      <c r="BP7" s="613"/>
      <c r="BQ7" s="613"/>
      <c r="BR7" s="613"/>
      <c r="BS7" s="614" t="s">
        <v>131</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1621849</v>
      </c>
      <c r="CS7" s="611"/>
      <c r="CT7" s="611"/>
      <c r="CU7" s="611"/>
      <c r="CV7" s="611"/>
      <c r="CW7" s="611"/>
      <c r="CX7" s="611"/>
      <c r="CY7" s="612"/>
      <c r="CZ7" s="613">
        <v>15.9</v>
      </c>
      <c r="DA7" s="613"/>
      <c r="DB7" s="613"/>
      <c r="DC7" s="613"/>
      <c r="DD7" s="619">
        <v>130299</v>
      </c>
      <c r="DE7" s="611"/>
      <c r="DF7" s="611"/>
      <c r="DG7" s="611"/>
      <c r="DH7" s="611"/>
      <c r="DI7" s="611"/>
      <c r="DJ7" s="611"/>
      <c r="DK7" s="611"/>
      <c r="DL7" s="611"/>
      <c r="DM7" s="611"/>
      <c r="DN7" s="611"/>
      <c r="DO7" s="611"/>
      <c r="DP7" s="612"/>
      <c r="DQ7" s="619">
        <v>1420805</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10858</v>
      </c>
      <c r="S8" s="611"/>
      <c r="T8" s="611"/>
      <c r="U8" s="611"/>
      <c r="V8" s="611"/>
      <c r="W8" s="611"/>
      <c r="X8" s="611"/>
      <c r="Y8" s="612"/>
      <c r="Z8" s="613">
        <v>0.1</v>
      </c>
      <c r="AA8" s="613"/>
      <c r="AB8" s="613"/>
      <c r="AC8" s="613"/>
      <c r="AD8" s="614">
        <v>10858</v>
      </c>
      <c r="AE8" s="614"/>
      <c r="AF8" s="614"/>
      <c r="AG8" s="614"/>
      <c r="AH8" s="614"/>
      <c r="AI8" s="614"/>
      <c r="AJ8" s="614"/>
      <c r="AK8" s="614"/>
      <c r="AL8" s="615">
        <v>0.2</v>
      </c>
      <c r="AM8" s="616"/>
      <c r="AN8" s="616"/>
      <c r="AO8" s="617"/>
      <c r="AP8" s="607" t="s">
        <v>240</v>
      </c>
      <c r="AQ8" s="608"/>
      <c r="AR8" s="608"/>
      <c r="AS8" s="608"/>
      <c r="AT8" s="608"/>
      <c r="AU8" s="608"/>
      <c r="AV8" s="608"/>
      <c r="AW8" s="608"/>
      <c r="AX8" s="608"/>
      <c r="AY8" s="608"/>
      <c r="AZ8" s="608"/>
      <c r="BA8" s="608"/>
      <c r="BB8" s="608"/>
      <c r="BC8" s="608"/>
      <c r="BD8" s="608"/>
      <c r="BE8" s="608"/>
      <c r="BF8" s="609"/>
      <c r="BG8" s="610">
        <v>34854</v>
      </c>
      <c r="BH8" s="611"/>
      <c r="BI8" s="611"/>
      <c r="BJ8" s="611"/>
      <c r="BK8" s="611"/>
      <c r="BL8" s="611"/>
      <c r="BM8" s="611"/>
      <c r="BN8" s="612"/>
      <c r="BO8" s="613">
        <v>1.4</v>
      </c>
      <c r="BP8" s="613"/>
      <c r="BQ8" s="613"/>
      <c r="BR8" s="613"/>
      <c r="BS8" s="614" t="s">
        <v>229</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2628823</v>
      </c>
      <c r="CS8" s="611"/>
      <c r="CT8" s="611"/>
      <c r="CU8" s="611"/>
      <c r="CV8" s="611"/>
      <c r="CW8" s="611"/>
      <c r="CX8" s="611"/>
      <c r="CY8" s="612"/>
      <c r="CZ8" s="613">
        <v>25.8</v>
      </c>
      <c r="DA8" s="613"/>
      <c r="DB8" s="613"/>
      <c r="DC8" s="613"/>
      <c r="DD8" s="619">
        <v>110598</v>
      </c>
      <c r="DE8" s="611"/>
      <c r="DF8" s="611"/>
      <c r="DG8" s="611"/>
      <c r="DH8" s="611"/>
      <c r="DI8" s="611"/>
      <c r="DJ8" s="611"/>
      <c r="DK8" s="611"/>
      <c r="DL8" s="611"/>
      <c r="DM8" s="611"/>
      <c r="DN8" s="611"/>
      <c r="DO8" s="611"/>
      <c r="DP8" s="612"/>
      <c r="DQ8" s="619">
        <v>1616210</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7790</v>
      </c>
      <c r="S9" s="611"/>
      <c r="T9" s="611"/>
      <c r="U9" s="611"/>
      <c r="V9" s="611"/>
      <c r="W9" s="611"/>
      <c r="X9" s="611"/>
      <c r="Y9" s="612"/>
      <c r="Z9" s="613">
        <v>0.1</v>
      </c>
      <c r="AA9" s="613"/>
      <c r="AB9" s="613"/>
      <c r="AC9" s="613"/>
      <c r="AD9" s="614">
        <v>7790</v>
      </c>
      <c r="AE9" s="614"/>
      <c r="AF9" s="614"/>
      <c r="AG9" s="614"/>
      <c r="AH9" s="614"/>
      <c r="AI9" s="614"/>
      <c r="AJ9" s="614"/>
      <c r="AK9" s="614"/>
      <c r="AL9" s="615">
        <v>0.1</v>
      </c>
      <c r="AM9" s="616"/>
      <c r="AN9" s="616"/>
      <c r="AO9" s="617"/>
      <c r="AP9" s="607" t="s">
        <v>243</v>
      </c>
      <c r="AQ9" s="608"/>
      <c r="AR9" s="608"/>
      <c r="AS9" s="608"/>
      <c r="AT9" s="608"/>
      <c r="AU9" s="608"/>
      <c r="AV9" s="608"/>
      <c r="AW9" s="608"/>
      <c r="AX9" s="608"/>
      <c r="AY9" s="608"/>
      <c r="AZ9" s="608"/>
      <c r="BA9" s="608"/>
      <c r="BB9" s="608"/>
      <c r="BC9" s="608"/>
      <c r="BD9" s="608"/>
      <c r="BE9" s="608"/>
      <c r="BF9" s="609"/>
      <c r="BG9" s="610">
        <v>872163</v>
      </c>
      <c r="BH9" s="611"/>
      <c r="BI9" s="611"/>
      <c r="BJ9" s="611"/>
      <c r="BK9" s="611"/>
      <c r="BL9" s="611"/>
      <c r="BM9" s="611"/>
      <c r="BN9" s="612"/>
      <c r="BO9" s="613">
        <v>35</v>
      </c>
      <c r="BP9" s="613"/>
      <c r="BQ9" s="613"/>
      <c r="BR9" s="613"/>
      <c r="BS9" s="614" t="s">
        <v>229</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950546</v>
      </c>
      <c r="CS9" s="611"/>
      <c r="CT9" s="611"/>
      <c r="CU9" s="611"/>
      <c r="CV9" s="611"/>
      <c r="CW9" s="611"/>
      <c r="CX9" s="611"/>
      <c r="CY9" s="612"/>
      <c r="CZ9" s="613">
        <v>9.3000000000000007</v>
      </c>
      <c r="DA9" s="613"/>
      <c r="DB9" s="613"/>
      <c r="DC9" s="613"/>
      <c r="DD9" s="619">
        <v>1243</v>
      </c>
      <c r="DE9" s="611"/>
      <c r="DF9" s="611"/>
      <c r="DG9" s="611"/>
      <c r="DH9" s="611"/>
      <c r="DI9" s="611"/>
      <c r="DJ9" s="611"/>
      <c r="DK9" s="611"/>
      <c r="DL9" s="611"/>
      <c r="DM9" s="611"/>
      <c r="DN9" s="611"/>
      <c r="DO9" s="611"/>
      <c r="DP9" s="612"/>
      <c r="DQ9" s="619">
        <v>762068</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229</v>
      </c>
      <c r="S10" s="611"/>
      <c r="T10" s="611"/>
      <c r="U10" s="611"/>
      <c r="V10" s="611"/>
      <c r="W10" s="611"/>
      <c r="X10" s="611"/>
      <c r="Y10" s="612"/>
      <c r="Z10" s="613" t="s">
        <v>131</v>
      </c>
      <c r="AA10" s="613"/>
      <c r="AB10" s="613"/>
      <c r="AC10" s="613"/>
      <c r="AD10" s="614" t="s">
        <v>246</v>
      </c>
      <c r="AE10" s="614"/>
      <c r="AF10" s="614"/>
      <c r="AG10" s="614"/>
      <c r="AH10" s="614"/>
      <c r="AI10" s="614"/>
      <c r="AJ10" s="614"/>
      <c r="AK10" s="614"/>
      <c r="AL10" s="615" t="s">
        <v>229</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56553</v>
      </c>
      <c r="BH10" s="611"/>
      <c r="BI10" s="611"/>
      <c r="BJ10" s="611"/>
      <c r="BK10" s="611"/>
      <c r="BL10" s="611"/>
      <c r="BM10" s="611"/>
      <c r="BN10" s="612"/>
      <c r="BO10" s="613">
        <v>2.2999999999999998</v>
      </c>
      <c r="BP10" s="613"/>
      <c r="BQ10" s="613"/>
      <c r="BR10" s="613"/>
      <c r="BS10" s="614" t="s">
        <v>229</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2022</v>
      </c>
      <c r="CS10" s="611"/>
      <c r="CT10" s="611"/>
      <c r="CU10" s="611"/>
      <c r="CV10" s="611"/>
      <c r="CW10" s="611"/>
      <c r="CX10" s="611"/>
      <c r="CY10" s="612"/>
      <c r="CZ10" s="613">
        <v>0</v>
      </c>
      <c r="DA10" s="613"/>
      <c r="DB10" s="613"/>
      <c r="DC10" s="613"/>
      <c r="DD10" s="619" t="s">
        <v>131</v>
      </c>
      <c r="DE10" s="611"/>
      <c r="DF10" s="611"/>
      <c r="DG10" s="611"/>
      <c r="DH10" s="611"/>
      <c r="DI10" s="611"/>
      <c r="DJ10" s="611"/>
      <c r="DK10" s="611"/>
      <c r="DL10" s="611"/>
      <c r="DM10" s="611"/>
      <c r="DN10" s="611"/>
      <c r="DO10" s="611"/>
      <c r="DP10" s="612"/>
      <c r="DQ10" s="619">
        <v>1015</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489624</v>
      </c>
      <c r="S11" s="611"/>
      <c r="T11" s="611"/>
      <c r="U11" s="611"/>
      <c r="V11" s="611"/>
      <c r="W11" s="611"/>
      <c r="X11" s="611"/>
      <c r="Y11" s="612"/>
      <c r="Z11" s="615">
        <v>4.5999999999999996</v>
      </c>
      <c r="AA11" s="616"/>
      <c r="AB11" s="616"/>
      <c r="AC11" s="622"/>
      <c r="AD11" s="619">
        <v>489624</v>
      </c>
      <c r="AE11" s="611"/>
      <c r="AF11" s="611"/>
      <c r="AG11" s="611"/>
      <c r="AH11" s="611"/>
      <c r="AI11" s="611"/>
      <c r="AJ11" s="611"/>
      <c r="AK11" s="612"/>
      <c r="AL11" s="615">
        <v>8</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100866</v>
      </c>
      <c r="BH11" s="611"/>
      <c r="BI11" s="611"/>
      <c r="BJ11" s="611"/>
      <c r="BK11" s="611"/>
      <c r="BL11" s="611"/>
      <c r="BM11" s="611"/>
      <c r="BN11" s="612"/>
      <c r="BO11" s="613">
        <v>4</v>
      </c>
      <c r="BP11" s="613"/>
      <c r="BQ11" s="613"/>
      <c r="BR11" s="613"/>
      <c r="BS11" s="614" t="s">
        <v>229</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280229</v>
      </c>
      <c r="CS11" s="611"/>
      <c r="CT11" s="611"/>
      <c r="CU11" s="611"/>
      <c r="CV11" s="611"/>
      <c r="CW11" s="611"/>
      <c r="CX11" s="611"/>
      <c r="CY11" s="612"/>
      <c r="CZ11" s="613">
        <v>2.8</v>
      </c>
      <c r="DA11" s="613"/>
      <c r="DB11" s="613"/>
      <c r="DC11" s="613"/>
      <c r="DD11" s="619">
        <v>20681</v>
      </c>
      <c r="DE11" s="611"/>
      <c r="DF11" s="611"/>
      <c r="DG11" s="611"/>
      <c r="DH11" s="611"/>
      <c r="DI11" s="611"/>
      <c r="DJ11" s="611"/>
      <c r="DK11" s="611"/>
      <c r="DL11" s="611"/>
      <c r="DM11" s="611"/>
      <c r="DN11" s="611"/>
      <c r="DO11" s="611"/>
      <c r="DP11" s="612"/>
      <c r="DQ11" s="619">
        <v>216612</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t="s">
        <v>229</v>
      </c>
      <c r="S12" s="611"/>
      <c r="T12" s="611"/>
      <c r="U12" s="611"/>
      <c r="V12" s="611"/>
      <c r="W12" s="611"/>
      <c r="X12" s="611"/>
      <c r="Y12" s="612"/>
      <c r="Z12" s="613" t="s">
        <v>253</v>
      </c>
      <c r="AA12" s="613"/>
      <c r="AB12" s="613"/>
      <c r="AC12" s="613"/>
      <c r="AD12" s="614" t="s">
        <v>131</v>
      </c>
      <c r="AE12" s="614"/>
      <c r="AF12" s="614"/>
      <c r="AG12" s="614"/>
      <c r="AH12" s="614"/>
      <c r="AI12" s="614"/>
      <c r="AJ12" s="614"/>
      <c r="AK12" s="614"/>
      <c r="AL12" s="615" t="s">
        <v>131</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1148380</v>
      </c>
      <c r="BH12" s="611"/>
      <c r="BI12" s="611"/>
      <c r="BJ12" s="611"/>
      <c r="BK12" s="611"/>
      <c r="BL12" s="611"/>
      <c r="BM12" s="611"/>
      <c r="BN12" s="612"/>
      <c r="BO12" s="613">
        <v>46.1</v>
      </c>
      <c r="BP12" s="613"/>
      <c r="BQ12" s="613"/>
      <c r="BR12" s="613"/>
      <c r="BS12" s="614" t="s">
        <v>229</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679485</v>
      </c>
      <c r="CS12" s="611"/>
      <c r="CT12" s="611"/>
      <c r="CU12" s="611"/>
      <c r="CV12" s="611"/>
      <c r="CW12" s="611"/>
      <c r="CX12" s="611"/>
      <c r="CY12" s="612"/>
      <c r="CZ12" s="613">
        <v>6.7</v>
      </c>
      <c r="DA12" s="613"/>
      <c r="DB12" s="613"/>
      <c r="DC12" s="613"/>
      <c r="DD12" s="619">
        <v>4083</v>
      </c>
      <c r="DE12" s="611"/>
      <c r="DF12" s="611"/>
      <c r="DG12" s="611"/>
      <c r="DH12" s="611"/>
      <c r="DI12" s="611"/>
      <c r="DJ12" s="611"/>
      <c r="DK12" s="611"/>
      <c r="DL12" s="611"/>
      <c r="DM12" s="611"/>
      <c r="DN12" s="611"/>
      <c r="DO12" s="611"/>
      <c r="DP12" s="612"/>
      <c r="DQ12" s="619">
        <v>169878</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229</v>
      </c>
      <c r="S13" s="611"/>
      <c r="T13" s="611"/>
      <c r="U13" s="611"/>
      <c r="V13" s="611"/>
      <c r="W13" s="611"/>
      <c r="X13" s="611"/>
      <c r="Y13" s="612"/>
      <c r="Z13" s="613" t="s">
        <v>131</v>
      </c>
      <c r="AA13" s="613"/>
      <c r="AB13" s="613"/>
      <c r="AC13" s="613"/>
      <c r="AD13" s="614" t="s">
        <v>131</v>
      </c>
      <c r="AE13" s="614"/>
      <c r="AF13" s="614"/>
      <c r="AG13" s="614"/>
      <c r="AH13" s="614"/>
      <c r="AI13" s="614"/>
      <c r="AJ13" s="614"/>
      <c r="AK13" s="614"/>
      <c r="AL13" s="615" t="s">
        <v>131</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1131854</v>
      </c>
      <c r="BH13" s="611"/>
      <c r="BI13" s="611"/>
      <c r="BJ13" s="611"/>
      <c r="BK13" s="611"/>
      <c r="BL13" s="611"/>
      <c r="BM13" s="611"/>
      <c r="BN13" s="612"/>
      <c r="BO13" s="613">
        <v>45.4</v>
      </c>
      <c r="BP13" s="613"/>
      <c r="BQ13" s="613"/>
      <c r="BR13" s="613"/>
      <c r="BS13" s="614" t="s">
        <v>131</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1334743</v>
      </c>
      <c r="CS13" s="611"/>
      <c r="CT13" s="611"/>
      <c r="CU13" s="611"/>
      <c r="CV13" s="611"/>
      <c r="CW13" s="611"/>
      <c r="CX13" s="611"/>
      <c r="CY13" s="612"/>
      <c r="CZ13" s="613">
        <v>13.1</v>
      </c>
      <c r="DA13" s="613"/>
      <c r="DB13" s="613"/>
      <c r="DC13" s="613"/>
      <c r="DD13" s="619">
        <v>594134</v>
      </c>
      <c r="DE13" s="611"/>
      <c r="DF13" s="611"/>
      <c r="DG13" s="611"/>
      <c r="DH13" s="611"/>
      <c r="DI13" s="611"/>
      <c r="DJ13" s="611"/>
      <c r="DK13" s="611"/>
      <c r="DL13" s="611"/>
      <c r="DM13" s="611"/>
      <c r="DN13" s="611"/>
      <c r="DO13" s="611"/>
      <c r="DP13" s="612"/>
      <c r="DQ13" s="619">
        <v>976787</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t="s">
        <v>131</v>
      </c>
      <c r="S14" s="611"/>
      <c r="T14" s="611"/>
      <c r="U14" s="611"/>
      <c r="V14" s="611"/>
      <c r="W14" s="611"/>
      <c r="X14" s="611"/>
      <c r="Y14" s="612"/>
      <c r="Z14" s="613" t="s">
        <v>229</v>
      </c>
      <c r="AA14" s="613"/>
      <c r="AB14" s="613"/>
      <c r="AC14" s="613"/>
      <c r="AD14" s="614" t="s">
        <v>229</v>
      </c>
      <c r="AE14" s="614"/>
      <c r="AF14" s="614"/>
      <c r="AG14" s="614"/>
      <c r="AH14" s="614"/>
      <c r="AI14" s="614"/>
      <c r="AJ14" s="614"/>
      <c r="AK14" s="614"/>
      <c r="AL14" s="615" t="s">
        <v>229</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84793</v>
      </c>
      <c r="BH14" s="611"/>
      <c r="BI14" s="611"/>
      <c r="BJ14" s="611"/>
      <c r="BK14" s="611"/>
      <c r="BL14" s="611"/>
      <c r="BM14" s="611"/>
      <c r="BN14" s="612"/>
      <c r="BO14" s="613">
        <v>3.4</v>
      </c>
      <c r="BP14" s="613"/>
      <c r="BQ14" s="613"/>
      <c r="BR14" s="613"/>
      <c r="BS14" s="614" t="s">
        <v>131</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253644</v>
      </c>
      <c r="CS14" s="611"/>
      <c r="CT14" s="611"/>
      <c r="CU14" s="611"/>
      <c r="CV14" s="611"/>
      <c r="CW14" s="611"/>
      <c r="CX14" s="611"/>
      <c r="CY14" s="612"/>
      <c r="CZ14" s="613">
        <v>2.5</v>
      </c>
      <c r="DA14" s="613"/>
      <c r="DB14" s="613"/>
      <c r="DC14" s="613"/>
      <c r="DD14" s="619">
        <v>1862</v>
      </c>
      <c r="DE14" s="611"/>
      <c r="DF14" s="611"/>
      <c r="DG14" s="611"/>
      <c r="DH14" s="611"/>
      <c r="DI14" s="611"/>
      <c r="DJ14" s="611"/>
      <c r="DK14" s="611"/>
      <c r="DL14" s="611"/>
      <c r="DM14" s="611"/>
      <c r="DN14" s="611"/>
      <c r="DO14" s="611"/>
      <c r="DP14" s="612"/>
      <c r="DQ14" s="619">
        <v>229143</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131</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124441</v>
      </c>
      <c r="BH15" s="611"/>
      <c r="BI15" s="611"/>
      <c r="BJ15" s="611"/>
      <c r="BK15" s="611"/>
      <c r="BL15" s="611"/>
      <c r="BM15" s="611"/>
      <c r="BN15" s="612"/>
      <c r="BO15" s="613">
        <v>5</v>
      </c>
      <c r="BP15" s="613"/>
      <c r="BQ15" s="613"/>
      <c r="BR15" s="613"/>
      <c r="BS15" s="614" t="s">
        <v>131</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1117172</v>
      </c>
      <c r="CS15" s="611"/>
      <c r="CT15" s="611"/>
      <c r="CU15" s="611"/>
      <c r="CV15" s="611"/>
      <c r="CW15" s="611"/>
      <c r="CX15" s="611"/>
      <c r="CY15" s="612"/>
      <c r="CZ15" s="613">
        <v>11</v>
      </c>
      <c r="DA15" s="613"/>
      <c r="DB15" s="613"/>
      <c r="DC15" s="613"/>
      <c r="DD15" s="619">
        <v>62027</v>
      </c>
      <c r="DE15" s="611"/>
      <c r="DF15" s="611"/>
      <c r="DG15" s="611"/>
      <c r="DH15" s="611"/>
      <c r="DI15" s="611"/>
      <c r="DJ15" s="611"/>
      <c r="DK15" s="611"/>
      <c r="DL15" s="611"/>
      <c r="DM15" s="611"/>
      <c r="DN15" s="611"/>
      <c r="DO15" s="611"/>
      <c r="DP15" s="612"/>
      <c r="DQ15" s="619">
        <v>1054810</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7718</v>
      </c>
      <c r="S16" s="611"/>
      <c r="T16" s="611"/>
      <c r="U16" s="611"/>
      <c r="V16" s="611"/>
      <c r="W16" s="611"/>
      <c r="X16" s="611"/>
      <c r="Y16" s="612"/>
      <c r="Z16" s="613">
        <v>0.1</v>
      </c>
      <c r="AA16" s="613"/>
      <c r="AB16" s="613"/>
      <c r="AC16" s="613"/>
      <c r="AD16" s="614">
        <v>7718</v>
      </c>
      <c r="AE16" s="614"/>
      <c r="AF16" s="614"/>
      <c r="AG16" s="614"/>
      <c r="AH16" s="614"/>
      <c r="AI16" s="614"/>
      <c r="AJ16" s="614"/>
      <c r="AK16" s="614"/>
      <c r="AL16" s="615">
        <v>0.1</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229</v>
      </c>
      <c r="BH16" s="611"/>
      <c r="BI16" s="611"/>
      <c r="BJ16" s="611"/>
      <c r="BK16" s="611"/>
      <c r="BL16" s="611"/>
      <c r="BM16" s="611"/>
      <c r="BN16" s="612"/>
      <c r="BO16" s="613" t="s">
        <v>229</v>
      </c>
      <c r="BP16" s="613"/>
      <c r="BQ16" s="613"/>
      <c r="BR16" s="613"/>
      <c r="BS16" s="614" t="s">
        <v>229</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v>466757</v>
      </c>
      <c r="CS16" s="611"/>
      <c r="CT16" s="611"/>
      <c r="CU16" s="611"/>
      <c r="CV16" s="611"/>
      <c r="CW16" s="611"/>
      <c r="CX16" s="611"/>
      <c r="CY16" s="612"/>
      <c r="CZ16" s="613">
        <v>4.5999999999999996</v>
      </c>
      <c r="DA16" s="613"/>
      <c r="DB16" s="613"/>
      <c r="DC16" s="613"/>
      <c r="DD16" s="619" t="s">
        <v>131</v>
      </c>
      <c r="DE16" s="611"/>
      <c r="DF16" s="611"/>
      <c r="DG16" s="611"/>
      <c r="DH16" s="611"/>
      <c r="DI16" s="611"/>
      <c r="DJ16" s="611"/>
      <c r="DK16" s="611"/>
      <c r="DL16" s="611"/>
      <c r="DM16" s="611"/>
      <c r="DN16" s="611"/>
      <c r="DO16" s="611"/>
      <c r="DP16" s="612"/>
      <c r="DQ16" s="619">
        <v>100601</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42660</v>
      </c>
      <c r="S17" s="611"/>
      <c r="T17" s="611"/>
      <c r="U17" s="611"/>
      <c r="V17" s="611"/>
      <c r="W17" s="611"/>
      <c r="X17" s="611"/>
      <c r="Y17" s="612"/>
      <c r="Z17" s="613">
        <v>0.4</v>
      </c>
      <c r="AA17" s="613"/>
      <c r="AB17" s="613"/>
      <c r="AC17" s="613"/>
      <c r="AD17" s="614">
        <v>42660</v>
      </c>
      <c r="AE17" s="614"/>
      <c r="AF17" s="614"/>
      <c r="AG17" s="614"/>
      <c r="AH17" s="614"/>
      <c r="AI17" s="614"/>
      <c r="AJ17" s="614"/>
      <c r="AK17" s="614"/>
      <c r="AL17" s="615">
        <v>0.7</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131</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752341</v>
      </c>
      <c r="CS17" s="611"/>
      <c r="CT17" s="611"/>
      <c r="CU17" s="611"/>
      <c r="CV17" s="611"/>
      <c r="CW17" s="611"/>
      <c r="CX17" s="611"/>
      <c r="CY17" s="612"/>
      <c r="CZ17" s="613">
        <v>7.4</v>
      </c>
      <c r="DA17" s="613"/>
      <c r="DB17" s="613"/>
      <c r="DC17" s="613"/>
      <c r="DD17" s="619" t="s">
        <v>229</v>
      </c>
      <c r="DE17" s="611"/>
      <c r="DF17" s="611"/>
      <c r="DG17" s="611"/>
      <c r="DH17" s="611"/>
      <c r="DI17" s="611"/>
      <c r="DJ17" s="611"/>
      <c r="DK17" s="611"/>
      <c r="DL17" s="611"/>
      <c r="DM17" s="611"/>
      <c r="DN17" s="611"/>
      <c r="DO17" s="611"/>
      <c r="DP17" s="612"/>
      <c r="DQ17" s="619">
        <v>744837</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16029</v>
      </c>
      <c r="S18" s="611"/>
      <c r="T18" s="611"/>
      <c r="U18" s="611"/>
      <c r="V18" s="611"/>
      <c r="W18" s="611"/>
      <c r="X18" s="611"/>
      <c r="Y18" s="612"/>
      <c r="Z18" s="613">
        <v>0.2</v>
      </c>
      <c r="AA18" s="613"/>
      <c r="AB18" s="613"/>
      <c r="AC18" s="613"/>
      <c r="AD18" s="614">
        <v>16029</v>
      </c>
      <c r="AE18" s="614"/>
      <c r="AF18" s="614"/>
      <c r="AG18" s="614"/>
      <c r="AH18" s="614"/>
      <c r="AI18" s="614"/>
      <c r="AJ18" s="614"/>
      <c r="AK18" s="614"/>
      <c r="AL18" s="615">
        <v>0.3</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131</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253</v>
      </c>
      <c r="CS18" s="611"/>
      <c r="CT18" s="611"/>
      <c r="CU18" s="611"/>
      <c r="CV18" s="611"/>
      <c r="CW18" s="611"/>
      <c r="CX18" s="611"/>
      <c r="CY18" s="612"/>
      <c r="CZ18" s="613" t="s">
        <v>229</v>
      </c>
      <c r="DA18" s="613"/>
      <c r="DB18" s="613"/>
      <c r="DC18" s="613"/>
      <c r="DD18" s="619" t="s">
        <v>229</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15">
      <c r="B19" s="607" t="s">
        <v>274</v>
      </c>
      <c r="C19" s="608"/>
      <c r="D19" s="608"/>
      <c r="E19" s="608"/>
      <c r="F19" s="608"/>
      <c r="G19" s="608"/>
      <c r="H19" s="608"/>
      <c r="I19" s="608"/>
      <c r="J19" s="608"/>
      <c r="K19" s="608"/>
      <c r="L19" s="608"/>
      <c r="M19" s="608"/>
      <c r="N19" s="608"/>
      <c r="O19" s="608"/>
      <c r="P19" s="608"/>
      <c r="Q19" s="609"/>
      <c r="R19" s="610">
        <v>15040</v>
      </c>
      <c r="S19" s="611"/>
      <c r="T19" s="611"/>
      <c r="U19" s="611"/>
      <c r="V19" s="611"/>
      <c r="W19" s="611"/>
      <c r="X19" s="611"/>
      <c r="Y19" s="612"/>
      <c r="Z19" s="613">
        <v>0.1</v>
      </c>
      <c r="AA19" s="613"/>
      <c r="AB19" s="613"/>
      <c r="AC19" s="613"/>
      <c r="AD19" s="614">
        <v>15040</v>
      </c>
      <c r="AE19" s="614"/>
      <c r="AF19" s="614"/>
      <c r="AG19" s="614"/>
      <c r="AH19" s="614"/>
      <c r="AI19" s="614"/>
      <c r="AJ19" s="614"/>
      <c r="AK19" s="614"/>
      <c r="AL19" s="615">
        <v>0.2</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70890</v>
      </c>
      <c r="BH19" s="611"/>
      <c r="BI19" s="611"/>
      <c r="BJ19" s="611"/>
      <c r="BK19" s="611"/>
      <c r="BL19" s="611"/>
      <c r="BM19" s="611"/>
      <c r="BN19" s="612"/>
      <c r="BO19" s="613">
        <v>2.8</v>
      </c>
      <c r="BP19" s="613"/>
      <c r="BQ19" s="613"/>
      <c r="BR19" s="613"/>
      <c r="BS19" s="614" t="s">
        <v>131</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229</v>
      </c>
      <c r="CS19" s="611"/>
      <c r="CT19" s="611"/>
      <c r="CU19" s="611"/>
      <c r="CV19" s="611"/>
      <c r="CW19" s="611"/>
      <c r="CX19" s="611"/>
      <c r="CY19" s="612"/>
      <c r="CZ19" s="613" t="s">
        <v>229</v>
      </c>
      <c r="DA19" s="613"/>
      <c r="DB19" s="613"/>
      <c r="DC19" s="613"/>
      <c r="DD19" s="619" t="s">
        <v>229</v>
      </c>
      <c r="DE19" s="611"/>
      <c r="DF19" s="611"/>
      <c r="DG19" s="611"/>
      <c r="DH19" s="611"/>
      <c r="DI19" s="611"/>
      <c r="DJ19" s="611"/>
      <c r="DK19" s="611"/>
      <c r="DL19" s="611"/>
      <c r="DM19" s="611"/>
      <c r="DN19" s="611"/>
      <c r="DO19" s="611"/>
      <c r="DP19" s="612"/>
      <c r="DQ19" s="619" t="s">
        <v>229</v>
      </c>
      <c r="DR19" s="611"/>
      <c r="DS19" s="611"/>
      <c r="DT19" s="611"/>
      <c r="DU19" s="611"/>
      <c r="DV19" s="611"/>
      <c r="DW19" s="611"/>
      <c r="DX19" s="611"/>
      <c r="DY19" s="611"/>
      <c r="DZ19" s="611"/>
      <c r="EA19" s="611"/>
      <c r="EB19" s="611"/>
      <c r="EC19" s="620"/>
    </row>
    <row r="20" spans="2:133" ht="11.25" customHeight="1" x14ac:dyDescent="0.15">
      <c r="B20" s="623" t="s">
        <v>277</v>
      </c>
      <c r="C20" s="624"/>
      <c r="D20" s="624"/>
      <c r="E20" s="624"/>
      <c r="F20" s="624"/>
      <c r="G20" s="624"/>
      <c r="H20" s="624"/>
      <c r="I20" s="624"/>
      <c r="J20" s="624"/>
      <c r="K20" s="624"/>
      <c r="L20" s="624"/>
      <c r="M20" s="624"/>
      <c r="N20" s="624"/>
      <c r="O20" s="624"/>
      <c r="P20" s="624"/>
      <c r="Q20" s="625"/>
      <c r="R20" s="610">
        <v>989</v>
      </c>
      <c r="S20" s="611"/>
      <c r="T20" s="611"/>
      <c r="U20" s="611"/>
      <c r="V20" s="611"/>
      <c r="W20" s="611"/>
      <c r="X20" s="611"/>
      <c r="Y20" s="612"/>
      <c r="Z20" s="613">
        <v>0</v>
      </c>
      <c r="AA20" s="613"/>
      <c r="AB20" s="613"/>
      <c r="AC20" s="613"/>
      <c r="AD20" s="614">
        <v>989</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70890</v>
      </c>
      <c r="BH20" s="611"/>
      <c r="BI20" s="611"/>
      <c r="BJ20" s="611"/>
      <c r="BK20" s="611"/>
      <c r="BL20" s="611"/>
      <c r="BM20" s="611"/>
      <c r="BN20" s="612"/>
      <c r="BO20" s="613">
        <v>2.8</v>
      </c>
      <c r="BP20" s="613"/>
      <c r="BQ20" s="613"/>
      <c r="BR20" s="613"/>
      <c r="BS20" s="614" t="s">
        <v>229</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10173528</v>
      </c>
      <c r="CS20" s="611"/>
      <c r="CT20" s="611"/>
      <c r="CU20" s="611"/>
      <c r="CV20" s="611"/>
      <c r="CW20" s="611"/>
      <c r="CX20" s="611"/>
      <c r="CY20" s="612"/>
      <c r="CZ20" s="613">
        <v>100</v>
      </c>
      <c r="DA20" s="613"/>
      <c r="DB20" s="613"/>
      <c r="DC20" s="613"/>
      <c r="DD20" s="619">
        <v>924927</v>
      </c>
      <c r="DE20" s="611"/>
      <c r="DF20" s="611"/>
      <c r="DG20" s="611"/>
      <c r="DH20" s="611"/>
      <c r="DI20" s="611"/>
      <c r="DJ20" s="611"/>
      <c r="DK20" s="611"/>
      <c r="DL20" s="611"/>
      <c r="DM20" s="611"/>
      <c r="DN20" s="611"/>
      <c r="DO20" s="611"/>
      <c r="DP20" s="612"/>
      <c r="DQ20" s="619">
        <v>7378683</v>
      </c>
      <c r="DR20" s="611"/>
      <c r="DS20" s="611"/>
      <c r="DT20" s="611"/>
      <c r="DU20" s="611"/>
      <c r="DV20" s="611"/>
      <c r="DW20" s="611"/>
      <c r="DX20" s="611"/>
      <c r="DY20" s="611"/>
      <c r="DZ20" s="611"/>
      <c r="EA20" s="611"/>
      <c r="EB20" s="611"/>
      <c r="EC20" s="620"/>
    </row>
    <row r="21" spans="2:133" ht="11.25" customHeight="1" x14ac:dyDescent="0.15">
      <c r="B21" s="607" t="s">
        <v>280</v>
      </c>
      <c r="C21" s="608"/>
      <c r="D21" s="608"/>
      <c r="E21" s="608"/>
      <c r="F21" s="608"/>
      <c r="G21" s="608"/>
      <c r="H21" s="608"/>
      <c r="I21" s="608"/>
      <c r="J21" s="608"/>
      <c r="K21" s="608"/>
      <c r="L21" s="608"/>
      <c r="M21" s="608"/>
      <c r="N21" s="608"/>
      <c r="O21" s="608"/>
      <c r="P21" s="608"/>
      <c r="Q21" s="609"/>
      <c r="R21" s="610">
        <v>3361204</v>
      </c>
      <c r="S21" s="611"/>
      <c r="T21" s="611"/>
      <c r="U21" s="611"/>
      <c r="V21" s="611"/>
      <c r="W21" s="611"/>
      <c r="X21" s="611"/>
      <c r="Y21" s="612"/>
      <c r="Z21" s="613">
        <v>31.5</v>
      </c>
      <c r="AA21" s="613"/>
      <c r="AB21" s="613"/>
      <c r="AC21" s="613"/>
      <c r="AD21" s="614">
        <v>2991282</v>
      </c>
      <c r="AE21" s="614"/>
      <c r="AF21" s="614"/>
      <c r="AG21" s="614"/>
      <c r="AH21" s="614"/>
      <c r="AI21" s="614"/>
      <c r="AJ21" s="614"/>
      <c r="AK21" s="614"/>
      <c r="AL21" s="615">
        <v>48.7</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v>14249</v>
      </c>
      <c r="BH21" s="611"/>
      <c r="BI21" s="611"/>
      <c r="BJ21" s="611"/>
      <c r="BK21" s="611"/>
      <c r="BL21" s="611"/>
      <c r="BM21" s="611"/>
      <c r="BN21" s="612"/>
      <c r="BO21" s="613">
        <v>0.6</v>
      </c>
      <c r="BP21" s="613"/>
      <c r="BQ21" s="613"/>
      <c r="BR21" s="613"/>
      <c r="BS21" s="614" t="s">
        <v>131</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282</v>
      </c>
      <c r="C22" s="608"/>
      <c r="D22" s="608"/>
      <c r="E22" s="608"/>
      <c r="F22" s="608"/>
      <c r="G22" s="608"/>
      <c r="H22" s="608"/>
      <c r="I22" s="608"/>
      <c r="J22" s="608"/>
      <c r="K22" s="608"/>
      <c r="L22" s="608"/>
      <c r="M22" s="608"/>
      <c r="N22" s="608"/>
      <c r="O22" s="608"/>
      <c r="P22" s="608"/>
      <c r="Q22" s="609"/>
      <c r="R22" s="610">
        <v>2991282</v>
      </c>
      <c r="S22" s="611"/>
      <c r="T22" s="611"/>
      <c r="U22" s="611"/>
      <c r="V22" s="611"/>
      <c r="W22" s="611"/>
      <c r="X22" s="611"/>
      <c r="Y22" s="612"/>
      <c r="Z22" s="613">
        <v>28.1</v>
      </c>
      <c r="AA22" s="613"/>
      <c r="AB22" s="613"/>
      <c r="AC22" s="613"/>
      <c r="AD22" s="614">
        <v>2991282</v>
      </c>
      <c r="AE22" s="614"/>
      <c r="AF22" s="614"/>
      <c r="AG22" s="614"/>
      <c r="AH22" s="614"/>
      <c r="AI22" s="614"/>
      <c r="AJ22" s="614"/>
      <c r="AK22" s="614"/>
      <c r="AL22" s="615">
        <v>48.7</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229</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285</v>
      </c>
      <c r="C23" s="608"/>
      <c r="D23" s="608"/>
      <c r="E23" s="608"/>
      <c r="F23" s="608"/>
      <c r="G23" s="608"/>
      <c r="H23" s="608"/>
      <c r="I23" s="608"/>
      <c r="J23" s="608"/>
      <c r="K23" s="608"/>
      <c r="L23" s="608"/>
      <c r="M23" s="608"/>
      <c r="N23" s="608"/>
      <c r="O23" s="608"/>
      <c r="P23" s="608"/>
      <c r="Q23" s="609"/>
      <c r="R23" s="610">
        <v>369910</v>
      </c>
      <c r="S23" s="611"/>
      <c r="T23" s="611"/>
      <c r="U23" s="611"/>
      <c r="V23" s="611"/>
      <c r="W23" s="611"/>
      <c r="X23" s="611"/>
      <c r="Y23" s="612"/>
      <c r="Z23" s="613">
        <v>3.5</v>
      </c>
      <c r="AA23" s="613"/>
      <c r="AB23" s="613"/>
      <c r="AC23" s="613"/>
      <c r="AD23" s="614" t="s">
        <v>131</v>
      </c>
      <c r="AE23" s="614"/>
      <c r="AF23" s="614"/>
      <c r="AG23" s="614"/>
      <c r="AH23" s="614"/>
      <c r="AI23" s="614"/>
      <c r="AJ23" s="614"/>
      <c r="AK23" s="614"/>
      <c r="AL23" s="615" t="s">
        <v>131</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v>56641</v>
      </c>
      <c r="BH23" s="611"/>
      <c r="BI23" s="611"/>
      <c r="BJ23" s="611"/>
      <c r="BK23" s="611"/>
      <c r="BL23" s="611"/>
      <c r="BM23" s="611"/>
      <c r="BN23" s="612"/>
      <c r="BO23" s="613">
        <v>2.2999999999999998</v>
      </c>
      <c r="BP23" s="613"/>
      <c r="BQ23" s="613"/>
      <c r="BR23" s="613"/>
      <c r="BS23" s="614" t="s">
        <v>131</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9" t="s">
        <v>290</v>
      </c>
      <c r="DM23" s="640"/>
      <c r="DN23" s="640"/>
      <c r="DO23" s="640"/>
      <c r="DP23" s="640"/>
      <c r="DQ23" s="640"/>
      <c r="DR23" s="640"/>
      <c r="DS23" s="640"/>
      <c r="DT23" s="640"/>
      <c r="DU23" s="640"/>
      <c r="DV23" s="641"/>
      <c r="DW23" s="592" t="s">
        <v>291</v>
      </c>
      <c r="DX23" s="593"/>
      <c r="DY23" s="593"/>
      <c r="DZ23" s="593"/>
      <c r="EA23" s="593"/>
      <c r="EB23" s="593"/>
      <c r="EC23" s="594"/>
    </row>
    <row r="24" spans="2:133" ht="11.25" customHeight="1" x14ac:dyDescent="0.15">
      <c r="B24" s="607" t="s">
        <v>292</v>
      </c>
      <c r="C24" s="608"/>
      <c r="D24" s="608"/>
      <c r="E24" s="608"/>
      <c r="F24" s="608"/>
      <c r="G24" s="608"/>
      <c r="H24" s="608"/>
      <c r="I24" s="608"/>
      <c r="J24" s="608"/>
      <c r="K24" s="608"/>
      <c r="L24" s="608"/>
      <c r="M24" s="608"/>
      <c r="N24" s="608"/>
      <c r="O24" s="608"/>
      <c r="P24" s="608"/>
      <c r="Q24" s="609"/>
      <c r="R24" s="610">
        <v>12</v>
      </c>
      <c r="S24" s="611"/>
      <c r="T24" s="611"/>
      <c r="U24" s="611"/>
      <c r="V24" s="611"/>
      <c r="W24" s="611"/>
      <c r="X24" s="611"/>
      <c r="Y24" s="612"/>
      <c r="Z24" s="613">
        <v>0</v>
      </c>
      <c r="AA24" s="613"/>
      <c r="AB24" s="613"/>
      <c r="AC24" s="613"/>
      <c r="AD24" s="614" t="s">
        <v>229</v>
      </c>
      <c r="AE24" s="614"/>
      <c r="AF24" s="614"/>
      <c r="AG24" s="614"/>
      <c r="AH24" s="614"/>
      <c r="AI24" s="614"/>
      <c r="AJ24" s="614"/>
      <c r="AK24" s="614"/>
      <c r="AL24" s="615" t="s">
        <v>229</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229</v>
      </c>
      <c r="BH24" s="611"/>
      <c r="BI24" s="611"/>
      <c r="BJ24" s="611"/>
      <c r="BK24" s="611"/>
      <c r="BL24" s="611"/>
      <c r="BM24" s="611"/>
      <c r="BN24" s="612"/>
      <c r="BO24" s="613" t="s">
        <v>131</v>
      </c>
      <c r="BP24" s="613"/>
      <c r="BQ24" s="613"/>
      <c r="BR24" s="613"/>
      <c r="BS24" s="614" t="s">
        <v>229</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3588939</v>
      </c>
      <c r="CS24" s="600"/>
      <c r="CT24" s="600"/>
      <c r="CU24" s="600"/>
      <c r="CV24" s="600"/>
      <c r="CW24" s="600"/>
      <c r="CX24" s="600"/>
      <c r="CY24" s="601"/>
      <c r="CZ24" s="604">
        <v>35.299999999999997</v>
      </c>
      <c r="DA24" s="605"/>
      <c r="DB24" s="605"/>
      <c r="DC24" s="621"/>
      <c r="DD24" s="642">
        <v>2674210</v>
      </c>
      <c r="DE24" s="600"/>
      <c r="DF24" s="600"/>
      <c r="DG24" s="600"/>
      <c r="DH24" s="600"/>
      <c r="DI24" s="600"/>
      <c r="DJ24" s="600"/>
      <c r="DK24" s="601"/>
      <c r="DL24" s="642">
        <v>2241151</v>
      </c>
      <c r="DM24" s="600"/>
      <c r="DN24" s="600"/>
      <c r="DO24" s="600"/>
      <c r="DP24" s="600"/>
      <c r="DQ24" s="600"/>
      <c r="DR24" s="600"/>
      <c r="DS24" s="600"/>
      <c r="DT24" s="600"/>
      <c r="DU24" s="600"/>
      <c r="DV24" s="601"/>
      <c r="DW24" s="604">
        <v>35.9</v>
      </c>
      <c r="DX24" s="605"/>
      <c r="DY24" s="605"/>
      <c r="DZ24" s="605"/>
      <c r="EA24" s="605"/>
      <c r="EB24" s="605"/>
      <c r="EC24" s="606"/>
    </row>
    <row r="25" spans="2:133" ht="11.25" customHeight="1" x14ac:dyDescent="0.15">
      <c r="B25" s="607" t="s">
        <v>295</v>
      </c>
      <c r="C25" s="608"/>
      <c r="D25" s="608"/>
      <c r="E25" s="608"/>
      <c r="F25" s="608"/>
      <c r="G25" s="608"/>
      <c r="H25" s="608"/>
      <c r="I25" s="608"/>
      <c r="J25" s="608"/>
      <c r="K25" s="608"/>
      <c r="L25" s="608"/>
      <c r="M25" s="608"/>
      <c r="N25" s="608"/>
      <c r="O25" s="608"/>
      <c r="P25" s="608"/>
      <c r="Q25" s="609"/>
      <c r="R25" s="610">
        <v>6562338</v>
      </c>
      <c r="S25" s="611"/>
      <c r="T25" s="611"/>
      <c r="U25" s="611"/>
      <c r="V25" s="611"/>
      <c r="W25" s="611"/>
      <c r="X25" s="611"/>
      <c r="Y25" s="612"/>
      <c r="Z25" s="613">
        <v>61.6</v>
      </c>
      <c r="AA25" s="613"/>
      <c r="AB25" s="613"/>
      <c r="AC25" s="613"/>
      <c r="AD25" s="614">
        <v>6135775</v>
      </c>
      <c r="AE25" s="614"/>
      <c r="AF25" s="614"/>
      <c r="AG25" s="614"/>
      <c r="AH25" s="614"/>
      <c r="AI25" s="614"/>
      <c r="AJ25" s="614"/>
      <c r="AK25" s="614"/>
      <c r="AL25" s="615">
        <v>100</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229</v>
      </c>
      <c r="BP25" s="613"/>
      <c r="BQ25" s="613"/>
      <c r="BR25" s="613"/>
      <c r="BS25" s="614" t="s">
        <v>229</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1785281</v>
      </c>
      <c r="CS25" s="631"/>
      <c r="CT25" s="631"/>
      <c r="CU25" s="631"/>
      <c r="CV25" s="631"/>
      <c r="CW25" s="631"/>
      <c r="CX25" s="631"/>
      <c r="CY25" s="632"/>
      <c r="CZ25" s="615">
        <v>17.5</v>
      </c>
      <c r="DA25" s="643"/>
      <c r="DB25" s="643"/>
      <c r="DC25" s="645"/>
      <c r="DD25" s="619">
        <v>1581502</v>
      </c>
      <c r="DE25" s="631"/>
      <c r="DF25" s="631"/>
      <c r="DG25" s="631"/>
      <c r="DH25" s="631"/>
      <c r="DI25" s="631"/>
      <c r="DJ25" s="631"/>
      <c r="DK25" s="632"/>
      <c r="DL25" s="619">
        <v>1161615</v>
      </c>
      <c r="DM25" s="631"/>
      <c r="DN25" s="631"/>
      <c r="DO25" s="631"/>
      <c r="DP25" s="631"/>
      <c r="DQ25" s="631"/>
      <c r="DR25" s="631"/>
      <c r="DS25" s="631"/>
      <c r="DT25" s="631"/>
      <c r="DU25" s="631"/>
      <c r="DV25" s="632"/>
      <c r="DW25" s="615">
        <v>18.600000000000001</v>
      </c>
      <c r="DX25" s="643"/>
      <c r="DY25" s="643"/>
      <c r="DZ25" s="643"/>
      <c r="EA25" s="643"/>
      <c r="EB25" s="643"/>
      <c r="EC25" s="644"/>
    </row>
    <row r="26" spans="2:133" ht="11.25" customHeight="1" x14ac:dyDescent="0.15">
      <c r="B26" s="607" t="s">
        <v>298</v>
      </c>
      <c r="C26" s="608"/>
      <c r="D26" s="608"/>
      <c r="E26" s="608"/>
      <c r="F26" s="608"/>
      <c r="G26" s="608"/>
      <c r="H26" s="608"/>
      <c r="I26" s="608"/>
      <c r="J26" s="608"/>
      <c r="K26" s="608"/>
      <c r="L26" s="608"/>
      <c r="M26" s="608"/>
      <c r="N26" s="608"/>
      <c r="O26" s="608"/>
      <c r="P26" s="608"/>
      <c r="Q26" s="609"/>
      <c r="R26" s="610">
        <v>1695</v>
      </c>
      <c r="S26" s="611"/>
      <c r="T26" s="611"/>
      <c r="U26" s="611"/>
      <c r="V26" s="611"/>
      <c r="W26" s="611"/>
      <c r="X26" s="611"/>
      <c r="Y26" s="612"/>
      <c r="Z26" s="613">
        <v>0</v>
      </c>
      <c r="AA26" s="613"/>
      <c r="AB26" s="613"/>
      <c r="AC26" s="613"/>
      <c r="AD26" s="614">
        <v>1695</v>
      </c>
      <c r="AE26" s="614"/>
      <c r="AF26" s="614"/>
      <c r="AG26" s="614"/>
      <c r="AH26" s="614"/>
      <c r="AI26" s="614"/>
      <c r="AJ26" s="614"/>
      <c r="AK26" s="614"/>
      <c r="AL26" s="615">
        <v>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229</v>
      </c>
      <c r="BH26" s="611"/>
      <c r="BI26" s="611"/>
      <c r="BJ26" s="611"/>
      <c r="BK26" s="611"/>
      <c r="BL26" s="611"/>
      <c r="BM26" s="611"/>
      <c r="BN26" s="612"/>
      <c r="BO26" s="613" t="s">
        <v>131</v>
      </c>
      <c r="BP26" s="613"/>
      <c r="BQ26" s="613"/>
      <c r="BR26" s="613"/>
      <c r="BS26" s="614" t="s">
        <v>131</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871078</v>
      </c>
      <c r="CS26" s="611"/>
      <c r="CT26" s="611"/>
      <c r="CU26" s="611"/>
      <c r="CV26" s="611"/>
      <c r="CW26" s="611"/>
      <c r="CX26" s="611"/>
      <c r="CY26" s="612"/>
      <c r="CZ26" s="615">
        <v>8.6</v>
      </c>
      <c r="DA26" s="643"/>
      <c r="DB26" s="643"/>
      <c r="DC26" s="645"/>
      <c r="DD26" s="619">
        <v>741209</v>
      </c>
      <c r="DE26" s="611"/>
      <c r="DF26" s="611"/>
      <c r="DG26" s="611"/>
      <c r="DH26" s="611"/>
      <c r="DI26" s="611"/>
      <c r="DJ26" s="611"/>
      <c r="DK26" s="612"/>
      <c r="DL26" s="619" t="s">
        <v>131</v>
      </c>
      <c r="DM26" s="611"/>
      <c r="DN26" s="611"/>
      <c r="DO26" s="611"/>
      <c r="DP26" s="611"/>
      <c r="DQ26" s="611"/>
      <c r="DR26" s="611"/>
      <c r="DS26" s="611"/>
      <c r="DT26" s="611"/>
      <c r="DU26" s="611"/>
      <c r="DV26" s="612"/>
      <c r="DW26" s="615" t="s">
        <v>131</v>
      </c>
      <c r="DX26" s="643"/>
      <c r="DY26" s="643"/>
      <c r="DZ26" s="643"/>
      <c r="EA26" s="643"/>
      <c r="EB26" s="643"/>
      <c r="EC26" s="644"/>
    </row>
    <row r="27" spans="2:133" ht="11.25" customHeight="1" x14ac:dyDescent="0.15">
      <c r="B27" s="607" t="s">
        <v>301</v>
      </c>
      <c r="C27" s="608"/>
      <c r="D27" s="608"/>
      <c r="E27" s="608"/>
      <c r="F27" s="608"/>
      <c r="G27" s="608"/>
      <c r="H27" s="608"/>
      <c r="I27" s="608"/>
      <c r="J27" s="608"/>
      <c r="K27" s="608"/>
      <c r="L27" s="608"/>
      <c r="M27" s="608"/>
      <c r="N27" s="608"/>
      <c r="O27" s="608"/>
      <c r="P27" s="608"/>
      <c r="Q27" s="609"/>
      <c r="R27" s="610">
        <v>34453</v>
      </c>
      <c r="S27" s="611"/>
      <c r="T27" s="611"/>
      <c r="U27" s="611"/>
      <c r="V27" s="611"/>
      <c r="W27" s="611"/>
      <c r="X27" s="611"/>
      <c r="Y27" s="612"/>
      <c r="Z27" s="613">
        <v>0.3</v>
      </c>
      <c r="AA27" s="613"/>
      <c r="AB27" s="613"/>
      <c r="AC27" s="613"/>
      <c r="AD27" s="614" t="s">
        <v>131</v>
      </c>
      <c r="AE27" s="614"/>
      <c r="AF27" s="614"/>
      <c r="AG27" s="614"/>
      <c r="AH27" s="614"/>
      <c r="AI27" s="614"/>
      <c r="AJ27" s="614"/>
      <c r="AK27" s="614"/>
      <c r="AL27" s="615" t="s">
        <v>131</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2492940</v>
      </c>
      <c r="BH27" s="611"/>
      <c r="BI27" s="611"/>
      <c r="BJ27" s="611"/>
      <c r="BK27" s="611"/>
      <c r="BL27" s="611"/>
      <c r="BM27" s="611"/>
      <c r="BN27" s="612"/>
      <c r="BO27" s="613">
        <v>100</v>
      </c>
      <c r="BP27" s="613"/>
      <c r="BQ27" s="613"/>
      <c r="BR27" s="613"/>
      <c r="BS27" s="614" t="s">
        <v>131</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1051317</v>
      </c>
      <c r="CS27" s="631"/>
      <c r="CT27" s="631"/>
      <c r="CU27" s="631"/>
      <c r="CV27" s="631"/>
      <c r="CW27" s="631"/>
      <c r="CX27" s="631"/>
      <c r="CY27" s="632"/>
      <c r="CZ27" s="615">
        <v>10.3</v>
      </c>
      <c r="DA27" s="643"/>
      <c r="DB27" s="643"/>
      <c r="DC27" s="645"/>
      <c r="DD27" s="619">
        <v>347871</v>
      </c>
      <c r="DE27" s="631"/>
      <c r="DF27" s="631"/>
      <c r="DG27" s="631"/>
      <c r="DH27" s="631"/>
      <c r="DI27" s="631"/>
      <c r="DJ27" s="631"/>
      <c r="DK27" s="632"/>
      <c r="DL27" s="619">
        <v>334699</v>
      </c>
      <c r="DM27" s="631"/>
      <c r="DN27" s="631"/>
      <c r="DO27" s="631"/>
      <c r="DP27" s="631"/>
      <c r="DQ27" s="631"/>
      <c r="DR27" s="631"/>
      <c r="DS27" s="631"/>
      <c r="DT27" s="631"/>
      <c r="DU27" s="631"/>
      <c r="DV27" s="632"/>
      <c r="DW27" s="615">
        <v>5.4</v>
      </c>
      <c r="DX27" s="643"/>
      <c r="DY27" s="643"/>
      <c r="DZ27" s="643"/>
      <c r="EA27" s="643"/>
      <c r="EB27" s="643"/>
      <c r="EC27" s="644"/>
    </row>
    <row r="28" spans="2:133" ht="11.25" customHeight="1" x14ac:dyDescent="0.15">
      <c r="B28" s="607" t="s">
        <v>304</v>
      </c>
      <c r="C28" s="608"/>
      <c r="D28" s="608"/>
      <c r="E28" s="608"/>
      <c r="F28" s="608"/>
      <c r="G28" s="608"/>
      <c r="H28" s="608"/>
      <c r="I28" s="608"/>
      <c r="J28" s="608"/>
      <c r="K28" s="608"/>
      <c r="L28" s="608"/>
      <c r="M28" s="608"/>
      <c r="N28" s="608"/>
      <c r="O28" s="608"/>
      <c r="P28" s="608"/>
      <c r="Q28" s="609"/>
      <c r="R28" s="610">
        <v>94760</v>
      </c>
      <c r="S28" s="611"/>
      <c r="T28" s="611"/>
      <c r="U28" s="611"/>
      <c r="V28" s="611"/>
      <c r="W28" s="611"/>
      <c r="X28" s="611"/>
      <c r="Y28" s="612"/>
      <c r="Z28" s="613">
        <v>0.9</v>
      </c>
      <c r="AA28" s="613"/>
      <c r="AB28" s="613"/>
      <c r="AC28" s="613"/>
      <c r="AD28" s="614" t="s">
        <v>131</v>
      </c>
      <c r="AE28" s="614"/>
      <c r="AF28" s="614"/>
      <c r="AG28" s="614"/>
      <c r="AH28" s="614"/>
      <c r="AI28" s="614"/>
      <c r="AJ28" s="614"/>
      <c r="AK28" s="614"/>
      <c r="AL28" s="615" t="s">
        <v>229</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752341</v>
      </c>
      <c r="CS28" s="611"/>
      <c r="CT28" s="611"/>
      <c r="CU28" s="611"/>
      <c r="CV28" s="611"/>
      <c r="CW28" s="611"/>
      <c r="CX28" s="611"/>
      <c r="CY28" s="612"/>
      <c r="CZ28" s="615">
        <v>7.4</v>
      </c>
      <c r="DA28" s="643"/>
      <c r="DB28" s="643"/>
      <c r="DC28" s="645"/>
      <c r="DD28" s="619">
        <v>744837</v>
      </c>
      <c r="DE28" s="611"/>
      <c r="DF28" s="611"/>
      <c r="DG28" s="611"/>
      <c r="DH28" s="611"/>
      <c r="DI28" s="611"/>
      <c r="DJ28" s="611"/>
      <c r="DK28" s="612"/>
      <c r="DL28" s="619">
        <v>744837</v>
      </c>
      <c r="DM28" s="611"/>
      <c r="DN28" s="611"/>
      <c r="DO28" s="611"/>
      <c r="DP28" s="611"/>
      <c r="DQ28" s="611"/>
      <c r="DR28" s="611"/>
      <c r="DS28" s="611"/>
      <c r="DT28" s="611"/>
      <c r="DU28" s="611"/>
      <c r="DV28" s="612"/>
      <c r="DW28" s="615">
        <v>11.9</v>
      </c>
      <c r="DX28" s="643"/>
      <c r="DY28" s="643"/>
      <c r="DZ28" s="643"/>
      <c r="EA28" s="643"/>
      <c r="EB28" s="643"/>
      <c r="EC28" s="644"/>
    </row>
    <row r="29" spans="2:133" ht="11.25" customHeight="1" x14ac:dyDescent="0.15">
      <c r="B29" s="607" t="s">
        <v>306</v>
      </c>
      <c r="C29" s="608"/>
      <c r="D29" s="608"/>
      <c r="E29" s="608"/>
      <c r="F29" s="608"/>
      <c r="G29" s="608"/>
      <c r="H29" s="608"/>
      <c r="I29" s="608"/>
      <c r="J29" s="608"/>
      <c r="K29" s="608"/>
      <c r="L29" s="608"/>
      <c r="M29" s="608"/>
      <c r="N29" s="608"/>
      <c r="O29" s="608"/>
      <c r="P29" s="608"/>
      <c r="Q29" s="609"/>
      <c r="R29" s="610">
        <v>31564</v>
      </c>
      <c r="S29" s="611"/>
      <c r="T29" s="611"/>
      <c r="U29" s="611"/>
      <c r="V29" s="611"/>
      <c r="W29" s="611"/>
      <c r="X29" s="611"/>
      <c r="Y29" s="612"/>
      <c r="Z29" s="613">
        <v>0.3</v>
      </c>
      <c r="AA29" s="613"/>
      <c r="AB29" s="613"/>
      <c r="AC29" s="613"/>
      <c r="AD29" s="614" t="s">
        <v>229</v>
      </c>
      <c r="AE29" s="614"/>
      <c r="AF29" s="614"/>
      <c r="AG29" s="614"/>
      <c r="AH29" s="614"/>
      <c r="AI29" s="614"/>
      <c r="AJ29" s="614"/>
      <c r="AK29" s="614"/>
      <c r="AL29" s="615" t="s">
        <v>229</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308</v>
      </c>
      <c r="CG29" s="608"/>
      <c r="CH29" s="608"/>
      <c r="CI29" s="608"/>
      <c r="CJ29" s="608"/>
      <c r="CK29" s="608"/>
      <c r="CL29" s="608"/>
      <c r="CM29" s="608"/>
      <c r="CN29" s="608"/>
      <c r="CO29" s="608"/>
      <c r="CP29" s="608"/>
      <c r="CQ29" s="609"/>
      <c r="CR29" s="610">
        <v>752341</v>
      </c>
      <c r="CS29" s="631"/>
      <c r="CT29" s="631"/>
      <c r="CU29" s="631"/>
      <c r="CV29" s="631"/>
      <c r="CW29" s="631"/>
      <c r="CX29" s="631"/>
      <c r="CY29" s="632"/>
      <c r="CZ29" s="615">
        <v>7.4</v>
      </c>
      <c r="DA29" s="643"/>
      <c r="DB29" s="643"/>
      <c r="DC29" s="645"/>
      <c r="DD29" s="619">
        <v>744837</v>
      </c>
      <c r="DE29" s="631"/>
      <c r="DF29" s="631"/>
      <c r="DG29" s="631"/>
      <c r="DH29" s="631"/>
      <c r="DI29" s="631"/>
      <c r="DJ29" s="631"/>
      <c r="DK29" s="632"/>
      <c r="DL29" s="619">
        <v>744837</v>
      </c>
      <c r="DM29" s="631"/>
      <c r="DN29" s="631"/>
      <c r="DO29" s="631"/>
      <c r="DP29" s="631"/>
      <c r="DQ29" s="631"/>
      <c r="DR29" s="631"/>
      <c r="DS29" s="631"/>
      <c r="DT29" s="631"/>
      <c r="DU29" s="631"/>
      <c r="DV29" s="632"/>
      <c r="DW29" s="615">
        <v>11.9</v>
      </c>
      <c r="DX29" s="643"/>
      <c r="DY29" s="643"/>
      <c r="DZ29" s="643"/>
      <c r="EA29" s="643"/>
      <c r="EB29" s="643"/>
      <c r="EC29" s="644"/>
    </row>
    <row r="30" spans="2:133" ht="11.25" customHeight="1" x14ac:dyDescent="0.15">
      <c r="B30" s="607" t="s">
        <v>309</v>
      </c>
      <c r="C30" s="608"/>
      <c r="D30" s="608"/>
      <c r="E30" s="608"/>
      <c r="F30" s="608"/>
      <c r="G30" s="608"/>
      <c r="H30" s="608"/>
      <c r="I30" s="608"/>
      <c r="J30" s="608"/>
      <c r="K30" s="608"/>
      <c r="L30" s="608"/>
      <c r="M30" s="608"/>
      <c r="N30" s="608"/>
      <c r="O30" s="608"/>
      <c r="P30" s="608"/>
      <c r="Q30" s="609"/>
      <c r="R30" s="610">
        <v>1303272</v>
      </c>
      <c r="S30" s="611"/>
      <c r="T30" s="611"/>
      <c r="U30" s="611"/>
      <c r="V30" s="611"/>
      <c r="W30" s="611"/>
      <c r="X30" s="611"/>
      <c r="Y30" s="612"/>
      <c r="Z30" s="613">
        <v>12.2</v>
      </c>
      <c r="AA30" s="613"/>
      <c r="AB30" s="613"/>
      <c r="AC30" s="613"/>
      <c r="AD30" s="614" t="s">
        <v>229</v>
      </c>
      <c r="AE30" s="614"/>
      <c r="AF30" s="614"/>
      <c r="AG30" s="614"/>
      <c r="AH30" s="614"/>
      <c r="AI30" s="614"/>
      <c r="AJ30" s="614"/>
      <c r="AK30" s="614"/>
      <c r="AL30" s="615" t="s">
        <v>229</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310</v>
      </c>
      <c r="BH30" s="646"/>
      <c r="BI30" s="646"/>
      <c r="BJ30" s="646"/>
      <c r="BK30" s="646"/>
      <c r="BL30" s="646"/>
      <c r="BM30" s="646"/>
      <c r="BN30" s="646"/>
      <c r="BO30" s="646"/>
      <c r="BP30" s="646"/>
      <c r="BQ30" s="647"/>
      <c r="BR30" s="592" t="s">
        <v>311</v>
      </c>
      <c r="BS30" s="646"/>
      <c r="BT30" s="646"/>
      <c r="BU30" s="646"/>
      <c r="BV30" s="646"/>
      <c r="BW30" s="646"/>
      <c r="BX30" s="646"/>
      <c r="BY30" s="646"/>
      <c r="BZ30" s="646"/>
      <c r="CA30" s="646"/>
      <c r="CB30" s="647"/>
      <c r="CD30" s="650"/>
      <c r="CE30" s="651"/>
      <c r="CF30" s="607" t="s">
        <v>312</v>
      </c>
      <c r="CG30" s="608"/>
      <c r="CH30" s="608"/>
      <c r="CI30" s="608"/>
      <c r="CJ30" s="608"/>
      <c r="CK30" s="608"/>
      <c r="CL30" s="608"/>
      <c r="CM30" s="608"/>
      <c r="CN30" s="608"/>
      <c r="CO30" s="608"/>
      <c r="CP30" s="608"/>
      <c r="CQ30" s="609"/>
      <c r="CR30" s="610">
        <v>745095</v>
      </c>
      <c r="CS30" s="611"/>
      <c r="CT30" s="611"/>
      <c r="CU30" s="611"/>
      <c r="CV30" s="611"/>
      <c r="CW30" s="611"/>
      <c r="CX30" s="611"/>
      <c r="CY30" s="612"/>
      <c r="CZ30" s="615">
        <v>7.3</v>
      </c>
      <c r="DA30" s="643"/>
      <c r="DB30" s="643"/>
      <c r="DC30" s="645"/>
      <c r="DD30" s="619">
        <v>737928</v>
      </c>
      <c r="DE30" s="611"/>
      <c r="DF30" s="611"/>
      <c r="DG30" s="611"/>
      <c r="DH30" s="611"/>
      <c r="DI30" s="611"/>
      <c r="DJ30" s="611"/>
      <c r="DK30" s="612"/>
      <c r="DL30" s="619">
        <v>737928</v>
      </c>
      <c r="DM30" s="611"/>
      <c r="DN30" s="611"/>
      <c r="DO30" s="611"/>
      <c r="DP30" s="611"/>
      <c r="DQ30" s="611"/>
      <c r="DR30" s="611"/>
      <c r="DS30" s="611"/>
      <c r="DT30" s="611"/>
      <c r="DU30" s="611"/>
      <c r="DV30" s="612"/>
      <c r="DW30" s="615">
        <v>11.8</v>
      </c>
      <c r="DX30" s="643"/>
      <c r="DY30" s="643"/>
      <c r="DZ30" s="643"/>
      <c r="EA30" s="643"/>
      <c r="EB30" s="643"/>
      <c r="EC30" s="644"/>
    </row>
    <row r="31" spans="2:133" ht="11.25" customHeight="1" x14ac:dyDescent="0.15">
      <c r="B31" s="623" t="s">
        <v>313</v>
      </c>
      <c r="C31" s="624"/>
      <c r="D31" s="624"/>
      <c r="E31" s="624"/>
      <c r="F31" s="624"/>
      <c r="G31" s="624"/>
      <c r="H31" s="624"/>
      <c r="I31" s="624"/>
      <c r="J31" s="624"/>
      <c r="K31" s="624"/>
      <c r="L31" s="624"/>
      <c r="M31" s="624"/>
      <c r="N31" s="624"/>
      <c r="O31" s="624"/>
      <c r="P31" s="624"/>
      <c r="Q31" s="625"/>
      <c r="R31" s="610">
        <v>317</v>
      </c>
      <c r="S31" s="611"/>
      <c r="T31" s="611"/>
      <c r="U31" s="611"/>
      <c r="V31" s="611"/>
      <c r="W31" s="611"/>
      <c r="X31" s="611"/>
      <c r="Y31" s="612"/>
      <c r="Z31" s="613">
        <v>0</v>
      </c>
      <c r="AA31" s="613"/>
      <c r="AB31" s="613"/>
      <c r="AC31" s="613"/>
      <c r="AD31" s="614">
        <v>317</v>
      </c>
      <c r="AE31" s="614"/>
      <c r="AF31" s="614"/>
      <c r="AG31" s="614"/>
      <c r="AH31" s="614"/>
      <c r="AI31" s="614"/>
      <c r="AJ31" s="614"/>
      <c r="AK31" s="614"/>
      <c r="AL31" s="615">
        <v>0</v>
      </c>
      <c r="AM31" s="616"/>
      <c r="AN31" s="616"/>
      <c r="AO31" s="617"/>
      <c r="AP31" s="658" t="s">
        <v>314</v>
      </c>
      <c r="AQ31" s="659"/>
      <c r="AR31" s="659"/>
      <c r="AS31" s="659"/>
      <c r="AT31" s="664" t="s">
        <v>315</v>
      </c>
      <c r="AU31" s="208"/>
      <c r="AV31" s="208"/>
      <c r="AW31" s="208"/>
      <c r="AX31" s="596" t="s">
        <v>189</v>
      </c>
      <c r="AY31" s="597"/>
      <c r="AZ31" s="597"/>
      <c r="BA31" s="597"/>
      <c r="BB31" s="597"/>
      <c r="BC31" s="597"/>
      <c r="BD31" s="597"/>
      <c r="BE31" s="597"/>
      <c r="BF31" s="598"/>
      <c r="BG31" s="657">
        <v>99.5</v>
      </c>
      <c r="BH31" s="654"/>
      <c r="BI31" s="654"/>
      <c r="BJ31" s="654"/>
      <c r="BK31" s="654"/>
      <c r="BL31" s="654"/>
      <c r="BM31" s="605">
        <v>98.3</v>
      </c>
      <c r="BN31" s="654"/>
      <c r="BO31" s="654"/>
      <c r="BP31" s="654"/>
      <c r="BQ31" s="655"/>
      <c r="BR31" s="657">
        <v>99.5</v>
      </c>
      <c r="BS31" s="654"/>
      <c r="BT31" s="654"/>
      <c r="BU31" s="654"/>
      <c r="BV31" s="654"/>
      <c r="BW31" s="654"/>
      <c r="BX31" s="605">
        <v>98.2</v>
      </c>
      <c r="BY31" s="654"/>
      <c r="BZ31" s="654"/>
      <c r="CA31" s="654"/>
      <c r="CB31" s="655"/>
      <c r="CD31" s="650"/>
      <c r="CE31" s="651"/>
      <c r="CF31" s="607" t="s">
        <v>316</v>
      </c>
      <c r="CG31" s="608"/>
      <c r="CH31" s="608"/>
      <c r="CI31" s="608"/>
      <c r="CJ31" s="608"/>
      <c r="CK31" s="608"/>
      <c r="CL31" s="608"/>
      <c r="CM31" s="608"/>
      <c r="CN31" s="608"/>
      <c r="CO31" s="608"/>
      <c r="CP31" s="608"/>
      <c r="CQ31" s="609"/>
      <c r="CR31" s="610">
        <v>7246</v>
      </c>
      <c r="CS31" s="631"/>
      <c r="CT31" s="631"/>
      <c r="CU31" s="631"/>
      <c r="CV31" s="631"/>
      <c r="CW31" s="631"/>
      <c r="CX31" s="631"/>
      <c r="CY31" s="632"/>
      <c r="CZ31" s="615">
        <v>0.1</v>
      </c>
      <c r="DA31" s="643"/>
      <c r="DB31" s="643"/>
      <c r="DC31" s="645"/>
      <c r="DD31" s="619">
        <v>6909</v>
      </c>
      <c r="DE31" s="631"/>
      <c r="DF31" s="631"/>
      <c r="DG31" s="631"/>
      <c r="DH31" s="631"/>
      <c r="DI31" s="631"/>
      <c r="DJ31" s="631"/>
      <c r="DK31" s="632"/>
      <c r="DL31" s="619">
        <v>6909</v>
      </c>
      <c r="DM31" s="631"/>
      <c r="DN31" s="631"/>
      <c r="DO31" s="631"/>
      <c r="DP31" s="631"/>
      <c r="DQ31" s="631"/>
      <c r="DR31" s="631"/>
      <c r="DS31" s="631"/>
      <c r="DT31" s="631"/>
      <c r="DU31" s="631"/>
      <c r="DV31" s="632"/>
      <c r="DW31" s="615">
        <v>0.1</v>
      </c>
      <c r="DX31" s="643"/>
      <c r="DY31" s="643"/>
      <c r="DZ31" s="643"/>
      <c r="EA31" s="643"/>
      <c r="EB31" s="643"/>
      <c r="EC31" s="644"/>
    </row>
    <row r="32" spans="2:133" ht="11.25" customHeight="1" x14ac:dyDescent="0.15">
      <c r="B32" s="607" t="s">
        <v>317</v>
      </c>
      <c r="C32" s="608"/>
      <c r="D32" s="608"/>
      <c r="E32" s="608"/>
      <c r="F32" s="608"/>
      <c r="G32" s="608"/>
      <c r="H32" s="608"/>
      <c r="I32" s="608"/>
      <c r="J32" s="608"/>
      <c r="K32" s="608"/>
      <c r="L32" s="608"/>
      <c r="M32" s="608"/>
      <c r="N32" s="608"/>
      <c r="O32" s="608"/>
      <c r="P32" s="608"/>
      <c r="Q32" s="609"/>
      <c r="R32" s="610">
        <v>719251</v>
      </c>
      <c r="S32" s="611"/>
      <c r="T32" s="611"/>
      <c r="U32" s="611"/>
      <c r="V32" s="611"/>
      <c r="W32" s="611"/>
      <c r="X32" s="611"/>
      <c r="Y32" s="612"/>
      <c r="Z32" s="613">
        <v>6.7</v>
      </c>
      <c r="AA32" s="613"/>
      <c r="AB32" s="613"/>
      <c r="AC32" s="613"/>
      <c r="AD32" s="614" t="s">
        <v>229</v>
      </c>
      <c r="AE32" s="614"/>
      <c r="AF32" s="614"/>
      <c r="AG32" s="614"/>
      <c r="AH32" s="614"/>
      <c r="AI32" s="614"/>
      <c r="AJ32" s="614"/>
      <c r="AK32" s="614"/>
      <c r="AL32" s="615" t="s">
        <v>131</v>
      </c>
      <c r="AM32" s="616"/>
      <c r="AN32" s="616"/>
      <c r="AO32" s="617"/>
      <c r="AP32" s="660"/>
      <c r="AQ32" s="661"/>
      <c r="AR32" s="661"/>
      <c r="AS32" s="661"/>
      <c r="AT32" s="665"/>
      <c r="AU32" s="204" t="s">
        <v>318</v>
      </c>
      <c r="AX32" s="607" t="s">
        <v>319</v>
      </c>
      <c r="AY32" s="608"/>
      <c r="AZ32" s="608"/>
      <c r="BA32" s="608"/>
      <c r="BB32" s="608"/>
      <c r="BC32" s="608"/>
      <c r="BD32" s="608"/>
      <c r="BE32" s="608"/>
      <c r="BF32" s="609"/>
      <c r="BG32" s="667">
        <v>99.4</v>
      </c>
      <c r="BH32" s="631"/>
      <c r="BI32" s="631"/>
      <c r="BJ32" s="631"/>
      <c r="BK32" s="631"/>
      <c r="BL32" s="631"/>
      <c r="BM32" s="616">
        <v>98.4</v>
      </c>
      <c r="BN32" s="631"/>
      <c r="BO32" s="631"/>
      <c r="BP32" s="631"/>
      <c r="BQ32" s="656"/>
      <c r="BR32" s="667">
        <v>99.6</v>
      </c>
      <c r="BS32" s="631"/>
      <c r="BT32" s="631"/>
      <c r="BU32" s="631"/>
      <c r="BV32" s="631"/>
      <c r="BW32" s="631"/>
      <c r="BX32" s="616">
        <v>98.2</v>
      </c>
      <c r="BY32" s="631"/>
      <c r="BZ32" s="631"/>
      <c r="CA32" s="631"/>
      <c r="CB32" s="656"/>
      <c r="CD32" s="652"/>
      <c r="CE32" s="653"/>
      <c r="CF32" s="607" t="s">
        <v>320</v>
      </c>
      <c r="CG32" s="608"/>
      <c r="CH32" s="608"/>
      <c r="CI32" s="608"/>
      <c r="CJ32" s="608"/>
      <c r="CK32" s="608"/>
      <c r="CL32" s="608"/>
      <c r="CM32" s="608"/>
      <c r="CN32" s="608"/>
      <c r="CO32" s="608"/>
      <c r="CP32" s="608"/>
      <c r="CQ32" s="609"/>
      <c r="CR32" s="610" t="s">
        <v>131</v>
      </c>
      <c r="CS32" s="611"/>
      <c r="CT32" s="611"/>
      <c r="CU32" s="611"/>
      <c r="CV32" s="611"/>
      <c r="CW32" s="611"/>
      <c r="CX32" s="611"/>
      <c r="CY32" s="612"/>
      <c r="CZ32" s="615" t="s">
        <v>131</v>
      </c>
      <c r="DA32" s="643"/>
      <c r="DB32" s="643"/>
      <c r="DC32" s="645"/>
      <c r="DD32" s="619" t="s">
        <v>131</v>
      </c>
      <c r="DE32" s="611"/>
      <c r="DF32" s="611"/>
      <c r="DG32" s="611"/>
      <c r="DH32" s="611"/>
      <c r="DI32" s="611"/>
      <c r="DJ32" s="611"/>
      <c r="DK32" s="612"/>
      <c r="DL32" s="619" t="s">
        <v>131</v>
      </c>
      <c r="DM32" s="611"/>
      <c r="DN32" s="611"/>
      <c r="DO32" s="611"/>
      <c r="DP32" s="611"/>
      <c r="DQ32" s="611"/>
      <c r="DR32" s="611"/>
      <c r="DS32" s="611"/>
      <c r="DT32" s="611"/>
      <c r="DU32" s="611"/>
      <c r="DV32" s="612"/>
      <c r="DW32" s="615" t="s">
        <v>131</v>
      </c>
      <c r="DX32" s="643"/>
      <c r="DY32" s="643"/>
      <c r="DZ32" s="643"/>
      <c r="EA32" s="643"/>
      <c r="EB32" s="643"/>
      <c r="EC32" s="644"/>
    </row>
    <row r="33" spans="2:133" ht="11.25" customHeight="1" x14ac:dyDescent="0.15">
      <c r="B33" s="607" t="s">
        <v>321</v>
      </c>
      <c r="C33" s="608"/>
      <c r="D33" s="608"/>
      <c r="E33" s="608"/>
      <c r="F33" s="608"/>
      <c r="G33" s="608"/>
      <c r="H33" s="608"/>
      <c r="I33" s="608"/>
      <c r="J33" s="608"/>
      <c r="K33" s="608"/>
      <c r="L33" s="608"/>
      <c r="M33" s="608"/>
      <c r="N33" s="608"/>
      <c r="O33" s="608"/>
      <c r="P33" s="608"/>
      <c r="Q33" s="609"/>
      <c r="R33" s="610">
        <v>129250</v>
      </c>
      <c r="S33" s="611"/>
      <c r="T33" s="611"/>
      <c r="U33" s="611"/>
      <c r="V33" s="611"/>
      <c r="W33" s="611"/>
      <c r="X33" s="611"/>
      <c r="Y33" s="612"/>
      <c r="Z33" s="613">
        <v>1.2</v>
      </c>
      <c r="AA33" s="613"/>
      <c r="AB33" s="613"/>
      <c r="AC33" s="613"/>
      <c r="AD33" s="614" t="s">
        <v>131</v>
      </c>
      <c r="AE33" s="614"/>
      <c r="AF33" s="614"/>
      <c r="AG33" s="614"/>
      <c r="AH33" s="614"/>
      <c r="AI33" s="614"/>
      <c r="AJ33" s="614"/>
      <c r="AK33" s="614"/>
      <c r="AL33" s="615" t="s">
        <v>229</v>
      </c>
      <c r="AM33" s="616"/>
      <c r="AN33" s="616"/>
      <c r="AO33" s="617"/>
      <c r="AP33" s="662"/>
      <c r="AQ33" s="663"/>
      <c r="AR33" s="663"/>
      <c r="AS33" s="663"/>
      <c r="AT33" s="666"/>
      <c r="AU33" s="209"/>
      <c r="AV33" s="209"/>
      <c r="AW33" s="209"/>
      <c r="AX33" s="633" t="s">
        <v>322</v>
      </c>
      <c r="AY33" s="634"/>
      <c r="AZ33" s="634"/>
      <c r="BA33" s="634"/>
      <c r="BB33" s="634"/>
      <c r="BC33" s="634"/>
      <c r="BD33" s="634"/>
      <c r="BE33" s="634"/>
      <c r="BF33" s="635"/>
      <c r="BG33" s="668">
        <v>99.5</v>
      </c>
      <c r="BH33" s="669"/>
      <c r="BI33" s="669"/>
      <c r="BJ33" s="669"/>
      <c r="BK33" s="669"/>
      <c r="BL33" s="669"/>
      <c r="BM33" s="670">
        <v>98.1</v>
      </c>
      <c r="BN33" s="669"/>
      <c r="BO33" s="669"/>
      <c r="BP33" s="669"/>
      <c r="BQ33" s="671"/>
      <c r="BR33" s="668">
        <v>99.5</v>
      </c>
      <c r="BS33" s="669"/>
      <c r="BT33" s="669"/>
      <c r="BU33" s="669"/>
      <c r="BV33" s="669"/>
      <c r="BW33" s="669"/>
      <c r="BX33" s="670">
        <v>98</v>
      </c>
      <c r="BY33" s="669"/>
      <c r="BZ33" s="669"/>
      <c r="CA33" s="669"/>
      <c r="CB33" s="671"/>
      <c r="CD33" s="607" t="s">
        <v>323</v>
      </c>
      <c r="CE33" s="608"/>
      <c r="CF33" s="608"/>
      <c r="CG33" s="608"/>
      <c r="CH33" s="608"/>
      <c r="CI33" s="608"/>
      <c r="CJ33" s="608"/>
      <c r="CK33" s="608"/>
      <c r="CL33" s="608"/>
      <c r="CM33" s="608"/>
      <c r="CN33" s="608"/>
      <c r="CO33" s="608"/>
      <c r="CP33" s="608"/>
      <c r="CQ33" s="609"/>
      <c r="CR33" s="610">
        <v>5192905</v>
      </c>
      <c r="CS33" s="631"/>
      <c r="CT33" s="631"/>
      <c r="CU33" s="631"/>
      <c r="CV33" s="631"/>
      <c r="CW33" s="631"/>
      <c r="CX33" s="631"/>
      <c r="CY33" s="632"/>
      <c r="CZ33" s="615">
        <v>51</v>
      </c>
      <c r="DA33" s="643"/>
      <c r="DB33" s="643"/>
      <c r="DC33" s="645"/>
      <c r="DD33" s="619">
        <v>4196243</v>
      </c>
      <c r="DE33" s="631"/>
      <c r="DF33" s="631"/>
      <c r="DG33" s="631"/>
      <c r="DH33" s="631"/>
      <c r="DI33" s="631"/>
      <c r="DJ33" s="631"/>
      <c r="DK33" s="632"/>
      <c r="DL33" s="619">
        <v>2892026</v>
      </c>
      <c r="DM33" s="631"/>
      <c r="DN33" s="631"/>
      <c r="DO33" s="631"/>
      <c r="DP33" s="631"/>
      <c r="DQ33" s="631"/>
      <c r="DR33" s="631"/>
      <c r="DS33" s="631"/>
      <c r="DT33" s="631"/>
      <c r="DU33" s="631"/>
      <c r="DV33" s="632"/>
      <c r="DW33" s="615">
        <v>46.4</v>
      </c>
      <c r="DX33" s="643"/>
      <c r="DY33" s="643"/>
      <c r="DZ33" s="643"/>
      <c r="EA33" s="643"/>
      <c r="EB33" s="643"/>
      <c r="EC33" s="644"/>
    </row>
    <row r="34" spans="2:133" ht="11.25" customHeight="1" x14ac:dyDescent="0.15">
      <c r="B34" s="607" t="s">
        <v>324</v>
      </c>
      <c r="C34" s="608"/>
      <c r="D34" s="608"/>
      <c r="E34" s="608"/>
      <c r="F34" s="608"/>
      <c r="G34" s="608"/>
      <c r="H34" s="608"/>
      <c r="I34" s="608"/>
      <c r="J34" s="608"/>
      <c r="K34" s="608"/>
      <c r="L34" s="608"/>
      <c r="M34" s="608"/>
      <c r="N34" s="608"/>
      <c r="O34" s="608"/>
      <c r="P34" s="608"/>
      <c r="Q34" s="609"/>
      <c r="R34" s="610">
        <v>100200</v>
      </c>
      <c r="S34" s="611"/>
      <c r="T34" s="611"/>
      <c r="U34" s="611"/>
      <c r="V34" s="611"/>
      <c r="W34" s="611"/>
      <c r="X34" s="611"/>
      <c r="Y34" s="612"/>
      <c r="Z34" s="613">
        <v>0.9</v>
      </c>
      <c r="AA34" s="613"/>
      <c r="AB34" s="613"/>
      <c r="AC34" s="613"/>
      <c r="AD34" s="614" t="s">
        <v>229</v>
      </c>
      <c r="AE34" s="614"/>
      <c r="AF34" s="614"/>
      <c r="AG34" s="614"/>
      <c r="AH34" s="614"/>
      <c r="AI34" s="614"/>
      <c r="AJ34" s="614"/>
      <c r="AK34" s="614"/>
      <c r="AL34" s="615" t="s">
        <v>246</v>
      </c>
      <c r="AM34" s="616"/>
      <c r="AN34" s="616"/>
      <c r="AO34" s="617"/>
      <c r="AP34" s="212"/>
      <c r="AQ34" s="213"/>
      <c r="AS34" s="208"/>
      <c r="AT34" s="208"/>
      <c r="AU34" s="208"/>
      <c r="AV34" s="208"/>
      <c r="AW34" s="208"/>
      <c r="AX34" s="208"/>
      <c r="AY34" s="208"/>
      <c r="AZ34" s="208"/>
      <c r="BA34" s="208"/>
      <c r="BB34" s="208"/>
      <c r="BC34" s="208"/>
      <c r="BD34" s="208"/>
      <c r="BE34" s="208"/>
      <c r="BF34" s="208"/>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07" t="s">
        <v>325</v>
      </c>
      <c r="CE34" s="608"/>
      <c r="CF34" s="608"/>
      <c r="CG34" s="608"/>
      <c r="CH34" s="608"/>
      <c r="CI34" s="608"/>
      <c r="CJ34" s="608"/>
      <c r="CK34" s="608"/>
      <c r="CL34" s="608"/>
      <c r="CM34" s="608"/>
      <c r="CN34" s="608"/>
      <c r="CO34" s="608"/>
      <c r="CP34" s="608"/>
      <c r="CQ34" s="609"/>
      <c r="CR34" s="610">
        <v>1308020</v>
      </c>
      <c r="CS34" s="611"/>
      <c r="CT34" s="611"/>
      <c r="CU34" s="611"/>
      <c r="CV34" s="611"/>
      <c r="CW34" s="611"/>
      <c r="CX34" s="611"/>
      <c r="CY34" s="612"/>
      <c r="CZ34" s="615">
        <v>12.9</v>
      </c>
      <c r="DA34" s="643"/>
      <c r="DB34" s="643"/>
      <c r="DC34" s="645"/>
      <c r="DD34" s="619">
        <v>1105030</v>
      </c>
      <c r="DE34" s="611"/>
      <c r="DF34" s="611"/>
      <c r="DG34" s="611"/>
      <c r="DH34" s="611"/>
      <c r="DI34" s="611"/>
      <c r="DJ34" s="611"/>
      <c r="DK34" s="612"/>
      <c r="DL34" s="619">
        <v>871978</v>
      </c>
      <c r="DM34" s="611"/>
      <c r="DN34" s="611"/>
      <c r="DO34" s="611"/>
      <c r="DP34" s="611"/>
      <c r="DQ34" s="611"/>
      <c r="DR34" s="611"/>
      <c r="DS34" s="611"/>
      <c r="DT34" s="611"/>
      <c r="DU34" s="611"/>
      <c r="DV34" s="612"/>
      <c r="DW34" s="615">
        <v>14</v>
      </c>
      <c r="DX34" s="643"/>
      <c r="DY34" s="643"/>
      <c r="DZ34" s="643"/>
      <c r="EA34" s="643"/>
      <c r="EB34" s="643"/>
      <c r="EC34" s="644"/>
    </row>
    <row r="35" spans="2:133" ht="11.25" customHeight="1" x14ac:dyDescent="0.15">
      <c r="B35" s="607" t="s">
        <v>326</v>
      </c>
      <c r="C35" s="608"/>
      <c r="D35" s="608"/>
      <c r="E35" s="608"/>
      <c r="F35" s="608"/>
      <c r="G35" s="608"/>
      <c r="H35" s="608"/>
      <c r="I35" s="608"/>
      <c r="J35" s="608"/>
      <c r="K35" s="608"/>
      <c r="L35" s="608"/>
      <c r="M35" s="608"/>
      <c r="N35" s="608"/>
      <c r="O35" s="608"/>
      <c r="P35" s="608"/>
      <c r="Q35" s="609"/>
      <c r="R35" s="610">
        <v>25675</v>
      </c>
      <c r="S35" s="611"/>
      <c r="T35" s="611"/>
      <c r="U35" s="611"/>
      <c r="V35" s="611"/>
      <c r="W35" s="611"/>
      <c r="X35" s="611"/>
      <c r="Y35" s="612"/>
      <c r="Z35" s="613">
        <v>0.2</v>
      </c>
      <c r="AA35" s="613"/>
      <c r="AB35" s="613"/>
      <c r="AC35" s="613"/>
      <c r="AD35" s="614" t="s">
        <v>131</v>
      </c>
      <c r="AE35" s="614"/>
      <c r="AF35" s="614"/>
      <c r="AG35" s="614"/>
      <c r="AH35" s="614"/>
      <c r="AI35" s="614"/>
      <c r="AJ35" s="614"/>
      <c r="AK35" s="614"/>
      <c r="AL35" s="615" t="s">
        <v>229</v>
      </c>
      <c r="AM35" s="616"/>
      <c r="AN35" s="616"/>
      <c r="AO35" s="617"/>
      <c r="AP35" s="214"/>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37224</v>
      </c>
      <c r="CS35" s="631"/>
      <c r="CT35" s="631"/>
      <c r="CU35" s="631"/>
      <c r="CV35" s="631"/>
      <c r="CW35" s="631"/>
      <c r="CX35" s="631"/>
      <c r="CY35" s="632"/>
      <c r="CZ35" s="615">
        <v>0.4</v>
      </c>
      <c r="DA35" s="643"/>
      <c r="DB35" s="643"/>
      <c r="DC35" s="645"/>
      <c r="DD35" s="619">
        <v>34517</v>
      </c>
      <c r="DE35" s="631"/>
      <c r="DF35" s="631"/>
      <c r="DG35" s="631"/>
      <c r="DH35" s="631"/>
      <c r="DI35" s="631"/>
      <c r="DJ35" s="631"/>
      <c r="DK35" s="632"/>
      <c r="DL35" s="619">
        <v>7228</v>
      </c>
      <c r="DM35" s="631"/>
      <c r="DN35" s="631"/>
      <c r="DO35" s="631"/>
      <c r="DP35" s="631"/>
      <c r="DQ35" s="631"/>
      <c r="DR35" s="631"/>
      <c r="DS35" s="631"/>
      <c r="DT35" s="631"/>
      <c r="DU35" s="631"/>
      <c r="DV35" s="632"/>
      <c r="DW35" s="615">
        <v>0.1</v>
      </c>
      <c r="DX35" s="643"/>
      <c r="DY35" s="643"/>
      <c r="DZ35" s="643"/>
      <c r="EA35" s="643"/>
      <c r="EB35" s="643"/>
      <c r="EC35" s="644"/>
    </row>
    <row r="36" spans="2:133" ht="11.25" customHeight="1" x14ac:dyDescent="0.15">
      <c r="B36" s="607" t="s">
        <v>330</v>
      </c>
      <c r="C36" s="608"/>
      <c r="D36" s="608"/>
      <c r="E36" s="608"/>
      <c r="F36" s="608"/>
      <c r="G36" s="608"/>
      <c r="H36" s="608"/>
      <c r="I36" s="608"/>
      <c r="J36" s="608"/>
      <c r="K36" s="608"/>
      <c r="L36" s="608"/>
      <c r="M36" s="608"/>
      <c r="N36" s="608"/>
      <c r="O36" s="608"/>
      <c r="P36" s="608"/>
      <c r="Q36" s="609"/>
      <c r="R36" s="610">
        <v>641121</v>
      </c>
      <c r="S36" s="611"/>
      <c r="T36" s="611"/>
      <c r="U36" s="611"/>
      <c r="V36" s="611"/>
      <c r="W36" s="611"/>
      <c r="X36" s="611"/>
      <c r="Y36" s="612"/>
      <c r="Z36" s="613">
        <v>6</v>
      </c>
      <c r="AA36" s="613"/>
      <c r="AB36" s="613"/>
      <c r="AC36" s="613"/>
      <c r="AD36" s="614" t="s">
        <v>131</v>
      </c>
      <c r="AE36" s="614"/>
      <c r="AF36" s="614"/>
      <c r="AG36" s="614"/>
      <c r="AH36" s="614"/>
      <c r="AI36" s="614"/>
      <c r="AJ36" s="614"/>
      <c r="AK36" s="614"/>
      <c r="AL36" s="615" t="s">
        <v>229</v>
      </c>
      <c r="AM36" s="616"/>
      <c r="AN36" s="616"/>
      <c r="AO36" s="617"/>
      <c r="AP36" s="214"/>
      <c r="AQ36" s="676" t="s">
        <v>331</v>
      </c>
      <c r="AR36" s="677"/>
      <c r="AS36" s="677"/>
      <c r="AT36" s="677"/>
      <c r="AU36" s="677"/>
      <c r="AV36" s="677"/>
      <c r="AW36" s="677"/>
      <c r="AX36" s="677"/>
      <c r="AY36" s="678"/>
      <c r="AZ36" s="599">
        <v>1752437</v>
      </c>
      <c r="BA36" s="600"/>
      <c r="BB36" s="600"/>
      <c r="BC36" s="600"/>
      <c r="BD36" s="600"/>
      <c r="BE36" s="600"/>
      <c r="BF36" s="672"/>
      <c r="BG36" s="596" t="s">
        <v>332</v>
      </c>
      <c r="BH36" s="597"/>
      <c r="BI36" s="597"/>
      <c r="BJ36" s="597"/>
      <c r="BK36" s="597"/>
      <c r="BL36" s="597"/>
      <c r="BM36" s="597"/>
      <c r="BN36" s="597"/>
      <c r="BO36" s="597"/>
      <c r="BP36" s="597"/>
      <c r="BQ36" s="597"/>
      <c r="BR36" s="597"/>
      <c r="BS36" s="597"/>
      <c r="BT36" s="597"/>
      <c r="BU36" s="598"/>
      <c r="BV36" s="599">
        <v>1562</v>
      </c>
      <c r="BW36" s="600"/>
      <c r="BX36" s="600"/>
      <c r="BY36" s="600"/>
      <c r="BZ36" s="600"/>
      <c r="CA36" s="600"/>
      <c r="CB36" s="672"/>
      <c r="CD36" s="607" t="s">
        <v>333</v>
      </c>
      <c r="CE36" s="608"/>
      <c r="CF36" s="608"/>
      <c r="CG36" s="608"/>
      <c r="CH36" s="608"/>
      <c r="CI36" s="608"/>
      <c r="CJ36" s="608"/>
      <c r="CK36" s="608"/>
      <c r="CL36" s="608"/>
      <c r="CM36" s="608"/>
      <c r="CN36" s="608"/>
      <c r="CO36" s="608"/>
      <c r="CP36" s="608"/>
      <c r="CQ36" s="609"/>
      <c r="CR36" s="610">
        <v>2152284</v>
      </c>
      <c r="CS36" s="611"/>
      <c r="CT36" s="611"/>
      <c r="CU36" s="611"/>
      <c r="CV36" s="611"/>
      <c r="CW36" s="611"/>
      <c r="CX36" s="611"/>
      <c r="CY36" s="612"/>
      <c r="CZ36" s="615">
        <v>21.2</v>
      </c>
      <c r="DA36" s="643"/>
      <c r="DB36" s="643"/>
      <c r="DC36" s="645"/>
      <c r="DD36" s="619">
        <v>1966514</v>
      </c>
      <c r="DE36" s="611"/>
      <c r="DF36" s="611"/>
      <c r="DG36" s="611"/>
      <c r="DH36" s="611"/>
      <c r="DI36" s="611"/>
      <c r="DJ36" s="611"/>
      <c r="DK36" s="612"/>
      <c r="DL36" s="619">
        <v>1339990</v>
      </c>
      <c r="DM36" s="611"/>
      <c r="DN36" s="611"/>
      <c r="DO36" s="611"/>
      <c r="DP36" s="611"/>
      <c r="DQ36" s="611"/>
      <c r="DR36" s="611"/>
      <c r="DS36" s="611"/>
      <c r="DT36" s="611"/>
      <c r="DU36" s="611"/>
      <c r="DV36" s="612"/>
      <c r="DW36" s="615">
        <v>21.5</v>
      </c>
      <c r="DX36" s="643"/>
      <c r="DY36" s="643"/>
      <c r="DZ36" s="643"/>
      <c r="EA36" s="643"/>
      <c r="EB36" s="643"/>
      <c r="EC36" s="644"/>
    </row>
    <row r="37" spans="2:133" ht="11.25" customHeight="1" x14ac:dyDescent="0.15">
      <c r="B37" s="607" t="s">
        <v>334</v>
      </c>
      <c r="C37" s="608"/>
      <c r="D37" s="608"/>
      <c r="E37" s="608"/>
      <c r="F37" s="608"/>
      <c r="G37" s="608"/>
      <c r="H37" s="608"/>
      <c r="I37" s="608"/>
      <c r="J37" s="608"/>
      <c r="K37" s="608"/>
      <c r="L37" s="608"/>
      <c r="M37" s="608"/>
      <c r="N37" s="608"/>
      <c r="O37" s="608"/>
      <c r="P37" s="608"/>
      <c r="Q37" s="609"/>
      <c r="R37" s="610">
        <v>562839</v>
      </c>
      <c r="S37" s="611"/>
      <c r="T37" s="611"/>
      <c r="U37" s="611"/>
      <c r="V37" s="611"/>
      <c r="W37" s="611"/>
      <c r="X37" s="611"/>
      <c r="Y37" s="612"/>
      <c r="Z37" s="613">
        <v>5.3</v>
      </c>
      <c r="AA37" s="613"/>
      <c r="AB37" s="613"/>
      <c r="AC37" s="613"/>
      <c r="AD37" s="614">
        <v>15</v>
      </c>
      <c r="AE37" s="614"/>
      <c r="AF37" s="614"/>
      <c r="AG37" s="614"/>
      <c r="AH37" s="614"/>
      <c r="AI37" s="614"/>
      <c r="AJ37" s="614"/>
      <c r="AK37" s="614"/>
      <c r="AL37" s="615">
        <v>0</v>
      </c>
      <c r="AM37" s="616"/>
      <c r="AN37" s="616"/>
      <c r="AO37" s="617"/>
      <c r="AQ37" s="673" t="s">
        <v>335</v>
      </c>
      <c r="AR37" s="674"/>
      <c r="AS37" s="674"/>
      <c r="AT37" s="674"/>
      <c r="AU37" s="674"/>
      <c r="AV37" s="674"/>
      <c r="AW37" s="674"/>
      <c r="AX37" s="674"/>
      <c r="AY37" s="675"/>
      <c r="AZ37" s="610">
        <v>529807</v>
      </c>
      <c r="BA37" s="611"/>
      <c r="BB37" s="611"/>
      <c r="BC37" s="611"/>
      <c r="BD37" s="631"/>
      <c r="BE37" s="631"/>
      <c r="BF37" s="656"/>
      <c r="BG37" s="607" t="s">
        <v>336</v>
      </c>
      <c r="BH37" s="608"/>
      <c r="BI37" s="608"/>
      <c r="BJ37" s="608"/>
      <c r="BK37" s="608"/>
      <c r="BL37" s="608"/>
      <c r="BM37" s="608"/>
      <c r="BN37" s="608"/>
      <c r="BO37" s="608"/>
      <c r="BP37" s="608"/>
      <c r="BQ37" s="608"/>
      <c r="BR37" s="608"/>
      <c r="BS37" s="608"/>
      <c r="BT37" s="608"/>
      <c r="BU37" s="609"/>
      <c r="BV37" s="610">
        <v>-1780</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530770</v>
      </c>
      <c r="CS37" s="631"/>
      <c r="CT37" s="631"/>
      <c r="CU37" s="631"/>
      <c r="CV37" s="631"/>
      <c r="CW37" s="631"/>
      <c r="CX37" s="631"/>
      <c r="CY37" s="632"/>
      <c r="CZ37" s="615">
        <v>5.2</v>
      </c>
      <c r="DA37" s="643"/>
      <c r="DB37" s="643"/>
      <c r="DC37" s="645"/>
      <c r="DD37" s="619">
        <v>485024</v>
      </c>
      <c r="DE37" s="631"/>
      <c r="DF37" s="631"/>
      <c r="DG37" s="631"/>
      <c r="DH37" s="631"/>
      <c r="DI37" s="631"/>
      <c r="DJ37" s="631"/>
      <c r="DK37" s="632"/>
      <c r="DL37" s="619">
        <v>454412</v>
      </c>
      <c r="DM37" s="631"/>
      <c r="DN37" s="631"/>
      <c r="DO37" s="631"/>
      <c r="DP37" s="631"/>
      <c r="DQ37" s="631"/>
      <c r="DR37" s="631"/>
      <c r="DS37" s="631"/>
      <c r="DT37" s="631"/>
      <c r="DU37" s="631"/>
      <c r="DV37" s="632"/>
      <c r="DW37" s="615">
        <v>7.3</v>
      </c>
      <c r="DX37" s="643"/>
      <c r="DY37" s="643"/>
      <c r="DZ37" s="643"/>
      <c r="EA37" s="643"/>
      <c r="EB37" s="643"/>
      <c r="EC37" s="644"/>
    </row>
    <row r="38" spans="2:133" ht="11.25" customHeight="1" x14ac:dyDescent="0.15">
      <c r="B38" s="607" t="s">
        <v>338</v>
      </c>
      <c r="C38" s="608"/>
      <c r="D38" s="608"/>
      <c r="E38" s="608"/>
      <c r="F38" s="608"/>
      <c r="G38" s="608"/>
      <c r="H38" s="608"/>
      <c r="I38" s="608"/>
      <c r="J38" s="608"/>
      <c r="K38" s="608"/>
      <c r="L38" s="608"/>
      <c r="M38" s="608"/>
      <c r="N38" s="608"/>
      <c r="O38" s="608"/>
      <c r="P38" s="608"/>
      <c r="Q38" s="609"/>
      <c r="R38" s="610">
        <v>454800</v>
      </c>
      <c r="S38" s="611"/>
      <c r="T38" s="611"/>
      <c r="U38" s="611"/>
      <c r="V38" s="611"/>
      <c r="W38" s="611"/>
      <c r="X38" s="611"/>
      <c r="Y38" s="612"/>
      <c r="Z38" s="613">
        <v>4.3</v>
      </c>
      <c r="AA38" s="613"/>
      <c r="AB38" s="613"/>
      <c r="AC38" s="613"/>
      <c r="AD38" s="614" t="s">
        <v>229</v>
      </c>
      <c r="AE38" s="614"/>
      <c r="AF38" s="614"/>
      <c r="AG38" s="614"/>
      <c r="AH38" s="614"/>
      <c r="AI38" s="614"/>
      <c r="AJ38" s="614"/>
      <c r="AK38" s="614"/>
      <c r="AL38" s="615" t="s">
        <v>229</v>
      </c>
      <c r="AM38" s="616"/>
      <c r="AN38" s="616"/>
      <c r="AO38" s="617"/>
      <c r="AQ38" s="673" t="s">
        <v>339</v>
      </c>
      <c r="AR38" s="674"/>
      <c r="AS38" s="674"/>
      <c r="AT38" s="674"/>
      <c r="AU38" s="674"/>
      <c r="AV38" s="674"/>
      <c r="AW38" s="674"/>
      <c r="AX38" s="674"/>
      <c r="AY38" s="675"/>
      <c r="AZ38" s="610">
        <v>400000</v>
      </c>
      <c r="BA38" s="611"/>
      <c r="BB38" s="611"/>
      <c r="BC38" s="611"/>
      <c r="BD38" s="631"/>
      <c r="BE38" s="631"/>
      <c r="BF38" s="656"/>
      <c r="BG38" s="607" t="s">
        <v>340</v>
      </c>
      <c r="BH38" s="608"/>
      <c r="BI38" s="608"/>
      <c r="BJ38" s="608"/>
      <c r="BK38" s="608"/>
      <c r="BL38" s="608"/>
      <c r="BM38" s="608"/>
      <c r="BN38" s="608"/>
      <c r="BO38" s="608"/>
      <c r="BP38" s="608"/>
      <c r="BQ38" s="608"/>
      <c r="BR38" s="608"/>
      <c r="BS38" s="608"/>
      <c r="BT38" s="608"/>
      <c r="BU38" s="609"/>
      <c r="BV38" s="610">
        <v>2455</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798717</v>
      </c>
      <c r="CS38" s="611"/>
      <c r="CT38" s="611"/>
      <c r="CU38" s="611"/>
      <c r="CV38" s="611"/>
      <c r="CW38" s="611"/>
      <c r="CX38" s="611"/>
      <c r="CY38" s="612"/>
      <c r="CZ38" s="615">
        <v>7.9</v>
      </c>
      <c r="DA38" s="643"/>
      <c r="DB38" s="643"/>
      <c r="DC38" s="645"/>
      <c r="DD38" s="619">
        <v>672830</v>
      </c>
      <c r="DE38" s="611"/>
      <c r="DF38" s="611"/>
      <c r="DG38" s="611"/>
      <c r="DH38" s="611"/>
      <c r="DI38" s="611"/>
      <c r="DJ38" s="611"/>
      <c r="DK38" s="612"/>
      <c r="DL38" s="619">
        <v>672830</v>
      </c>
      <c r="DM38" s="611"/>
      <c r="DN38" s="611"/>
      <c r="DO38" s="611"/>
      <c r="DP38" s="611"/>
      <c r="DQ38" s="611"/>
      <c r="DR38" s="611"/>
      <c r="DS38" s="611"/>
      <c r="DT38" s="611"/>
      <c r="DU38" s="611"/>
      <c r="DV38" s="612"/>
      <c r="DW38" s="615">
        <v>10.8</v>
      </c>
      <c r="DX38" s="643"/>
      <c r="DY38" s="643"/>
      <c r="DZ38" s="643"/>
      <c r="EA38" s="643"/>
      <c r="EB38" s="643"/>
      <c r="EC38" s="644"/>
    </row>
    <row r="39" spans="2:133" ht="11.25" customHeight="1" x14ac:dyDescent="0.15">
      <c r="B39" s="607" t="s">
        <v>342</v>
      </c>
      <c r="C39" s="608"/>
      <c r="D39" s="608"/>
      <c r="E39" s="608"/>
      <c r="F39" s="608"/>
      <c r="G39" s="608"/>
      <c r="H39" s="608"/>
      <c r="I39" s="608"/>
      <c r="J39" s="608"/>
      <c r="K39" s="608"/>
      <c r="L39" s="608"/>
      <c r="M39" s="608"/>
      <c r="N39" s="608"/>
      <c r="O39" s="608"/>
      <c r="P39" s="608"/>
      <c r="Q39" s="609"/>
      <c r="R39" s="610" t="s">
        <v>229</v>
      </c>
      <c r="S39" s="611"/>
      <c r="T39" s="611"/>
      <c r="U39" s="611"/>
      <c r="V39" s="611"/>
      <c r="W39" s="611"/>
      <c r="X39" s="611"/>
      <c r="Y39" s="612"/>
      <c r="Z39" s="613" t="s">
        <v>131</v>
      </c>
      <c r="AA39" s="613"/>
      <c r="AB39" s="613"/>
      <c r="AC39" s="613"/>
      <c r="AD39" s="614" t="s">
        <v>229</v>
      </c>
      <c r="AE39" s="614"/>
      <c r="AF39" s="614"/>
      <c r="AG39" s="614"/>
      <c r="AH39" s="614"/>
      <c r="AI39" s="614"/>
      <c r="AJ39" s="614"/>
      <c r="AK39" s="614"/>
      <c r="AL39" s="615" t="s">
        <v>229</v>
      </c>
      <c r="AM39" s="616"/>
      <c r="AN39" s="616"/>
      <c r="AO39" s="617"/>
      <c r="AQ39" s="673" t="s">
        <v>343</v>
      </c>
      <c r="AR39" s="674"/>
      <c r="AS39" s="674"/>
      <c r="AT39" s="674"/>
      <c r="AU39" s="674"/>
      <c r="AV39" s="674"/>
      <c r="AW39" s="674"/>
      <c r="AX39" s="674"/>
      <c r="AY39" s="675"/>
      <c r="AZ39" s="610">
        <v>23913</v>
      </c>
      <c r="BA39" s="611"/>
      <c r="BB39" s="611"/>
      <c r="BC39" s="611"/>
      <c r="BD39" s="631"/>
      <c r="BE39" s="631"/>
      <c r="BF39" s="656"/>
      <c r="BG39" s="607" t="s">
        <v>344</v>
      </c>
      <c r="BH39" s="608"/>
      <c r="BI39" s="608"/>
      <c r="BJ39" s="608"/>
      <c r="BK39" s="608"/>
      <c r="BL39" s="608"/>
      <c r="BM39" s="608"/>
      <c r="BN39" s="608"/>
      <c r="BO39" s="608"/>
      <c r="BP39" s="608"/>
      <c r="BQ39" s="608"/>
      <c r="BR39" s="608"/>
      <c r="BS39" s="608"/>
      <c r="BT39" s="608"/>
      <c r="BU39" s="609"/>
      <c r="BV39" s="610">
        <v>3654</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382856</v>
      </c>
      <c r="CS39" s="631"/>
      <c r="CT39" s="631"/>
      <c r="CU39" s="631"/>
      <c r="CV39" s="631"/>
      <c r="CW39" s="631"/>
      <c r="CX39" s="631"/>
      <c r="CY39" s="632"/>
      <c r="CZ39" s="615">
        <v>3.8</v>
      </c>
      <c r="DA39" s="643"/>
      <c r="DB39" s="643"/>
      <c r="DC39" s="645"/>
      <c r="DD39" s="619">
        <v>376548</v>
      </c>
      <c r="DE39" s="631"/>
      <c r="DF39" s="631"/>
      <c r="DG39" s="631"/>
      <c r="DH39" s="631"/>
      <c r="DI39" s="631"/>
      <c r="DJ39" s="631"/>
      <c r="DK39" s="632"/>
      <c r="DL39" s="619" t="s">
        <v>229</v>
      </c>
      <c r="DM39" s="631"/>
      <c r="DN39" s="631"/>
      <c r="DO39" s="631"/>
      <c r="DP39" s="631"/>
      <c r="DQ39" s="631"/>
      <c r="DR39" s="631"/>
      <c r="DS39" s="631"/>
      <c r="DT39" s="631"/>
      <c r="DU39" s="631"/>
      <c r="DV39" s="632"/>
      <c r="DW39" s="615" t="s">
        <v>229</v>
      </c>
      <c r="DX39" s="643"/>
      <c r="DY39" s="643"/>
      <c r="DZ39" s="643"/>
      <c r="EA39" s="643"/>
      <c r="EB39" s="643"/>
      <c r="EC39" s="644"/>
    </row>
    <row r="40" spans="2:133" ht="11.25" customHeight="1" x14ac:dyDescent="0.15">
      <c r="B40" s="607" t="s">
        <v>346</v>
      </c>
      <c r="C40" s="608"/>
      <c r="D40" s="608"/>
      <c r="E40" s="608"/>
      <c r="F40" s="608"/>
      <c r="G40" s="608"/>
      <c r="H40" s="608"/>
      <c r="I40" s="608"/>
      <c r="J40" s="608"/>
      <c r="K40" s="608"/>
      <c r="L40" s="608"/>
      <c r="M40" s="608"/>
      <c r="N40" s="608"/>
      <c r="O40" s="608"/>
      <c r="P40" s="608"/>
      <c r="Q40" s="609"/>
      <c r="R40" s="610">
        <v>96500</v>
      </c>
      <c r="S40" s="611"/>
      <c r="T40" s="611"/>
      <c r="U40" s="611"/>
      <c r="V40" s="611"/>
      <c r="W40" s="611"/>
      <c r="X40" s="611"/>
      <c r="Y40" s="612"/>
      <c r="Z40" s="613">
        <v>0.9</v>
      </c>
      <c r="AA40" s="613"/>
      <c r="AB40" s="613"/>
      <c r="AC40" s="613"/>
      <c r="AD40" s="614" t="s">
        <v>131</v>
      </c>
      <c r="AE40" s="614"/>
      <c r="AF40" s="614"/>
      <c r="AG40" s="614"/>
      <c r="AH40" s="614"/>
      <c r="AI40" s="614"/>
      <c r="AJ40" s="614"/>
      <c r="AK40" s="614"/>
      <c r="AL40" s="615" t="s">
        <v>131</v>
      </c>
      <c r="AM40" s="616"/>
      <c r="AN40" s="616"/>
      <c r="AO40" s="617"/>
      <c r="AQ40" s="673" t="s">
        <v>347</v>
      </c>
      <c r="AR40" s="674"/>
      <c r="AS40" s="674"/>
      <c r="AT40" s="674"/>
      <c r="AU40" s="674"/>
      <c r="AV40" s="674"/>
      <c r="AW40" s="674"/>
      <c r="AX40" s="674"/>
      <c r="AY40" s="675"/>
      <c r="AZ40" s="610" t="s">
        <v>131</v>
      </c>
      <c r="BA40" s="611"/>
      <c r="BB40" s="611"/>
      <c r="BC40" s="611"/>
      <c r="BD40" s="631"/>
      <c r="BE40" s="631"/>
      <c r="BF40" s="656"/>
      <c r="BG40" s="660" t="s">
        <v>348</v>
      </c>
      <c r="BH40" s="661"/>
      <c r="BI40" s="661"/>
      <c r="BJ40" s="661"/>
      <c r="BK40" s="661"/>
      <c r="BL40" s="210"/>
      <c r="BM40" s="608" t="s">
        <v>349</v>
      </c>
      <c r="BN40" s="608"/>
      <c r="BO40" s="608"/>
      <c r="BP40" s="608"/>
      <c r="BQ40" s="608"/>
      <c r="BR40" s="608"/>
      <c r="BS40" s="608"/>
      <c r="BT40" s="608"/>
      <c r="BU40" s="609"/>
      <c r="BV40" s="610">
        <v>82</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v>513804</v>
      </c>
      <c r="CS40" s="611"/>
      <c r="CT40" s="611"/>
      <c r="CU40" s="611"/>
      <c r="CV40" s="611"/>
      <c r="CW40" s="611"/>
      <c r="CX40" s="611"/>
      <c r="CY40" s="612"/>
      <c r="CZ40" s="615">
        <v>5.0999999999999996</v>
      </c>
      <c r="DA40" s="643"/>
      <c r="DB40" s="643"/>
      <c r="DC40" s="645"/>
      <c r="DD40" s="619">
        <v>40804</v>
      </c>
      <c r="DE40" s="611"/>
      <c r="DF40" s="611"/>
      <c r="DG40" s="611"/>
      <c r="DH40" s="611"/>
      <c r="DI40" s="611"/>
      <c r="DJ40" s="611"/>
      <c r="DK40" s="612"/>
      <c r="DL40" s="619" t="s">
        <v>131</v>
      </c>
      <c r="DM40" s="611"/>
      <c r="DN40" s="611"/>
      <c r="DO40" s="611"/>
      <c r="DP40" s="611"/>
      <c r="DQ40" s="611"/>
      <c r="DR40" s="611"/>
      <c r="DS40" s="611"/>
      <c r="DT40" s="611"/>
      <c r="DU40" s="611"/>
      <c r="DV40" s="612"/>
      <c r="DW40" s="615" t="s">
        <v>229</v>
      </c>
      <c r="DX40" s="643"/>
      <c r="DY40" s="643"/>
      <c r="DZ40" s="643"/>
      <c r="EA40" s="643"/>
      <c r="EB40" s="643"/>
      <c r="EC40" s="644"/>
    </row>
    <row r="41" spans="2:133" ht="11.25" customHeight="1" x14ac:dyDescent="0.15">
      <c r="B41" s="633" t="s">
        <v>351</v>
      </c>
      <c r="C41" s="634"/>
      <c r="D41" s="634"/>
      <c r="E41" s="634"/>
      <c r="F41" s="634"/>
      <c r="G41" s="634"/>
      <c r="H41" s="634"/>
      <c r="I41" s="634"/>
      <c r="J41" s="634"/>
      <c r="K41" s="634"/>
      <c r="L41" s="634"/>
      <c r="M41" s="634"/>
      <c r="N41" s="634"/>
      <c r="O41" s="634"/>
      <c r="P41" s="634"/>
      <c r="Q41" s="635"/>
      <c r="R41" s="682">
        <v>10661535</v>
      </c>
      <c r="S41" s="683"/>
      <c r="T41" s="683"/>
      <c r="U41" s="683"/>
      <c r="V41" s="683"/>
      <c r="W41" s="683"/>
      <c r="X41" s="683"/>
      <c r="Y41" s="687"/>
      <c r="Z41" s="688">
        <v>100</v>
      </c>
      <c r="AA41" s="688"/>
      <c r="AB41" s="688"/>
      <c r="AC41" s="688"/>
      <c r="AD41" s="689">
        <v>6137802</v>
      </c>
      <c r="AE41" s="689"/>
      <c r="AF41" s="689"/>
      <c r="AG41" s="689"/>
      <c r="AH41" s="689"/>
      <c r="AI41" s="689"/>
      <c r="AJ41" s="689"/>
      <c r="AK41" s="689"/>
      <c r="AL41" s="690">
        <v>100</v>
      </c>
      <c r="AM41" s="670"/>
      <c r="AN41" s="670"/>
      <c r="AO41" s="691"/>
      <c r="AQ41" s="673" t="s">
        <v>352</v>
      </c>
      <c r="AR41" s="674"/>
      <c r="AS41" s="674"/>
      <c r="AT41" s="674"/>
      <c r="AU41" s="674"/>
      <c r="AV41" s="674"/>
      <c r="AW41" s="674"/>
      <c r="AX41" s="674"/>
      <c r="AY41" s="675"/>
      <c r="AZ41" s="610">
        <v>145902</v>
      </c>
      <c r="BA41" s="611"/>
      <c r="BB41" s="611"/>
      <c r="BC41" s="611"/>
      <c r="BD41" s="631"/>
      <c r="BE41" s="631"/>
      <c r="BF41" s="656"/>
      <c r="BG41" s="660"/>
      <c r="BH41" s="661"/>
      <c r="BI41" s="661"/>
      <c r="BJ41" s="661"/>
      <c r="BK41" s="661"/>
      <c r="BL41" s="210"/>
      <c r="BM41" s="608" t="s">
        <v>353</v>
      </c>
      <c r="BN41" s="608"/>
      <c r="BO41" s="608"/>
      <c r="BP41" s="608"/>
      <c r="BQ41" s="608"/>
      <c r="BR41" s="608"/>
      <c r="BS41" s="608"/>
      <c r="BT41" s="608"/>
      <c r="BU41" s="609"/>
      <c r="BV41" s="610" t="s">
        <v>229</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229</v>
      </c>
      <c r="CS41" s="631"/>
      <c r="CT41" s="631"/>
      <c r="CU41" s="631"/>
      <c r="CV41" s="631"/>
      <c r="CW41" s="631"/>
      <c r="CX41" s="631"/>
      <c r="CY41" s="632"/>
      <c r="CZ41" s="615" t="s">
        <v>131</v>
      </c>
      <c r="DA41" s="643"/>
      <c r="DB41" s="643"/>
      <c r="DC41" s="645"/>
      <c r="DD41" s="619" t="s">
        <v>229</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355</v>
      </c>
      <c r="AR42" s="680"/>
      <c r="AS42" s="680"/>
      <c r="AT42" s="680"/>
      <c r="AU42" s="680"/>
      <c r="AV42" s="680"/>
      <c r="AW42" s="680"/>
      <c r="AX42" s="680"/>
      <c r="AY42" s="681"/>
      <c r="AZ42" s="682">
        <v>652815</v>
      </c>
      <c r="BA42" s="683"/>
      <c r="BB42" s="683"/>
      <c r="BC42" s="683"/>
      <c r="BD42" s="669"/>
      <c r="BE42" s="669"/>
      <c r="BF42" s="671"/>
      <c r="BG42" s="662"/>
      <c r="BH42" s="663"/>
      <c r="BI42" s="663"/>
      <c r="BJ42" s="663"/>
      <c r="BK42" s="663"/>
      <c r="BL42" s="211"/>
      <c r="BM42" s="634" t="s">
        <v>356</v>
      </c>
      <c r="BN42" s="634"/>
      <c r="BO42" s="634"/>
      <c r="BP42" s="634"/>
      <c r="BQ42" s="634"/>
      <c r="BR42" s="634"/>
      <c r="BS42" s="634"/>
      <c r="BT42" s="634"/>
      <c r="BU42" s="635"/>
      <c r="BV42" s="682">
        <v>357</v>
      </c>
      <c r="BW42" s="683"/>
      <c r="BX42" s="683"/>
      <c r="BY42" s="683"/>
      <c r="BZ42" s="683"/>
      <c r="CA42" s="683"/>
      <c r="CB42" s="692"/>
      <c r="CD42" s="607" t="s">
        <v>357</v>
      </c>
      <c r="CE42" s="608"/>
      <c r="CF42" s="608"/>
      <c r="CG42" s="608"/>
      <c r="CH42" s="608"/>
      <c r="CI42" s="608"/>
      <c r="CJ42" s="608"/>
      <c r="CK42" s="608"/>
      <c r="CL42" s="608"/>
      <c r="CM42" s="608"/>
      <c r="CN42" s="608"/>
      <c r="CO42" s="608"/>
      <c r="CP42" s="608"/>
      <c r="CQ42" s="609"/>
      <c r="CR42" s="610">
        <v>1391684</v>
      </c>
      <c r="CS42" s="631"/>
      <c r="CT42" s="631"/>
      <c r="CU42" s="631"/>
      <c r="CV42" s="631"/>
      <c r="CW42" s="631"/>
      <c r="CX42" s="631"/>
      <c r="CY42" s="632"/>
      <c r="CZ42" s="615">
        <v>13.7</v>
      </c>
      <c r="DA42" s="643"/>
      <c r="DB42" s="643"/>
      <c r="DC42" s="645"/>
      <c r="DD42" s="619">
        <v>508230</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4" t="s">
        <v>358</v>
      </c>
      <c r="CD43" s="607" t="s">
        <v>359</v>
      </c>
      <c r="CE43" s="608"/>
      <c r="CF43" s="608"/>
      <c r="CG43" s="608"/>
      <c r="CH43" s="608"/>
      <c r="CI43" s="608"/>
      <c r="CJ43" s="608"/>
      <c r="CK43" s="608"/>
      <c r="CL43" s="608"/>
      <c r="CM43" s="608"/>
      <c r="CN43" s="608"/>
      <c r="CO43" s="608"/>
      <c r="CP43" s="608"/>
      <c r="CQ43" s="609"/>
      <c r="CR43" s="610">
        <v>26332</v>
      </c>
      <c r="CS43" s="631"/>
      <c r="CT43" s="631"/>
      <c r="CU43" s="631"/>
      <c r="CV43" s="631"/>
      <c r="CW43" s="631"/>
      <c r="CX43" s="631"/>
      <c r="CY43" s="632"/>
      <c r="CZ43" s="615">
        <v>0.3</v>
      </c>
      <c r="DA43" s="643"/>
      <c r="DB43" s="643"/>
      <c r="DC43" s="645"/>
      <c r="DD43" s="619">
        <v>26332</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361</v>
      </c>
      <c r="CG44" s="608"/>
      <c r="CH44" s="608"/>
      <c r="CI44" s="608"/>
      <c r="CJ44" s="608"/>
      <c r="CK44" s="608"/>
      <c r="CL44" s="608"/>
      <c r="CM44" s="608"/>
      <c r="CN44" s="608"/>
      <c r="CO44" s="608"/>
      <c r="CP44" s="608"/>
      <c r="CQ44" s="609"/>
      <c r="CR44" s="610">
        <v>924927</v>
      </c>
      <c r="CS44" s="611"/>
      <c r="CT44" s="611"/>
      <c r="CU44" s="611"/>
      <c r="CV44" s="611"/>
      <c r="CW44" s="611"/>
      <c r="CX44" s="611"/>
      <c r="CY44" s="612"/>
      <c r="CZ44" s="615">
        <v>9.1</v>
      </c>
      <c r="DA44" s="616"/>
      <c r="DB44" s="616"/>
      <c r="DC44" s="622"/>
      <c r="DD44" s="619">
        <v>407629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363</v>
      </c>
      <c r="CG45" s="608"/>
      <c r="CH45" s="608"/>
      <c r="CI45" s="608"/>
      <c r="CJ45" s="608"/>
      <c r="CK45" s="608"/>
      <c r="CL45" s="608"/>
      <c r="CM45" s="608"/>
      <c r="CN45" s="608"/>
      <c r="CO45" s="608"/>
      <c r="CP45" s="608"/>
      <c r="CQ45" s="609"/>
      <c r="CR45" s="610">
        <v>347033</v>
      </c>
      <c r="CS45" s="631"/>
      <c r="CT45" s="631"/>
      <c r="CU45" s="631"/>
      <c r="CV45" s="631"/>
      <c r="CW45" s="631"/>
      <c r="CX45" s="631"/>
      <c r="CY45" s="632"/>
      <c r="CZ45" s="615">
        <v>3.4</v>
      </c>
      <c r="DA45" s="643"/>
      <c r="DB45" s="643"/>
      <c r="DC45" s="645"/>
      <c r="DD45" s="619">
        <v>47921</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5"/>
      <c r="CD46" s="650"/>
      <c r="CE46" s="651"/>
      <c r="CF46" s="607" t="s">
        <v>364</v>
      </c>
      <c r="CG46" s="608"/>
      <c r="CH46" s="608"/>
      <c r="CI46" s="608"/>
      <c r="CJ46" s="608"/>
      <c r="CK46" s="608"/>
      <c r="CL46" s="608"/>
      <c r="CM46" s="608"/>
      <c r="CN46" s="608"/>
      <c r="CO46" s="608"/>
      <c r="CP46" s="608"/>
      <c r="CQ46" s="609"/>
      <c r="CR46" s="610">
        <v>572080</v>
      </c>
      <c r="CS46" s="611"/>
      <c r="CT46" s="611"/>
      <c r="CU46" s="611"/>
      <c r="CV46" s="611"/>
      <c r="CW46" s="611"/>
      <c r="CX46" s="611"/>
      <c r="CY46" s="612"/>
      <c r="CZ46" s="615">
        <v>5.6</v>
      </c>
      <c r="DA46" s="616"/>
      <c r="DB46" s="616"/>
      <c r="DC46" s="622"/>
      <c r="DD46" s="619">
        <v>357894</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5"/>
      <c r="CD47" s="650"/>
      <c r="CE47" s="651"/>
      <c r="CF47" s="607" t="s">
        <v>365</v>
      </c>
      <c r="CG47" s="608"/>
      <c r="CH47" s="608"/>
      <c r="CI47" s="608"/>
      <c r="CJ47" s="608"/>
      <c r="CK47" s="608"/>
      <c r="CL47" s="608"/>
      <c r="CM47" s="608"/>
      <c r="CN47" s="608"/>
      <c r="CO47" s="608"/>
      <c r="CP47" s="608"/>
      <c r="CQ47" s="609"/>
      <c r="CR47" s="610">
        <v>466757</v>
      </c>
      <c r="CS47" s="631"/>
      <c r="CT47" s="631"/>
      <c r="CU47" s="631"/>
      <c r="CV47" s="631"/>
      <c r="CW47" s="631"/>
      <c r="CX47" s="631"/>
      <c r="CY47" s="632"/>
      <c r="CZ47" s="615">
        <v>4.5999999999999996</v>
      </c>
      <c r="DA47" s="643"/>
      <c r="DB47" s="643"/>
      <c r="DC47" s="645"/>
      <c r="DD47" s="619">
        <v>100601</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5"/>
      <c r="CD48" s="652"/>
      <c r="CE48" s="653"/>
      <c r="CF48" s="607" t="s">
        <v>366</v>
      </c>
      <c r="CG48" s="608"/>
      <c r="CH48" s="608"/>
      <c r="CI48" s="608"/>
      <c r="CJ48" s="608"/>
      <c r="CK48" s="608"/>
      <c r="CL48" s="608"/>
      <c r="CM48" s="608"/>
      <c r="CN48" s="608"/>
      <c r="CO48" s="608"/>
      <c r="CP48" s="608"/>
      <c r="CQ48" s="609"/>
      <c r="CR48" s="610" t="s">
        <v>229</v>
      </c>
      <c r="CS48" s="611"/>
      <c r="CT48" s="611"/>
      <c r="CU48" s="611"/>
      <c r="CV48" s="611"/>
      <c r="CW48" s="611"/>
      <c r="CX48" s="611"/>
      <c r="CY48" s="612"/>
      <c r="CZ48" s="615" t="s">
        <v>131</v>
      </c>
      <c r="DA48" s="616"/>
      <c r="DB48" s="616"/>
      <c r="DC48" s="622"/>
      <c r="DD48" s="619" t="s">
        <v>131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5"/>
      <c r="CD49" s="633" t="s">
        <v>367</v>
      </c>
      <c r="CE49" s="634"/>
      <c r="CF49" s="634"/>
      <c r="CG49" s="634"/>
      <c r="CH49" s="634"/>
      <c r="CI49" s="634"/>
      <c r="CJ49" s="634"/>
      <c r="CK49" s="634"/>
      <c r="CL49" s="634"/>
      <c r="CM49" s="634"/>
      <c r="CN49" s="634"/>
      <c r="CO49" s="634"/>
      <c r="CP49" s="634"/>
      <c r="CQ49" s="635"/>
      <c r="CR49" s="682">
        <v>10173528</v>
      </c>
      <c r="CS49" s="669"/>
      <c r="CT49" s="669"/>
      <c r="CU49" s="669"/>
      <c r="CV49" s="669"/>
      <c r="CW49" s="669"/>
      <c r="CX49" s="669"/>
      <c r="CY49" s="698"/>
      <c r="CZ49" s="690">
        <v>100</v>
      </c>
      <c r="DA49" s="699"/>
      <c r="DB49" s="699"/>
      <c r="DC49" s="700"/>
      <c r="DD49" s="701">
        <v>7378683</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A8VqlqCbr2ftyz9PRiRwPpb1oHNTihPcG2hMbDQGvRohPZof6pdoEnJguH1mLNljj/O8wHFmZplEmVmRq3R71w==" saltValue="WP6UyR9h9nF1O9j4w5IMo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Q68" sqref="Q68:U68"/>
    </sheetView>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709" t="s">
        <v>369</v>
      </c>
      <c r="DK2" s="710"/>
      <c r="DL2" s="710"/>
      <c r="DM2" s="710"/>
      <c r="DN2" s="710"/>
      <c r="DO2" s="711"/>
      <c r="DP2" s="218"/>
      <c r="DQ2" s="709" t="s">
        <v>370</v>
      </c>
      <c r="DR2" s="710"/>
      <c r="DS2" s="710"/>
      <c r="DT2" s="710"/>
      <c r="DU2" s="710"/>
      <c r="DV2" s="710"/>
      <c r="DW2" s="710"/>
      <c r="DX2" s="710"/>
      <c r="DY2" s="710"/>
      <c r="DZ2" s="711"/>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6" customFormat="1" ht="26.25" customHeight="1" thickBot="1" x14ac:dyDescent="0.2">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2"/>
      <c r="BA4" s="222"/>
      <c r="BB4" s="222"/>
      <c r="BC4" s="222"/>
      <c r="BD4" s="222"/>
      <c r="BE4" s="223"/>
      <c r="BF4" s="223"/>
      <c r="BG4" s="223"/>
      <c r="BH4" s="223"/>
      <c r="BI4" s="223"/>
      <c r="BJ4" s="223"/>
      <c r="BK4" s="223"/>
      <c r="BL4" s="223"/>
      <c r="BM4" s="223"/>
      <c r="BN4" s="223"/>
      <c r="BO4" s="223"/>
      <c r="BP4" s="223"/>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5"/>
    </row>
    <row r="5" spans="1:131" s="226" customFormat="1" ht="26.25" customHeight="1" x14ac:dyDescent="0.15">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2"/>
      <c r="BA5" s="222"/>
      <c r="BB5" s="222"/>
      <c r="BC5" s="222"/>
      <c r="BD5" s="222"/>
      <c r="BE5" s="223"/>
      <c r="BF5" s="223"/>
      <c r="BG5" s="223"/>
      <c r="BH5" s="223"/>
      <c r="BI5" s="223"/>
      <c r="BJ5" s="223"/>
      <c r="BK5" s="223"/>
      <c r="BL5" s="223"/>
      <c r="BM5" s="223"/>
      <c r="BN5" s="223"/>
      <c r="BO5" s="223"/>
      <c r="BP5" s="223"/>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5"/>
    </row>
    <row r="6" spans="1:131" s="226"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2"/>
      <c r="BA6" s="222"/>
      <c r="BB6" s="222"/>
      <c r="BC6" s="222"/>
      <c r="BD6" s="222"/>
      <c r="BE6" s="223"/>
      <c r="BF6" s="223"/>
      <c r="BG6" s="223"/>
      <c r="BH6" s="223"/>
      <c r="BI6" s="223"/>
      <c r="BJ6" s="223"/>
      <c r="BK6" s="223"/>
      <c r="BL6" s="223"/>
      <c r="BM6" s="223"/>
      <c r="BN6" s="223"/>
      <c r="BO6" s="223"/>
      <c r="BP6" s="223"/>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5"/>
    </row>
    <row r="7" spans="1:131" s="226" customFormat="1" ht="26.25" customHeight="1" thickTop="1" x14ac:dyDescent="0.15">
      <c r="A7" s="227">
        <v>1</v>
      </c>
      <c r="B7" s="736" t="s">
        <v>390</v>
      </c>
      <c r="C7" s="737"/>
      <c r="D7" s="737"/>
      <c r="E7" s="737"/>
      <c r="F7" s="737"/>
      <c r="G7" s="737"/>
      <c r="H7" s="737"/>
      <c r="I7" s="737"/>
      <c r="J7" s="737"/>
      <c r="K7" s="737"/>
      <c r="L7" s="737"/>
      <c r="M7" s="737"/>
      <c r="N7" s="737"/>
      <c r="O7" s="737"/>
      <c r="P7" s="738"/>
      <c r="Q7" s="739">
        <v>10655</v>
      </c>
      <c r="R7" s="740"/>
      <c r="S7" s="740"/>
      <c r="T7" s="740"/>
      <c r="U7" s="740"/>
      <c r="V7" s="740">
        <v>10169</v>
      </c>
      <c r="W7" s="740"/>
      <c r="X7" s="740"/>
      <c r="Y7" s="740"/>
      <c r="Z7" s="740"/>
      <c r="AA7" s="740">
        <v>486</v>
      </c>
      <c r="AB7" s="740"/>
      <c r="AC7" s="740"/>
      <c r="AD7" s="740"/>
      <c r="AE7" s="741"/>
      <c r="AF7" s="742">
        <v>411</v>
      </c>
      <c r="AG7" s="743"/>
      <c r="AH7" s="743"/>
      <c r="AI7" s="743"/>
      <c r="AJ7" s="744"/>
      <c r="AK7" s="745" t="s">
        <v>584</v>
      </c>
      <c r="AL7" s="746"/>
      <c r="AM7" s="746"/>
      <c r="AN7" s="746"/>
      <c r="AO7" s="746"/>
      <c r="AP7" s="746">
        <v>7258</v>
      </c>
      <c r="AQ7" s="746"/>
      <c r="AR7" s="746"/>
      <c r="AS7" s="746"/>
      <c r="AT7" s="746"/>
      <c r="AU7" s="747"/>
      <c r="AV7" s="747"/>
      <c r="AW7" s="747"/>
      <c r="AX7" s="747"/>
      <c r="AY7" s="748"/>
      <c r="AZ7" s="222"/>
      <c r="BA7" s="222"/>
      <c r="BB7" s="222"/>
      <c r="BC7" s="222"/>
      <c r="BD7" s="222"/>
      <c r="BE7" s="223"/>
      <c r="BF7" s="223"/>
      <c r="BG7" s="223"/>
      <c r="BH7" s="223"/>
      <c r="BI7" s="223"/>
      <c r="BJ7" s="223"/>
      <c r="BK7" s="223"/>
      <c r="BL7" s="223"/>
      <c r="BM7" s="223"/>
      <c r="BN7" s="223"/>
      <c r="BO7" s="223"/>
      <c r="BP7" s="223"/>
      <c r="BQ7" s="227">
        <v>1</v>
      </c>
      <c r="BR7" s="228"/>
      <c r="BS7" s="733" t="s">
        <v>599</v>
      </c>
      <c r="BT7" s="734"/>
      <c r="BU7" s="734"/>
      <c r="BV7" s="734"/>
      <c r="BW7" s="734"/>
      <c r="BX7" s="734"/>
      <c r="BY7" s="734"/>
      <c r="BZ7" s="734"/>
      <c r="CA7" s="734"/>
      <c r="CB7" s="734"/>
      <c r="CC7" s="734"/>
      <c r="CD7" s="734"/>
      <c r="CE7" s="734"/>
      <c r="CF7" s="734"/>
      <c r="CG7" s="749"/>
      <c r="CH7" s="730">
        <v>6</v>
      </c>
      <c r="CI7" s="731"/>
      <c r="CJ7" s="731"/>
      <c r="CK7" s="731"/>
      <c r="CL7" s="732"/>
      <c r="CM7" s="730">
        <v>38</v>
      </c>
      <c r="CN7" s="731"/>
      <c r="CO7" s="731"/>
      <c r="CP7" s="731"/>
      <c r="CQ7" s="732"/>
      <c r="CR7" s="730">
        <v>3</v>
      </c>
      <c r="CS7" s="731"/>
      <c r="CT7" s="731"/>
      <c r="CU7" s="731"/>
      <c r="CV7" s="732"/>
      <c r="CW7" s="730">
        <v>1</v>
      </c>
      <c r="CX7" s="731"/>
      <c r="CY7" s="731"/>
      <c r="CZ7" s="731"/>
      <c r="DA7" s="732"/>
      <c r="DB7" s="730" t="s">
        <v>584</v>
      </c>
      <c r="DC7" s="731"/>
      <c r="DD7" s="731"/>
      <c r="DE7" s="731"/>
      <c r="DF7" s="732"/>
      <c r="DG7" s="730">
        <v>256</v>
      </c>
      <c r="DH7" s="731"/>
      <c r="DI7" s="731"/>
      <c r="DJ7" s="731"/>
      <c r="DK7" s="732"/>
      <c r="DL7" s="730" t="s">
        <v>584</v>
      </c>
      <c r="DM7" s="731"/>
      <c r="DN7" s="731"/>
      <c r="DO7" s="731"/>
      <c r="DP7" s="732"/>
      <c r="DQ7" s="730">
        <v>12</v>
      </c>
      <c r="DR7" s="731"/>
      <c r="DS7" s="731"/>
      <c r="DT7" s="731"/>
      <c r="DU7" s="732"/>
      <c r="DV7" s="733"/>
      <c r="DW7" s="734"/>
      <c r="DX7" s="734"/>
      <c r="DY7" s="734"/>
      <c r="DZ7" s="735"/>
      <c r="EA7" s="225"/>
    </row>
    <row r="8" spans="1:131" s="226" customFormat="1" ht="26.25" customHeight="1" x14ac:dyDescent="0.15">
      <c r="A8" s="229">
        <v>2</v>
      </c>
      <c r="B8" s="767" t="s">
        <v>391</v>
      </c>
      <c r="C8" s="768"/>
      <c r="D8" s="768"/>
      <c r="E8" s="768"/>
      <c r="F8" s="768"/>
      <c r="G8" s="768"/>
      <c r="H8" s="768"/>
      <c r="I8" s="768"/>
      <c r="J8" s="768"/>
      <c r="K8" s="768"/>
      <c r="L8" s="768"/>
      <c r="M8" s="768"/>
      <c r="N8" s="768"/>
      <c r="O8" s="768"/>
      <c r="P8" s="769"/>
      <c r="Q8" s="770">
        <v>16</v>
      </c>
      <c r="R8" s="771"/>
      <c r="S8" s="771"/>
      <c r="T8" s="771"/>
      <c r="U8" s="771"/>
      <c r="V8" s="771">
        <v>15</v>
      </c>
      <c r="W8" s="771"/>
      <c r="X8" s="771"/>
      <c r="Y8" s="771"/>
      <c r="Z8" s="771"/>
      <c r="AA8" s="771">
        <v>2</v>
      </c>
      <c r="AB8" s="771"/>
      <c r="AC8" s="771"/>
      <c r="AD8" s="771"/>
      <c r="AE8" s="772"/>
      <c r="AF8" s="773">
        <v>11</v>
      </c>
      <c r="AG8" s="774"/>
      <c r="AH8" s="774"/>
      <c r="AI8" s="774"/>
      <c r="AJ8" s="775"/>
      <c r="AK8" s="756" t="s">
        <v>584</v>
      </c>
      <c r="AL8" s="757"/>
      <c r="AM8" s="757"/>
      <c r="AN8" s="757"/>
      <c r="AO8" s="757"/>
      <c r="AP8" s="757" t="s">
        <v>584</v>
      </c>
      <c r="AQ8" s="757"/>
      <c r="AR8" s="757"/>
      <c r="AS8" s="757"/>
      <c r="AT8" s="757"/>
      <c r="AU8" s="758"/>
      <c r="AV8" s="758"/>
      <c r="AW8" s="758"/>
      <c r="AX8" s="758"/>
      <c r="AY8" s="759"/>
      <c r="AZ8" s="222"/>
      <c r="BA8" s="222"/>
      <c r="BB8" s="222"/>
      <c r="BC8" s="222"/>
      <c r="BD8" s="222"/>
      <c r="BE8" s="223"/>
      <c r="BF8" s="223"/>
      <c r="BG8" s="223"/>
      <c r="BH8" s="223"/>
      <c r="BI8" s="223"/>
      <c r="BJ8" s="223"/>
      <c r="BK8" s="223"/>
      <c r="BL8" s="223"/>
      <c r="BM8" s="223"/>
      <c r="BN8" s="223"/>
      <c r="BO8" s="223"/>
      <c r="BP8" s="223"/>
      <c r="BQ8" s="229">
        <v>2</v>
      </c>
      <c r="BR8" s="230"/>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5"/>
    </row>
    <row r="9" spans="1:131" s="226" customFormat="1" ht="26.25" customHeight="1" x14ac:dyDescent="0.15">
      <c r="A9" s="229">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2"/>
      <c r="BA9" s="222"/>
      <c r="BB9" s="222"/>
      <c r="BC9" s="222"/>
      <c r="BD9" s="222"/>
      <c r="BE9" s="223"/>
      <c r="BF9" s="223"/>
      <c r="BG9" s="223"/>
      <c r="BH9" s="223"/>
      <c r="BI9" s="223"/>
      <c r="BJ9" s="223"/>
      <c r="BK9" s="223"/>
      <c r="BL9" s="223"/>
      <c r="BM9" s="223"/>
      <c r="BN9" s="223"/>
      <c r="BO9" s="223"/>
      <c r="BP9" s="223"/>
      <c r="BQ9" s="229">
        <v>3</v>
      </c>
      <c r="BR9" s="230"/>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5"/>
    </row>
    <row r="10" spans="1:131" s="226" customFormat="1" ht="26.25" customHeight="1" x14ac:dyDescent="0.15">
      <c r="A10" s="229">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2"/>
      <c r="BA10" s="222"/>
      <c r="BB10" s="222"/>
      <c r="BC10" s="222"/>
      <c r="BD10" s="222"/>
      <c r="BE10" s="223"/>
      <c r="BF10" s="223"/>
      <c r="BG10" s="223"/>
      <c r="BH10" s="223"/>
      <c r="BI10" s="223"/>
      <c r="BJ10" s="223"/>
      <c r="BK10" s="223"/>
      <c r="BL10" s="223"/>
      <c r="BM10" s="223"/>
      <c r="BN10" s="223"/>
      <c r="BO10" s="223"/>
      <c r="BP10" s="223"/>
      <c r="BQ10" s="229">
        <v>4</v>
      </c>
      <c r="BR10" s="230"/>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5"/>
    </row>
    <row r="11" spans="1:131" s="226" customFormat="1" ht="26.25" customHeight="1" x14ac:dyDescent="0.15">
      <c r="A11" s="229">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2"/>
      <c r="BA11" s="222"/>
      <c r="BB11" s="222"/>
      <c r="BC11" s="222"/>
      <c r="BD11" s="222"/>
      <c r="BE11" s="223"/>
      <c r="BF11" s="223"/>
      <c r="BG11" s="223"/>
      <c r="BH11" s="223"/>
      <c r="BI11" s="223"/>
      <c r="BJ11" s="223"/>
      <c r="BK11" s="223"/>
      <c r="BL11" s="223"/>
      <c r="BM11" s="223"/>
      <c r="BN11" s="223"/>
      <c r="BO11" s="223"/>
      <c r="BP11" s="223"/>
      <c r="BQ11" s="229">
        <v>5</v>
      </c>
      <c r="BR11" s="230"/>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5"/>
    </row>
    <row r="12" spans="1:131" s="226" customFormat="1" ht="26.25" customHeight="1" x14ac:dyDescent="0.15">
      <c r="A12" s="229">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2"/>
      <c r="BA12" s="222"/>
      <c r="BB12" s="222"/>
      <c r="BC12" s="222"/>
      <c r="BD12" s="222"/>
      <c r="BE12" s="223"/>
      <c r="BF12" s="223"/>
      <c r="BG12" s="223"/>
      <c r="BH12" s="223"/>
      <c r="BI12" s="223"/>
      <c r="BJ12" s="223"/>
      <c r="BK12" s="223"/>
      <c r="BL12" s="223"/>
      <c r="BM12" s="223"/>
      <c r="BN12" s="223"/>
      <c r="BO12" s="223"/>
      <c r="BP12" s="223"/>
      <c r="BQ12" s="229">
        <v>6</v>
      </c>
      <c r="BR12" s="230"/>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5"/>
    </row>
    <row r="13" spans="1:131" s="226" customFormat="1" ht="26.25" customHeight="1" x14ac:dyDescent="0.15">
      <c r="A13" s="229">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2"/>
      <c r="BA13" s="222"/>
      <c r="BB13" s="222"/>
      <c r="BC13" s="222"/>
      <c r="BD13" s="222"/>
      <c r="BE13" s="223"/>
      <c r="BF13" s="223"/>
      <c r="BG13" s="223"/>
      <c r="BH13" s="223"/>
      <c r="BI13" s="223"/>
      <c r="BJ13" s="223"/>
      <c r="BK13" s="223"/>
      <c r="BL13" s="223"/>
      <c r="BM13" s="223"/>
      <c r="BN13" s="223"/>
      <c r="BO13" s="223"/>
      <c r="BP13" s="223"/>
      <c r="BQ13" s="229">
        <v>7</v>
      </c>
      <c r="BR13" s="230"/>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5"/>
    </row>
    <row r="14" spans="1:131" s="226" customFormat="1" ht="26.25" customHeight="1" x14ac:dyDescent="0.15">
      <c r="A14" s="229">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2"/>
      <c r="BA14" s="222"/>
      <c r="BB14" s="222"/>
      <c r="BC14" s="222"/>
      <c r="BD14" s="222"/>
      <c r="BE14" s="223"/>
      <c r="BF14" s="223"/>
      <c r="BG14" s="223"/>
      <c r="BH14" s="223"/>
      <c r="BI14" s="223"/>
      <c r="BJ14" s="223"/>
      <c r="BK14" s="223"/>
      <c r="BL14" s="223"/>
      <c r="BM14" s="223"/>
      <c r="BN14" s="223"/>
      <c r="BO14" s="223"/>
      <c r="BP14" s="223"/>
      <c r="BQ14" s="229">
        <v>8</v>
      </c>
      <c r="BR14" s="230"/>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5"/>
    </row>
    <row r="15" spans="1:131" s="226" customFormat="1" ht="26.25" customHeight="1" x14ac:dyDescent="0.15">
      <c r="A15" s="229">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2"/>
      <c r="BA15" s="222"/>
      <c r="BB15" s="222"/>
      <c r="BC15" s="222"/>
      <c r="BD15" s="222"/>
      <c r="BE15" s="223"/>
      <c r="BF15" s="223"/>
      <c r="BG15" s="223"/>
      <c r="BH15" s="223"/>
      <c r="BI15" s="223"/>
      <c r="BJ15" s="223"/>
      <c r="BK15" s="223"/>
      <c r="BL15" s="223"/>
      <c r="BM15" s="223"/>
      <c r="BN15" s="223"/>
      <c r="BO15" s="223"/>
      <c r="BP15" s="223"/>
      <c r="BQ15" s="229">
        <v>9</v>
      </c>
      <c r="BR15" s="230"/>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5"/>
    </row>
    <row r="16" spans="1:131" s="226" customFormat="1" ht="26.25" customHeight="1" x14ac:dyDescent="0.15">
      <c r="A16" s="229">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2"/>
      <c r="BA16" s="222"/>
      <c r="BB16" s="222"/>
      <c r="BC16" s="222"/>
      <c r="BD16" s="222"/>
      <c r="BE16" s="223"/>
      <c r="BF16" s="223"/>
      <c r="BG16" s="223"/>
      <c r="BH16" s="223"/>
      <c r="BI16" s="223"/>
      <c r="BJ16" s="223"/>
      <c r="BK16" s="223"/>
      <c r="BL16" s="223"/>
      <c r="BM16" s="223"/>
      <c r="BN16" s="223"/>
      <c r="BO16" s="223"/>
      <c r="BP16" s="223"/>
      <c r="BQ16" s="229">
        <v>10</v>
      </c>
      <c r="BR16" s="230"/>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5"/>
    </row>
    <row r="17" spans="1:131" s="226" customFormat="1" ht="26.25" customHeight="1" x14ac:dyDescent="0.15">
      <c r="A17" s="229">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2"/>
      <c r="BA17" s="222"/>
      <c r="BB17" s="222"/>
      <c r="BC17" s="222"/>
      <c r="BD17" s="222"/>
      <c r="BE17" s="223"/>
      <c r="BF17" s="223"/>
      <c r="BG17" s="223"/>
      <c r="BH17" s="223"/>
      <c r="BI17" s="223"/>
      <c r="BJ17" s="223"/>
      <c r="BK17" s="223"/>
      <c r="BL17" s="223"/>
      <c r="BM17" s="223"/>
      <c r="BN17" s="223"/>
      <c r="BO17" s="223"/>
      <c r="BP17" s="223"/>
      <c r="BQ17" s="229">
        <v>11</v>
      </c>
      <c r="BR17" s="230"/>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5"/>
    </row>
    <row r="18" spans="1:131" s="226" customFormat="1" ht="26.25" customHeight="1" x14ac:dyDescent="0.15">
      <c r="A18" s="229">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2"/>
      <c r="BA18" s="222"/>
      <c r="BB18" s="222"/>
      <c r="BC18" s="222"/>
      <c r="BD18" s="222"/>
      <c r="BE18" s="223"/>
      <c r="BF18" s="223"/>
      <c r="BG18" s="223"/>
      <c r="BH18" s="223"/>
      <c r="BI18" s="223"/>
      <c r="BJ18" s="223"/>
      <c r="BK18" s="223"/>
      <c r="BL18" s="223"/>
      <c r="BM18" s="223"/>
      <c r="BN18" s="223"/>
      <c r="BO18" s="223"/>
      <c r="BP18" s="223"/>
      <c r="BQ18" s="229">
        <v>12</v>
      </c>
      <c r="BR18" s="230"/>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5"/>
    </row>
    <row r="19" spans="1:131" s="226" customFormat="1" ht="26.25" customHeight="1" x14ac:dyDescent="0.15">
      <c r="A19" s="229">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2"/>
      <c r="BA19" s="222"/>
      <c r="BB19" s="222"/>
      <c r="BC19" s="222"/>
      <c r="BD19" s="222"/>
      <c r="BE19" s="223"/>
      <c r="BF19" s="223"/>
      <c r="BG19" s="223"/>
      <c r="BH19" s="223"/>
      <c r="BI19" s="223"/>
      <c r="BJ19" s="223"/>
      <c r="BK19" s="223"/>
      <c r="BL19" s="223"/>
      <c r="BM19" s="223"/>
      <c r="BN19" s="223"/>
      <c r="BO19" s="223"/>
      <c r="BP19" s="223"/>
      <c r="BQ19" s="229">
        <v>13</v>
      </c>
      <c r="BR19" s="230"/>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5"/>
    </row>
    <row r="20" spans="1:131" s="226" customFormat="1" ht="26.25" customHeight="1" x14ac:dyDescent="0.15">
      <c r="A20" s="229">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2"/>
      <c r="BA20" s="222"/>
      <c r="BB20" s="222"/>
      <c r="BC20" s="222"/>
      <c r="BD20" s="222"/>
      <c r="BE20" s="223"/>
      <c r="BF20" s="223"/>
      <c r="BG20" s="223"/>
      <c r="BH20" s="223"/>
      <c r="BI20" s="223"/>
      <c r="BJ20" s="223"/>
      <c r="BK20" s="223"/>
      <c r="BL20" s="223"/>
      <c r="BM20" s="223"/>
      <c r="BN20" s="223"/>
      <c r="BO20" s="223"/>
      <c r="BP20" s="223"/>
      <c r="BQ20" s="229">
        <v>14</v>
      </c>
      <c r="BR20" s="230"/>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5"/>
    </row>
    <row r="21" spans="1:131" s="226" customFormat="1" ht="26.25" customHeight="1" thickBot="1" x14ac:dyDescent="0.2">
      <c r="A21" s="229">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2"/>
      <c r="BA21" s="222"/>
      <c r="BB21" s="222"/>
      <c r="BC21" s="222"/>
      <c r="BD21" s="222"/>
      <c r="BE21" s="223"/>
      <c r="BF21" s="223"/>
      <c r="BG21" s="223"/>
      <c r="BH21" s="223"/>
      <c r="BI21" s="223"/>
      <c r="BJ21" s="223"/>
      <c r="BK21" s="223"/>
      <c r="BL21" s="223"/>
      <c r="BM21" s="223"/>
      <c r="BN21" s="223"/>
      <c r="BO21" s="223"/>
      <c r="BP21" s="223"/>
      <c r="BQ21" s="229">
        <v>15</v>
      </c>
      <c r="BR21" s="230"/>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5"/>
    </row>
    <row r="22" spans="1:131" s="226" customFormat="1" ht="26.25" customHeight="1" x14ac:dyDescent="0.15">
      <c r="A22" s="229">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3"/>
      <c r="BF22" s="223"/>
      <c r="BG22" s="223"/>
      <c r="BH22" s="223"/>
      <c r="BI22" s="223"/>
      <c r="BJ22" s="223"/>
      <c r="BK22" s="223"/>
      <c r="BL22" s="223"/>
      <c r="BM22" s="223"/>
      <c r="BN22" s="223"/>
      <c r="BO22" s="223"/>
      <c r="BP22" s="223"/>
      <c r="BQ22" s="229">
        <v>16</v>
      </c>
      <c r="BR22" s="230"/>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5"/>
    </row>
    <row r="23" spans="1:131" s="226" customFormat="1" ht="26.25" customHeight="1" thickBot="1" x14ac:dyDescent="0.2">
      <c r="A23" s="231" t="s">
        <v>393</v>
      </c>
      <c r="B23" s="776" t="s">
        <v>394</v>
      </c>
      <c r="C23" s="777"/>
      <c r="D23" s="777"/>
      <c r="E23" s="777"/>
      <c r="F23" s="777"/>
      <c r="G23" s="777"/>
      <c r="H23" s="777"/>
      <c r="I23" s="777"/>
      <c r="J23" s="777"/>
      <c r="K23" s="777"/>
      <c r="L23" s="777"/>
      <c r="M23" s="777"/>
      <c r="N23" s="777"/>
      <c r="O23" s="777"/>
      <c r="P23" s="778"/>
      <c r="Q23" s="779">
        <v>10671</v>
      </c>
      <c r="R23" s="780"/>
      <c r="S23" s="780"/>
      <c r="T23" s="780"/>
      <c r="U23" s="780"/>
      <c r="V23" s="780">
        <v>10183</v>
      </c>
      <c r="W23" s="780"/>
      <c r="X23" s="780"/>
      <c r="Y23" s="780"/>
      <c r="Z23" s="780"/>
      <c r="AA23" s="780">
        <v>488</v>
      </c>
      <c r="AB23" s="780"/>
      <c r="AC23" s="780"/>
      <c r="AD23" s="780"/>
      <c r="AE23" s="781"/>
      <c r="AF23" s="782">
        <v>423</v>
      </c>
      <c r="AG23" s="780"/>
      <c r="AH23" s="780"/>
      <c r="AI23" s="780"/>
      <c r="AJ23" s="783"/>
      <c r="AK23" s="784"/>
      <c r="AL23" s="785"/>
      <c r="AM23" s="785"/>
      <c r="AN23" s="785"/>
      <c r="AO23" s="785"/>
      <c r="AP23" s="780">
        <v>7258</v>
      </c>
      <c r="AQ23" s="780"/>
      <c r="AR23" s="780"/>
      <c r="AS23" s="780"/>
      <c r="AT23" s="780"/>
      <c r="AU23" s="796"/>
      <c r="AV23" s="796"/>
      <c r="AW23" s="796"/>
      <c r="AX23" s="796"/>
      <c r="AY23" s="797"/>
      <c r="AZ23" s="798" t="s">
        <v>131</v>
      </c>
      <c r="BA23" s="799"/>
      <c r="BB23" s="799"/>
      <c r="BC23" s="799"/>
      <c r="BD23" s="800"/>
      <c r="BE23" s="223"/>
      <c r="BF23" s="223"/>
      <c r="BG23" s="223"/>
      <c r="BH23" s="223"/>
      <c r="BI23" s="223"/>
      <c r="BJ23" s="223"/>
      <c r="BK23" s="223"/>
      <c r="BL23" s="223"/>
      <c r="BM23" s="223"/>
      <c r="BN23" s="223"/>
      <c r="BO23" s="223"/>
      <c r="BP23" s="223"/>
      <c r="BQ23" s="229">
        <v>17</v>
      </c>
      <c r="BR23" s="230"/>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5"/>
    </row>
    <row r="24" spans="1:131" s="226" customFormat="1" ht="26.25" customHeight="1" x14ac:dyDescent="0.15">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2"/>
      <c r="BA24" s="222"/>
      <c r="BB24" s="222"/>
      <c r="BC24" s="222"/>
      <c r="BD24" s="222"/>
      <c r="BE24" s="223"/>
      <c r="BF24" s="223"/>
      <c r="BG24" s="223"/>
      <c r="BH24" s="223"/>
      <c r="BI24" s="223"/>
      <c r="BJ24" s="223"/>
      <c r="BK24" s="223"/>
      <c r="BL24" s="223"/>
      <c r="BM24" s="223"/>
      <c r="BN24" s="223"/>
      <c r="BO24" s="223"/>
      <c r="BP24" s="223"/>
      <c r="BQ24" s="229">
        <v>18</v>
      </c>
      <c r="BR24" s="230"/>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5"/>
    </row>
    <row r="25" spans="1:131" ht="26.25" customHeight="1" thickBot="1" x14ac:dyDescent="0.2">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2"/>
      <c r="BK25" s="222"/>
      <c r="BL25" s="222"/>
      <c r="BM25" s="222"/>
      <c r="BN25" s="222"/>
      <c r="BO25" s="232"/>
      <c r="BP25" s="232"/>
      <c r="BQ25" s="229">
        <v>19</v>
      </c>
      <c r="BR25" s="230"/>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0"/>
    </row>
    <row r="26" spans="1:131" ht="26.25" customHeight="1" x14ac:dyDescent="0.15">
      <c r="A26" s="714" t="s">
        <v>373</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380</v>
      </c>
      <c r="BF26" s="721"/>
      <c r="BG26" s="721"/>
      <c r="BH26" s="721"/>
      <c r="BI26" s="727"/>
      <c r="BJ26" s="222"/>
      <c r="BK26" s="222"/>
      <c r="BL26" s="222"/>
      <c r="BM26" s="222"/>
      <c r="BN26" s="222"/>
      <c r="BO26" s="232"/>
      <c r="BP26" s="232"/>
      <c r="BQ26" s="229">
        <v>20</v>
      </c>
      <c r="BR26" s="230"/>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0"/>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2"/>
      <c r="BK27" s="222"/>
      <c r="BL27" s="222"/>
      <c r="BM27" s="222"/>
      <c r="BN27" s="222"/>
      <c r="BO27" s="232"/>
      <c r="BP27" s="232"/>
      <c r="BQ27" s="229">
        <v>21</v>
      </c>
      <c r="BR27" s="230"/>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0"/>
    </row>
    <row r="28" spans="1:131" ht="26.25" customHeight="1" thickTop="1" x14ac:dyDescent="0.15">
      <c r="A28" s="233">
        <v>1</v>
      </c>
      <c r="B28" s="736" t="s">
        <v>405</v>
      </c>
      <c r="C28" s="737"/>
      <c r="D28" s="737"/>
      <c r="E28" s="737"/>
      <c r="F28" s="737"/>
      <c r="G28" s="737"/>
      <c r="H28" s="737"/>
      <c r="I28" s="737"/>
      <c r="J28" s="737"/>
      <c r="K28" s="737"/>
      <c r="L28" s="737"/>
      <c r="M28" s="737"/>
      <c r="N28" s="737"/>
      <c r="O28" s="737"/>
      <c r="P28" s="738"/>
      <c r="Q28" s="809">
        <v>5</v>
      </c>
      <c r="R28" s="810"/>
      <c r="S28" s="810"/>
      <c r="T28" s="810"/>
      <c r="U28" s="810"/>
      <c r="V28" s="810">
        <v>5</v>
      </c>
      <c r="W28" s="810"/>
      <c r="X28" s="810"/>
      <c r="Y28" s="810"/>
      <c r="Z28" s="810"/>
      <c r="AA28" s="810">
        <v>0</v>
      </c>
      <c r="AB28" s="810"/>
      <c r="AC28" s="810"/>
      <c r="AD28" s="810"/>
      <c r="AE28" s="811"/>
      <c r="AF28" s="812">
        <v>0</v>
      </c>
      <c r="AG28" s="810"/>
      <c r="AH28" s="810"/>
      <c r="AI28" s="810"/>
      <c r="AJ28" s="813"/>
      <c r="AK28" s="814">
        <v>2</v>
      </c>
      <c r="AL28" s="815"/>
      <c r="AM28" s="815"/>
      <c r="AN28" s="815"/>
      <c r="AO28" s="815"/>
      <c r="AP28" s="815" t="s">
        <v>584</v>
      </c>
      <c r="AQ28" s="815"/>
      <c r="AR28" s="815"/>
      <c r="AS28" s="815"/>
      <c r="AT28" s="815"/>
      <c r="AU28" s="815" t="s">
        <v>584</v>
      </c>
      <c r="AV28" s="815"/>
      <c r="AW28" s="815"/>
      <c r="AX28" s="815"/>
      <c r="AY28" s="815"/>
      <c r="AZ28" s="816" t="s">
        <v>584</v>
      </c>
      <c r="BA28" s="816"/>
      <c r="BB28" s="816"/>
      <c r="BC28" s="816"/>
      <c r="BD28" s="816"/>
      <c r="BE28" s="807"/>
      <c r="BF28" s="807"/>
      <c r="BG28" s="807"/>
      <c r="BH28" s="807"/>
      <c r="BI28" s="808"/>
      <c r="BJ28" s="222"/>
      <c r="BK28" s="222"/>
      <c r="BL28" s="222"/>
      <c r="BM28" s="222"/>
      <c r="BN28" s="222"/>
      <c r="BO28" s="232"/>
      <c r="BP28" s="232"/>
      <c r="BQ28" s="229">
        <v>22</v>
      </c>
      <c r="BR28" s="230"/>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0"/>
    </row>
    <row r="29" spans="1:131" ht="26.25" customHeight="1" x14ac:dyDescent="0.15">
      <c r="A29" s="233">
        <v>2</v>
      </c>
      <c r="B29" s="767" t="s">
        <v>406</v>
      </c>
      <c r="C29" s="768"/>
      <c r="D29" s="768"/>
      <c r="E29" s="768"/>
      <c r="F29" s="768"/>
      <c r="G29" s="768"/>
      <c r="H29" s="768"/>
      <c r="I29" s="768"/>
      <c r="J29" s="768"/>
      <c r="K29" s="768"/>
      <c r="L29" s="768"/>
      <c r="M29" s="768"/>
      <c r="N29" s="768"/>
      <c r="O29" s="768"/>
      <c r="P29" s="769"/>
      <c r="Q29" s="770">
        <v>1804</v>
      </c>
      <c r="R29" s="771"/>
      <c r="S29" s="771"/>
      <c r="T29" s="771"/>
      <c r="U29" s="771"/>
      <c r="V29" s="771">
        <v>1802</v>
      </c>
      <c r="W29" s="771"/>
      <c r="X29" s="771"/>
      <c r="Y29" s="771"/>
      <c r="Z29" s="771"/>
      <c r="AA29" s="771">
        <v>2</v>
      </c>
      <c r="AB29" s="771"/>
      <c r="AC29" s="771"/>
      <c r="AD29" s="771"/>
      <c r="AE29" s="772"/>
      <c r="AF29" s="773">
        <v>2</v>
      </c>
      <c r="AG29" s="774"/>
      <c r="AH29" s="774"/>
      <c r="AI29" s="774"/>
      <c r="AJ29" s="775"/>
      <c r="AK29" s="821">
        <v>108</v>
      </c>
      <c r="AL29" s="817"/>
      <c r="AM29" s="817"/>
      <c r="AN29" s="817"/>
      <c r="AO29" s="817"/>
      <c r="AP29" s="817" t="s">
        <v>584</v>
      </c>
      <c r="AQ29" s="817"/>
      <c r="AR29" s="817"/>
      <c r="AS29" s="817"/>
      <c r="AT29" s="817"/>
      <c r="AU29" s="817" t="s">
        <v>584</v>
      </c>
      <c r="AV29" s="817"/>
      <c r="AW29" s="817"/>
      <c r="AX29" s="817"/>
      <c r="AY29" s="817"/>
      <c r="AZ29" s="818" t="s">
        <v>584</v>
      </c>
      <c r="BA29" s="818"/>
      <c r="BB29" s="818"/>
      <c r="BC29" s="818"/>
      <c r="BD29" s="818"/>
      <c r="BE29" s="819"/>
      <c r="BF29" s="819"/>
      <c r="BG29" s="819"/>
      <c r="BH29" s="819"/>
      <c r="BI29" s="820"/>
      <c r="BJ29" s="222"/>
      <c r="BK29" s="222"/>
      <c r="BL29" s="222"/>
      <c r="BM29" s="222"/>
      <c r="BN29" s="222"/>
      <c r="BO29" s="232"/>
      <c r="BP29" s="232"/>
      <c r="BQ29" s="229">
        <v>23</v>
      </c>
      <c r="BR29" s="230"/>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0"/>
    </row>
    <row r="30" spans="1:131" ht="26.25" customHeight="1" x14ac:dyDescent="0.15">
      <c r="A30" s="233">
        <v>3</v>
      </c>
      <c r="B30" s="767" t="s">
        <v>407</v>
      </c>
      <c r="C30" s="768"/>
      <c r="D30" s="768"/>
      <c r="E30" s="768"/>
      <c r="F30" s="768"/>
      <c r="G30" s="768"/>
      <c r="H30" s="768"/>
      <c r="I30" s="768"/>
      <c r="J30" s="768"/>
      <c r="K30" s="768"/>
      <c r="L30" s="768"/>
      <c r="M30" s="768"/>
      <c r="N30" s="768"/>
      <c r="O30" s="768"/>
      <c r="P30" s="769"/>
      <c r="Q30" s="770">
        <v>2142</v>
      </c>
      <c r="R30" s="771"/>
      <c r="S30" s="771"/>
      <c r="T30" s="771"/>
      <c r="U30" s="771"/>
      <c r="V30" s="771">
        <v>2054</v>
      </c>
      <c r="W30" s="771"/>
      <c r="X30" s="771"/>
      <c r="Y30" s="771"/>
      <c r="Z30" s="771"/>
      <c r="AA30" s="771">
        <v>88</v>
      </c>
      <c r="AB30" s="771"/>
      <c r="AC30" s="771"/>
      <c r="AD30" s="771"/>
      <c r="AE30" s="772"/>
      <c r="AF30" s="773">
        <v>88</v>
      </c>
      <c r="AG30" s="774"/>
      <c r="AH30" s="774"/>
      <c r="AI30" s="774"/>
      <c r="AJ30" s="775"/>
      <c r="AK30" s="821">
        <v>293</v>
      </c>
      <c r="AL30" s="817"/>
      <c r="AM30" s="817"/>
      <c r="AN30" s="817"/>
      <c r="AO30" s="817"/>
      <c r="AP30" s="817" t="s">
        <v>584</v>
      </c>
      <c r="AQ30" s="817"/>
      <c r="AR30" s="817"/>
      <c r="AS30" s="817"/>
      <c r="AT30" s="817"/>
      <c r="AU30" s="817" t="s">
        <v>584</v>
      </c>
      <c r="AV30" s="817"/>
      <c r="AW30" s="817"/>
      <c r="AX30" s="817"/>
      <c r="AY30" s="817"/>
      <c r="AZ30" s="818" t="s">
        <v>584</v>
      </c>
      <c r="BA30" s="818"/>
      <c r="BB30" s="818"/>
      <c r="BC30" s="818"/>
      <c r="BD30" s="818"/>
      <c r="BE30" s="819"/>
      <c r="BF30" s="819"/>
      <c r="BG30" s="819"/>
      <c r="BH30" s="819"/>
      <c r="BI30" s="820"/>
      <c r="BJ30" s="222"/>
      <c r="BK30" s="222"/>
      <c r="BL30" s="222"/>
      <c r="BM30" s="222"/>
      <c r="BN30" s="222"/>
      <c r="BO30" s="232"/>
      <c r="BP30" s="232"/>
      <c r="BQ30" s="229">
        <v>24</v>
      </c>
      <c r="BR30" s="230"/>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0"/>
    </row>
    <row r="31" spans="1:131" ht="26.25" customHeight="1" x14ac:dyDescent="0.15">
      <c r="A31" s="233">
        <v>4</v>
      </c>
      <c r="B31" s="767" t="s">
        <v>408</v>
      </c>
      <c r="C31" s="768"/>
      <c r="D31" s="768"/>
      <c r="E31" s="768"/>
      <c r="F31" s="768"/>
      <c r="G31" s="768"/>
      <c r="H31" s="768"/>
      <c r="I31" s="768"/>
      <c r="J31" s="768"/>
      <c r="K31" s="768"/>
      <c r="L31" s="768"/>
      <c r="M31" s="768"/>
      <c r="N31" s="768"/>
      <c r="O31" s="768"/>
      <c r="P31" s="769"/>
      <c r="Q31" s="770">
        <v>315</v>
      </c>
      <c r="R31" s="771"/>
      <c r="S31" s="771"/>
      <c r="T31" s="771"/>
      <c r="U31" s="771"/>
      <c r="V31" s="771">
        <v>314</v>
      </c>
      <c r="W31" s="771"/>
      <c r="X31" s="771"/>
      <c r="Y31" s="771"/>
      <c r="Z31" s="771"/>
      <c r="AA31" s="771">
        <v>1</v>
      </c>
      <c r="AB31" s="771"/>
      <c r="AC31" s="771"/>
      <c r="AD31" s="771"/>
      <c r="AE31" s="772"/>
      <c r="AF31" s="773">
        <v>1</v>
      </c>
      <c r="AG31" s="774"/>
      <c r="AH31" s="774"/>
      <c r="AI31" s="774"/>
      <c r="AJ31" s="775"/>
      <c r="AK31" s="821">
        <v>68</v>
      </c>
      <c r="AL31" s="817"/>
      <c r="AM31" s="817"/>
      <c r="AN31" s="817"/>
      <c r="AO31" s="817"/>
      <c r="AP31" s="817" t="s">
        <v>584</v>
      </c>
      <c r="AQ31" s="817"/>
      <c r="AR31" s="817"/>
      <c r="AS31" s="817"/>
      <c r="AT31" s="817"/>
      <c r="AU31" s="817" t="s">
        <v>584</v>
      </c>
      <c r="AV31" s="817"/>
      <c r="AW31" s="817"/>
      <c r="AX31" s="817"/>
      <c r="AY31" s="817"/>
      <c r="AZ31" s="818" t="s">
        <v>584</v>
      </c>
      <c r="BA31" s="818"/>
      <c r="BB31" s="818"/>
      <c r="BC31" s="818"/>
      <c r="BD31" s="818"/>
      <c r="BE31" s="819"/>
      <c r="BF31" s="819"/>
      <c r="BG31" s="819"/>
      <c r="BH31" s="819"/>
      <c r="BI31" s="820"/>
      <c r="BJ31" s="222"/>
      <c r="BK31" s="222"/>
      <c r="BL31" s="222"/>
      <c r="BM31" s="222"/>
      <c r="BN31" s="222"/>
      <c r="BO31" s="232"/>
      <c r="BP31" s="232"/>
      <c r="BQ31" s="229">
        <v>25</v>
      </c>
      <c r="BR31" s="230"/>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0"/>
    </row>
    <row r="32" spans="1:131" ht="26.25" customHeight="1" x14ac:dyDescent="0.15">
      <c r="A32" s="233">
        <v>5</v>
      </c>
      <c r="B32" s="767" t="s">
        <v>409</v>
      </c>
      <c r="C32" s="768"/>
      <c r="D32" s="768"/>
      <c r="E32" s="768"/>
      <c r="F32" s="768"/>
      <c r="G32" s="768"/>
      <c r="H32" s="768"/>
      <c r="I32" s="768"/>
      <c r="J32" s="768"/>
      <c r="K32" s="768"/>
      <c r="L32" s="768"/>
      <c r="M32" s="768"/>
      <c r="N32" s="768"/>
      <c r="O32" s="768"/>
      <c r="P32" s="769"/>
      <c r="Q32" s="770">
        <v>407</v>
      </c>
      <c r="R32" s="771"/>
      <c r="S32" s="771"/>
      <c r="T32" s="771"/>
      <c r="U32" s="771"/>
      <c r="V32" s="771">
        <v>371</v>
      </c>
      <c r="W32" s="771"/>
      <c r="X32" s="771"/>
      <c r="Y32" s="771"/>
      <c r="Z32" s="771"/>
      <c r="AA32" s="771">
        <v>37</v>
      </c>
      <c r="AB32" s="771"/>
      <c r="AC32" s="771"/>
      <c r="AD32" s="771"/>
      <c r="AE32" s="772"/>
      <c r="AF32" s="773">
        <v>491</v>
      </c>
      <c r="AG32" s="774"/>
      <c r="AH32" s="774"/>
      <c r="AI32" s="774"/>
      <c r="AJ32" s="775"/>
      <c r="AK32" s="821">
        <v>19</v>
      </c>
      <c r="AL32" s="817"/>
      <c r="AM32" s="817"/>
      <c r="AN32" s="817"/>
      <c r="AO32" s="817"/>
      <c r="AP32" s="817">
        <v>1426</v>
      </c>
      <c r="AQ32" s="817"/>
      <c r="AR32" s="817"/>
      <c r="AS32" s="817"/>
      <c r="AT32" s="817"/>
      <c r="AU32" s="817">
        <v>181</v>
      </c>
      <c r="AV32" s="817"/>
      <c r="AW32" s="817"/>
      <c r="AX32" s="817"/>
      <c r="AY32" s="817"/>
      <c r="AZ32" s="818" t="s">
        <v>584</v>
      </c>
      <c r="BA32" s="818"/>
      <c r="BB32" s="818"/>
      <c r="BC32" s="818"/>
      <c r="BD32" s="818"/>
      <c r="BE32" s="819" t="s">
        <v>410</v>
      </c>
      <c r="BF32" s="819"/>
      <c r="BG32" s="819"/>
      <c r="BH32" s="819"/>
      <c r="BI32" s="820"/>
      <c r="BJ32" s="222"/>
      <c r="BK32" s="222"/>
      <c r="BL32" s="222"/>
      <c r="BM32" s="222"/>
      <c r="BN32" s="222"/>
      <c r="BO32" s="232"/>
      <c r="BP32" s="232"/>
      <c r="BQ32" s="229">
        <v>26</v>
      </c>
      <c r="BR32" s="230"/>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0"/>
    </row>
    <row r="33" spans="1:131" ht="26.25" customHeight="1" x14ac:dyDescent="0.15">
      <c r="A33" s="233">
        <v>6</v>
      </c>
      <c r="B33" s="767" t="s">
        <v>411</v>
      </c>
      <c r="C33" s="768"/>
      <c r="D33" s="768"/>
      <c r="E33" s="768"/>
      <c r="F33" s="768"/>
      <c r="G33" s="768"/>
      <c r="H33" s="768"/>
      <c r="I33" s="768"/>
      <c r="J33" s="768"/>
      <c r="K33" s="768"/>
      <c r="L33" s="768"/>
      <c r="M33" s="768"/>
      <c r="N33" s="768"/>
      <c r="O33" s="768"/>
      <c r="P33" s="769"/>
      <c r="Q33" s="770">
        <f>74+677+219</f>
        <v>970</v>
      </c>
      <c r="R33" s="771"/>
      <c r="S33" s="771"/>
      <c r="T33" s="771"/>
      <c r="U33" s="771"/>
      <c r="V33" s="771">
        <f>188+629+77</f>
        <v>894</v>
      </c>
      <c r="W33" s="771"/>
      <c r="X33" s="771"/>
      <c r="Y33" s="771"/>
      <c r="Z33" s="771"/>
      <c r="AA33" s="771">
        <v>76</v>
      </c>
      <c r="AB33" s="771"/>
      <c r="AC33" s="771"/>
      <c r="AD33" s="771"/>
      <c r="AE33" s="772"/>
      <c r="AF33" s="773">
        <v>333</v>
      </c>
      <c r="AG33" s="774"/>
      <c r="AH33" s="774"/>
      <c r="AI33" s="774"/>
      <c r="AJ33" s="775"/>
      <c r="AK33" s="821">
        <f>197+76+36</f>
        <v>309</v>
      </c>
      <c r="AL33" s="817"/>
      <c r="AM33" s="817"/>
      <c r="AN33" s="817"/>
      <c r="AO33" s="817"/>
      <c r="AP33" s="817">
        <v>4650</v>
      </c>
      <c r="AQ33" s="817"/>
      <c r="AR33" s="817"/>
      <c r="AS33" s="817"/>
      <c r="AT33" s="817"/>
      <c r="AU33" s="817">
        <v>2614</v>
      </c>
      <c r="AV33" s="817"/>
      <c r="AW33" s="817"/>
      <c r="AX33" s="817"/>
      <c r="AY33" s="817"/>
      <c r="AZ33" s="818" t="s">
        <v>584</v>
      </c>
      <c r="BA33" s="818"/>
      <c r="BB33" s="818"/>
      <c r="BC33" s="818"/>
      <c r="BD33" s="818"/>
      <c r="BE33" s="819" t="s">
        <v>410</v>
      </c>
      <c r="BF33" s="819"/>
      <c r="BG33" s="819"/>
      <c r="BH33" s="819"/>
      <c r="BI33" s="820"/>
      <c r="BJ33" s="222"/>
      <c r="BK33" s="222"/>
      <c r="BL33" s="222"/>
      <c r="BM33" s="222"/>
      <c r="BN33" s="222"/>
      <c r="BO33" s="232"/>
      <c r="BP33" s="232"/>
      <c r="BQ33" s="229">
        <v>27</v>
      </c>
      <c r="BR33" s="230"/>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0"/>
    </row>
    <row r="34" spans="1:131" ht="26.25" customHeight="1" x14ac:dyDescent="0.15">
      <c r="A34" s="233">
        <v>7</v>
      </c>
      <c r="B34" s="767" t="s">
        <v>412</v>
      </c>
      <c r="C34" s="768"/>
      <c r="D34" s="768"/>
      <c r="E34" s="768"/>
      <c r="F34" s="768"/>
      <c r="G34" s="768"/>
      <c r="H34" s="768"/>
      <c r="I34" s="768"/>
      <c r="J34" s="768"/>
      <c r="K34" s="768"/>
      <c r="L34" s="768"/>
      <c r="M34" s="768"/>
      <c r="N34" s="768"/>
      <c r="O34" s="768"/>
      <c r="P34" s="769"/>
      <c r="Q34" s="770">
        <v>2394</v>
      </c>
      <c r="R34" s="771"/>
      <c r="S34" s="771"/>
      <c r="T34" s="771"/>
      <c r="U34" s="771"/>
      <c r="V34" s="771">
        <v>2336</v>
      </c>
      <c r="W34" s="771"/>
      <c r="X34" s="771"/>
      <c r="Y34" s="771"/>
      <c r="Z34" s="771"/>
      <c r="AA34" s="771">
        <v>58</v>
      </c>
      <c r="AB34" s="771"/>
      <c r="AC34" s="771"/>
      <c r="AD34" s="771"/>
      <c r="AE34" s="772"/>
      <c r="AF34" s="773">
        <v>190</v>
      </c>
      <c r="AG34" s="774"/>
      <c r="AH34" s="774"/>
      <c r="AI34" s="774"/>
      <c r="AJ34" s="775"/>
      <c r="AK34" s="821">
        <v>41</v>
      </c>
      <c r="AL34" s="817"/>
      <c r="AM34" s="817"/>
      <c r="AN34" s="817"/>
      <c r="AO34" s="817"/>
      <c r="AP34" s="817">
        <v>1562</v>
      </c>
      <c r="AQ34" s="817"/>
      <c r="AR34" s="817"/>
      <c r="AS34" s="817"/>
      <c r="AT34" s="817"/>
      <c r="AU34" s="817">
        <v>1012</v>
      </c>
      <c r="AV34" s="817"/>
      <c r="AW34" s="817"/>
      <c r="AX34" s="817"/>
      <c r="AY34" s="817"/>
      <c r="AZ34" s="818" t="s">
        <v>584</v>
      </c>
      <c r="BA34" s="818"/>
      <c r="BB34" s="818"/>
      <c r="BC34" s="818"/>
      <c r="BD34" s="818"/>
      <c r="BE34" s="819" t="s">
        <v>410</v>
      </c>
      <c r="BF34" s="819"/>
      <c r="BG34" s="819"/>
      <c r="BH34" s="819"/>
      <c r="BI34" s="820"/>
      <c r="BJ34" s="222"/>
      <c r="BK34" s="222"/>
      <c r="BL34" s="222"/>
      <c r="BM34" s="222"/>
      <c r="BN34" s="222"/>
      <c r="BO34" s="232"/>
      <c r="BP34" s="232"/>
      <c r="BQ34" s="229">
        <v>28</v>
      </c>
      <c r="BR34" s="230"/>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0"/>
    </row>
    <row r="35" spans="1:131" ht="26.25" customHeight="1" x14ac:dyDescent="0.15">
      <c r="A35" s="233">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2"/>
      <c r="BK35" s="222"/>
      <c r="BL35" s="222"/>
      <c r="BM35" s="222"/>
      <c r="BN35" s="222"/>
      <c r="BO35" s="232"/>
      <c r="BP35" s="232"/>
      <c r="BQ35" s="229">
        <v>29</v>
      </c>
      <c r="BR35" s="230"/>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0"/>
    </row>
    <row r="36" spans="1:131" ht="26.25" customHeight="1" x14ac:dyDescent="0.15">
      <c r="A36" s="233">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2"/>
      <c r="BK36" s="222"/>
      <c r="BL36" s="222"/>
      <c r="BM36" s="222"/>
      <c r="BN36" s="222"/>
      <c r="BO36" s="232"/>
      <c r="BP36" s="232"/>
      <c r="BQ36" s="229">
        <v>30</v>
      </c>
      <c r="BR36" s="230"/>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0"/>
    </row>
    <row r="37" spans="1:131" ht="26.25" customHeight="1" x14ac:dyDescent="0.15">
      <c r="A37" s="233">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2"/>
      <c r="BK37" s="222"/>
      <c r="BL37" s="222"/>
      <c r="BM37" s="222"/>
      <c r="BN37" s="222"/>
      <c r="BO37" s="232"/>
      <c r="BP37" s="232"/>
      <c r="BQ37" s="229">
        <v>31</v>
      </c>
      <c r="BR37" s="230"/>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0"/>
    </row>
    <row r="38" spans="1:131" ht="26.25" customHeight="1" x14ac:dyDescent="0.15">
      <c r="A38" s="233">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2"/>
      <c r="BK38" s="222"/>
      <c r="BL38" s="222"/>
      <c r="BM38" s="222"/>
      <c r="BN38" s="222"/>
      <c r="BO38" s="232"/>
      <c r="BP38" s="232"/>
      <c r="BQ38" s="229">
        <v>32</v>
      </c>
      <c r="BR38" s="230"/>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0"/>
    </row>
    <row r="39" spans="1:131" ht="26.25" customHeight="1" x14ac:dyDescent="0.15">
      <c r="A39" s="233">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2"/>
      <c r="BK39" s="222"/>
      <c r="BL39" s="222"/>
      <c r="BM39" s="222"/>
      <c r="BN39" s="222"/>
      <c r="BO39" s="232"/>
      <c r="BP39" s="232"/>
      <c r="BQ39" s="229">
        <v>33</v>
      </c>
      <c r="BR39" s="230"/>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0"/>
    </row>
    <row r="40" spans="1:131" ht="26.25" customHeight="1" x14ac:dyDescent="0.15">
      <c r="A40" s="229">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2"/>
      <c r="BK40" s="222"/>
      <c r="BL40" s="222"/>
      <c r="BM40" s="222"/>
      <c r="BN40" s="222"/>
      <c r="BO40" s="232"/>
      <c r="BP40" s="232"/>
      <c r="BQ40" s="229">
        <v>34</v>
      </c>
      <c r="BR40" s="230"/>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0"/>
    </row>
    <row r="41" spans="1:131" ht="26.25" customHeight="1" x14ac:dyDescent="0.15">
      <c r="A41" s="229">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2"/>
      <c r="BK41" s="222"/>
      <c r="BL41" s="222"/>
      <c r="BM41" s="222"/>
      <c r="BN41" s="222"/>
      <c r="BO41" s="232"/>
      <c r="BP41" s="232"/>
      <c r="BQ41" s="229">
        <v>35</v>
      </c>
      <c r="BR41" s="230"/>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0"/>
    </row>
    <row r="42" spans="1:131" ht="26.25" customHeight="1" x14ac:dyDescent="0.15">
      <c r="A42" s="229">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2"/>
      <c r="BK42" s="222"/>
      <c r="BL42" s="222"/>
      <c r="BM42" s="222"/>
      <c r="BN42" s="222"/>
      <c r="BO42" s="232"/>
      <c r="BP42" s="232"/>
      <c r="BQ42" s="229">
        <v>36</v>
      </c>
      <c r="BR42" s="230"/>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0"/>
    </row>
    <row r="43" spans="1:131" ht="26.25" customHeight="1" x14ac:dyDescent="0.15">
      <c r="A43" s="229">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2"/>
      <c r="BK43" s="222"/>
      <c r="BL43" s="222"/>
      <c r="BM43" s="222"/>
      <c r="BN43" s="222"/>
      <c r="BO43" s="232"/>
      <c r="BP43" s="232"/>
      <c r="BQ43" s="229">
        <v>37</v>
      </c>
      <c r="BR43" s="230"/>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0"/>
    </row>
    <row r="44" spans="1:131" ht="26.25" customHeight="1" x14ac:dyDescent="0.15">
      <c r="A44" s="229">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2"/>
      <c r="BK44" s="222"/>
      <c r="BL44" s="222"/>
      <c r="BM44" s="222"/>
      <c r="BN44" s="222"/>
      <c r="BO44" s="232"/>
      <c r="BP44" s="232"/>
      <c r="BQ44" s="229">
        <v>38</v>
      </c>
      <c r="BR44" s="230"/>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0"/>
    </row>
    <row r="45" spans="1:131" ht="26.25" customHeight="1" x14ac:dyDescent="0.15">
      <c r="A45" s="229">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2"/>
      <c r="BK45" s="222"/>
      <c r="BL45" s="222"/>
      <c r="BM45" s="222"/>
      <c r="BN45" s="222"/>
      <c r="BO45" s="232"/>
      <c r="BP45" s="232"/>
      <c r="BQ45" s="229">
        <v>39</v>
      </c>
      <c r="BR45" s="230"/>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0"/>
    </row>
    <row r="46" spans="1:131" ht="26.25" customHeight="1" x14ac:dyDescent="0.15">
      <c r="A46" s="229">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2"/>
      <c r="BK46" s="222"/>
      <c r="BL46" s="222"/>
      <c r="BM46" s="222"/>
      <c r="BN46" s="222"/>
      <c r="BO46" s="232"/>
      <c r="BP46" s="232"/>
      <c r="BQ46" s="229">
        <v>40</v>
      </c>
      <c r="BR46" s="230"/>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0"/>
    </row>
    <row r="47" spans="1:131" ht="26.25" customHeight="1" x14ac:dyDescent="0.15">
      <c r="A47" s="229">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2"/>
      <c r="BK47" s="222"/>
      <c r="BL47" s="222"/>
      <c r="BM47" s="222"/>
      <c r="BN47" s="222"/>
      <c r="BO47" s="232"/>
      <c r="BP47" s="232"/>
      <c r="BQ47" s="229">
        <v>41</v>
      </c>
      <c r="BR47" s="230"/>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0"/>
    </row>
    <row r="48" spans="1:131" ht="26.25" customHeight="1" x14ac:dyDescent="0.15">
      <c r="A48" s="229">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2"/>
      <c r="BK48" s="222"/>
      <c r="BL48" s="222"/>
      <c r="BM48" s="222"/>
      <c r="BN48" s="222"/>
      <c r="BO48" s="232"/>
      <c r="BP48" s="232"/>
      <c r="BQ48" s="229">
        <v>42</v>
      </c>
      <c r="BR48" s="230"/>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0"/>
    </row>
    <row r="49" spans="1:131" ht="26.25" customHeight="1" x14ac:dyDescent="0.15">
      <c r="A49" s="229">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2"/>
      <c r="BK49" s="222"/>
      <c r="BL49" s="222"/>
      <c r="BM49" s="222"/>
      <c r="BN49" s="222"/>
      <c r="BO49" s="232"/>
      <c r="BP49" s="232"/>
      <c r="BQ49" s="229">
        <v>43</v>
      </c>
      <c r="BR49" s="230"/>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0"/>
    </row>
    <row r="50" spans="1:131" ht="26.25" customHeight="1" x14ac:dyDescent="0.15">
      <c r="A50" s="229">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2"/>
      <c r="BK50" s="222"/>
      <c r="BL50" s="222"/>
      <c r="BM50" s="222"/>
      <c r="BN50" s="222"/>
      <c r="BO50" s="232"/>
      <c r="BP50" s="232"/>
      <c r="BQ50" s="229">
        <v>44</v>
      </c>
      <c r="BR50" s="230"/>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0"/>
    </row>
    <row r="51" spans="1:131" ht="26.25" customHeight="1" x14ac:dyDescent="0.15">
      <c r="A51" s="229">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2"/>
      <c r="BK51" s="222"/>
      <c r="BL51" s="222"/>
      <c r="BM51" s="222"/>
      <c r="BN51" s="222"/>
      <c r="BO51" s="232"/>
      <c r="BP51" s="232"/>
      <c r="BQ51" s="229">
        <v>45</v>
      </c>
      <c r="BR51" s="230"/>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0"/>
    </row>
    <row r="52" spans="1:131" ht="26.25" customHeight="1" x14ac:dyDescent="0.15">
      <c r="A52" s="229">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2"/>
      <c r="BK52" s="222"/>
      <c r="BL52" s="222"/>
      <c r="BM52" s="222"/>
      <c r="BN52" s="222"/>
      <c r="BO52" s="232"/>
      <c r="BP52" s="232"/>
      <c r="BQ52" s="229">
        <v>46</v>
      </c>
      <c r="BR52" s="230"/>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0"/>
    </row>
    <row r="53" spans="1:131" ht="26.25" customHeight="1" x14ac:dyDescent="0.15">
      <c r="A53" s="229">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2"/>
      <c r="BK53" s="222"/>
      <c r="BL53" s="222"/>
      <c r="BM53" s="222"/>
      <c r="BN53" s="222"/>
      <c r="BO53" s="232"/>
      <c r="BP53" s="232"/>
      <c r="BQ53" s="229">
        <v>47</v>
      </c>
      <c r="BR53" s="230"/>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0"/>
    </row>
    <row r="54" spans="1:131" ht="26.25" customHeight="1" x14ac:dyDescent="0.15">
      <c r="A54" s="229">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2"/>
      <c r="BK54" s="222"/>
      <c r="BL54" s="222"/>
      <c r="BM54" s="222"/>
      <c r="BN54" s="222"/>
      <c r="BO54" s="232"/>
      <c r="BP54" s="232"/>
      <c r="BQ54" s="229">
        <v>48</v>
      </c>
      <c r="BR54" s="230"/>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0"/>
    </row>
    <row r="55" spans="1:131" ht="26.25" customHeight="1" x14ac:dyDescent="0.15">
      <c r="A55" s="229">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2"/>
      <c r="BK55" s="222"/>
      <c r="BL55" s="222"/>
      <c r="BM55" s="222"/>
      <c r="BN55" s="222"/>
      <c r="BO55" s="232"/>
      <c r="BP55" s="232"/>
      <c r="BQ55" s="229">
        <v>49</v>
      </c>
      <c r="BR55" s="230"/>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0"/>
    </row>
    <row r="56" spans="1:131" ht="26.25" customHeight="1" x14ac:dyDescent="0.15">
      <c r="A56" s="229">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2"/>
      <c r="BK56" s="222"/>
      <c r="BL56" s="222"/>
      <c r="BM56" s="222"/>
      <c r="BN56" s="222"/>
      <c r="BO56" s="232"/>
      <c r="BP56" s="232"/>
      <c r="BQ56" s="229">
        <v>50</v>
      </c>
      <c r="BR56" s="230"/>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0"/>
    </row>
    <row r="57" spans="1:131" ht="26.25" customHeight="1" x14ac:dyDescent="0.15">
      <c r="A57" s="229">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2"/>
      <c r="BK57" s="222"/>
      <c r="BL57" s="222"/>
      <c r="BM57" s="222"/>
      <c r="BN57" s="222"/>
      <c r="BO57" s="232"/>
      <c r="BP57" s="232"/>
      <c r="BQ57" s="229">
        <v>51</v>
      </c>
      <c r="BR57" s="230"/>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0"/>
    </row>
    <row r="58" spans="1:131" ht="26.25" customHeight="1" x14ac:dyDescent="0.15">
      <c r="A58" s="229">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2"/>
      <c r="BK58" s="222"/>
      <c r="BL58" s="222"/>
      <c r="BM58" s="222"/>
      <c r="BN58" s="222"/>
      <c r="BO58" s="232"/>
      <c r="BP58" s="232"/>
      <c r="BQ58" s="229">
        <v>52</v>
      </c>
      <c r="BR58" s="230"/>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0"/>
    </row>
    <row r="59" spans="1:131" ht="26.25" customHeight="1" x14ac:dyDescent="0.15">
      <c r="A59" s="229">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2"/>
      <c r="BK59" s="222"/>
      <c r="BL59" s="222"/>
      <c r="BM59" s="222"/>
      <c r="BN59" s="222"/>
      <c r="BO59" s="232"/>
      <c r="BP59" s="232"/>
      <c r="BQ59" s="229">
        <v>53</v>
      </c>
      <c r="BR59" s="230"/>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0"/>
    </row>
    <row r="60" spans="1:131" ht="26.25" customHeight="1" x14ac:dyDescent="0.15">
      <c r="A60" s="229">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2"/>
      <c r="BK60" s="222"/>
      <c r="BL60" s="222"/>
      <c r="BM60" s="222"/>
      <c r="BN60" s="222"/>
      <c r="BO60" s="232"/>
      <c r="BP60" s="232"/>
      <c r="BQ60" s="229">
        <v>54</v>
      </c>
      <c r="BR60" s="230"/>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0"/>
    </row>
    <row r="61" spans="1:131" ht="26.25" customHeight="1" thickBot="1" x14ac:dyDescent="0.2">
      <c r="A61" s="229">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2"/>
      <c r="BK61" s="222"/>
      <c r="BL61" s="222"/>
      <c r="BM61" s="222"/>
      <c r="BN61" s="222"/>
      <c r="BO61" s="232"/>
      <c r="BP61" s="232"/>
      <c r="BQ61" s="229">
        <v>55</v>
      </c>
      <c r="BR61" s="230"/>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0"/>
    </row>
    <row r="62" spans="1:131" ht="26.25" customHeight="1" x14ac:dyDescent="0.15">
      <c r="A62" s="229">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2"/>
      <c r="BP62" s="232"/>
      <c r="BQ62" s="229">
        <v>56</v>
      </c>
      <c r="BR62" s="230"/>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0"/>
    </row>
    <row r="63" spans="1:131" ht="26.25" customHeight="1" thickBot="1" x14ac:dyDescent="0.2">
      <c r="A63" s="231" t="s">
        <v>393</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1104</v>
      </c>
      <c r="AG63" s="831"/>
      <c r="AH63" s="831"/>
      <c r="AI63" s="831"/>
      <c r="AJ63" s="832"/>
      <c r="AK63" s="833"/>
      <c r="AL63" s="828"/>
      <c r="AM63" s="828"/>
      <c r="AN63" s="828"/>
      <c r="AO63" s="828"/>
      <c r="AP63" s="831">
        <v>7639</v>
      </c>
      <c r="AQ63" s="831"/>
      <c r="AR63" s="831"/>
      <c r="AS63" s="831"/>
      <c r="AT63" s="831"/>
      <c r="AU63" s="831">
        <v>3806</v>
      </c>
      <c r="AV63" s="831"/>
      <c r="AW63" s="831"/>
      <c r="AX63" s="831"/>
      <c r="AY63" s="831"/>
      <c r="AZ63" s="835"/>
      <c r="BA63" s="835"/>
      <c r="BB63" s="835"/>
      <c r="BC63" s="835"/>
      <c r="BD63" s="835"/>
      <c r="BE63" s="836"/>
      <c r="BF63" s="836"/>
      <c r="BG63" s="836"/>
      <c r="BH63" s="836"/>
      <c r="BI63" s="837"/>
      <c r="BJ63" s="838" t="s">
        <v>415</v>
      </c>
      <c r="BK63" s="839"/>
      <c r="BL63" s="839"/>
      <c r="BM63" s="839"/>
      <c r="BN63" s="840"/>
      <c r="BO63" s="232"/>
      <c r="BP63" s="232"/>
      <c r="BQ63" s="229">
        <v>57</v>
      </c>
      <c r="BR63" s="230"/>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0"/>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0"/>
    </row>
    <row r="65" spans="1:131" ht="26.25" customHeight="1" thickBot="1" x14ac:dyDescent="0.2">
      <c r="A65" s="222" t="s">
        <v>416</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2"/>
      <c r="BF65" s="232"/>
      <c r="BG65" s="232"/>
      <c r="BH65" s="232"/>
      <c r="BI65" s="232"/>
      <c r="BJ65" s="232"/>
      <c r="BK65" s="232"/>
      <c r="BL65" s="232"/>
      <c r="BM65" s="232"/>
      <c r="BN65" s="232"/>
      <c r="BO65" s="232"/>
      <c r="BP65" s="232"/>
      <c r="BQ65" s="229">
        <v>59</v>
      </c>
      <c r="BR65" s="230"/>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0"/>
    </row>
    <row r="66" spans="1:131" ht="26.25" customHeight="1" x14ac:dyDescent="0.15">
      <c r="A66" s="714" t="s">
        <v>417</v>
      </c>
      <c r="B66" s="715"/>
      <c r="C66" s="715"/>
      <c r="D66" s="715"/>
      <c r="E66" s="715"/>
      <c r="F66" s="715"/>
      <c r="G66" s="715"/>
      <c r="H66" s="715"/>
      <c r="I66" s="715"/>
      <c r="J66" s="715"/>
      <c r="K66" s="715"/>
      <c r="L66" s="715"/>
      <c r="M66" s="715"/>
      <c r="N66" s="715"/>
      <c r="O66" s="715"/>
      <c r="P66" s="716"/>
      <c r="Q66" s="720" t="s">
        <v>418</v>
      </c>
      <c r="R66" s="721"/>
      <c r="S66" s="721"/>
      <c r="T66" s="721"/>
      <c r="U66" s="722"/>
      <c r="V66" s="720" t="s">
        <v>398</v>
      </c>
      <c r="W66" s="721"/>
      <c r="X66" s="721"/>
      <c r="Y66" s="721"/>
      <c r="Z66" s="722"/>
      <c r="AA66" s="720" t="s">
        <v>399</v>
      </c>
      <c r="AB66" s="721"/>
      <c r="AC66" s="721"/>
      <c r="AD66" s="721"/>
      <c r="AE66" s="722"/>
      <c r="AF66" s="841" t="s">
        <v>419</v>
      </c>
      <c r="AG66" s="802"/>
      <c r="AH66" s="802"/>
      <c r="AI66" s="802"/>
      <c r="AJ66" s="842"/>
      <c r="AK66" s="720" t="s">
        <v>401</v>
      </c>
      <c r="AL66" s="715"/>
      <c r="AM66" s="715"/>
      <c r="AN66" s="715"/>
      <c r="AO66" s="716"/>
      <c r="AP66" s="720" t="s">
        <v>402</v>
      </c>
      <c r="AQ66" s="721"/>
      <c r="AR66" s="721"/>
      <c r="AS66" s="721"/>
      <c r="AT66" s="722"/>
      <c r="AU66" s="720" t="s">
        <v>420</v>
      </c>
      <c r="AV66" s="721"/>
      <c r="AW66" s="721"/>
      <c r="AX66" s="721"/>
      <c r="AY66" s="722"/>
      <c r="AZ66" s="720" t="s">
        <v>380</v>
      </c>
      <c r="BA66" s="721"/>
      <c r="BB66" s="721"/>
      <c r="BC66" s="721"/>
      <c r="BD66" s="727"/>
      <c r="BE66" s="232"/>
      <c r="BF66" s="232"/>
      <c r="BG66" s="232"/>
      <c r="BH66" s="232"/>
      <c r="BI66" s="232"/>
      <c r="BJ66" s="232"/>
      <c r="BK66" s="232"/>
      <c r="BL66" s="232"/>
      <c r="BM66" s="232"/>
      <c r="BN66" s="232"/>
      <c r="BO66" s="232"/>
      <c r="BP66" s="232"/>
      <c r="BQ66" s="229">
        <v>60</v>
      </c>
      <c r="BR66" s="234"/>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0"/>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2"/>
      <c r="BF67" s="232"/>
      <c r="BG67" s="232"/>
      <c r="BH67" s="232"/>
      <c r="BI67" s="232"/>
      <c r="BJ67" s="232"/>
      <c r="BK67" s="232"/>
      <c r="BL67" s="232"/>
      <c r="BM67" s="232"/>
      <c r="BN67" s="232"/>
      <c r="BO67" s="232"/>
      <c r="BP67" s="232"/>
      <c r="BQ67" s="229">
        <v>61</v>
      </c>
      <c r="BR67" s="234"/>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0"/>
    </row>
    <row r="68" spans="1:131" ht="26.25" customHeight="1" thickTop="1" x14ac:dyDescent="0.15">
      <c r="A68" s="227">
        <v>1</v>
      </c>
      <c r="B68" s="856" t="s">
        <v>585</v>
      </c>
      <c r="C68" s="857"/>
      <c r="D68" s="857"/>
      <c r="E68" s="857"/>
      <c r="F68" s="857"/>
      <c r="G68" s="857"/>
      <c r="H68" s="857"/>
      <c r="I68" s="857"/>
      <c r="J68" s="857"/>
      <c r="K68" s="857"/>
      <c r="L68" s="857"/>
      <c r="M68" s="857"/>
      <c r="N68" s="857"/>
      <c r="O68" s="857"/>
      <c r="P68" s="858"/>
      <c r="Q68" s="859">
        <v>2844</v>
      </c>
      <c r="R68" s="853"/>
      <c r="S68" s="853"/>
      <c r="T68" s="853"/>
      <c r="U68" s="853"/>
      <c r="V68" s="853">
        <v>2734</v>
      </c>
      <c r="W68" s="853"/>
      <c r="X68" s="853"/>
      <c r="Y68" s="853"/>
      <c r="Z68" s="853"/>
      <c r="AA68" s="853">
        <v>110</v>
      </c>
      <c r="AB68" s="853"/>
      <c r="AC68" s="853"/>
      <c r="AD68" s="853"/>
      <c r="AE68" s="853"/>
      <c r="AF68" s="853">
        <v>110</v>
      </c>
      <c r="AG68" s="853"/>
      <c r="AH68" s="853"/>
      <c r="AI68" s="853"/>
      <c r="AJ68" s="853"/>
      <c r="AK68" s="853" t="s">
        <v>520</v>
      </c>
      <c r="AL68" s="853"/>
      <c r="AM68" s="853"/>
      <c r="AN68" s="853"/>
      <c r="AO68" s="853"/>
      <c r="AP68" s="853">
        <v>6058</v>
      </c>
      <c r="AQ68" s="853"/>
      <c r="AR68" s="853"/>
      <c r="AS68" s="853"/>
      <c r="AT68" s="853"/>
      <c r="AU68" s="853">
        <v>661</v>
      </c>
      <c r="AV68" s="853"/>
      <c r="AW68" s="853"/>
      <c r="AX68" s="853"/>
      <c r="AY68" s="853"/>
      <c r="AZ68" s="854"/>
      <c r="BA68" s="854"/>
      <c r="BB68" s="854"/>
      <c r="BC68" s="854"/>
      <c r="BD68" s="855"/>
      <c r="BE68" s="232"/>
      <c r="BF68" s="232"/>
      <c r="BG68" s="232"/>
      <c r="BH68" s="232"/>
      <c r="BI68" s="232"/>
      <c r="BJ68" s="232"/>
      <c r="BK68" s="232"/>
      <c r="BL68" s="232"/>
      <c r="BM68" s="232"/>
      <c r="BN68" s="232"/>
      <c r="BO68" s="232"/>
      <c r="BP68" s="232"/>
      <c r="BQ68" s="229">
        <v>62</v>
      </c>
      <c r="BR68" s="234"/>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0"/>
    </row>
    <row r="69" spans="1:131" ht="26.25" customHeight="1" x14ac:dyDescent="0.15">
      <c r="A69" s="229">
        <v>2</v>
      </c>
      <c r="B69" s="860" t="s">
        <v>586</v>
      </c>
      <c r="C69" s="861"/>
      <c r="D69" s="861"/>
      <c r="E69" s="861"/>
      <c r="F69" s="861"/>
      <c r="G69" s="861"/>
      <c r="H69" s="861"/>
      <c r="I69" s="861"/>
      <c r="J69" s="861"/>
      <c r="K69" s="861"/>
      <c r="L69" s="861"/>
      <c r="M69" s="861"/>
      <c r="N69" s="861"/>
      <c r="O69" s="861"/>
      <c r="P69" s="862"/>
      <c r="Q69" s="863">
        <v>1989</v>
      </c>
      <c r="R69" s="817"/>
      <c r="S69" s="817"/>
      <c r="T69" s="817"/>
      <c r="U69" s="817"/>
      <c r="V69" s="817">
        <v>1968</v>
      </c>
      <c r="W69" s="817"/>
      <c r="X69" s="817"/>
      <c r="Y69" s="817"/>
      <c r="Z69" s="817"/>
      <c r="AA69" s="817">
        <v>21</v>
      </c>
      <c r="AB69" s="817"/>
      <c r="AC69" s="817"/>
      <c r="AD69" s="817"/>
      <c r="AE69" s="817"/>
      <c r="AF69" s="817">
        <v>20</v>
      </c>
      <c r="AG69" s="817"/>
      <c r="AH69" s="817"/>
      <c r="AI69" s="817"/>
      <c r="AJ69" s="817"/>
      <c r="AK69" s="817" t="s">
        <v>520</v>
      </c>
      <c r="AL69" s="817"/>
      <c r="AM69" s="817"/>
      <c r="AN69" s="817"/>
      <c r="AO69" s="817"/>
      <c r="AP69" s="817">
        <v>245</v>
      </c>
      <c r="AQ69" s="817"/>
      <c r="AR69" s="817"/>
      <c r="AS69" s="817"/>
      <c r="AT69" s="817"/>
      <c r="AU69" s="817">
        <v>26</v>
      </c>
      <c r="AV69" s="817"/>
      <c r="AW69" s="817"/>
      <c r="AX69" s="817"/>
      <c r="AY69" s="817"/>
      <c r="AZ69" s="819"/>
      <c r="BA69" s="819"/>
      <c r="BB69" s="819"/>
      <c r="BC69" s="819"/>
      <c r="BD69" s="820"/>
      <c r="BE69" s="232"/>
      <c r="BF69" s="232"/>
      <c r="BG69" s="232"/>
      <c r="BH69" s="232"/>
      <c r="BI69" s="232"/>
      <c r="BJ69" s="232"/>
      <c r="BK69" s="232"/>
      <c r="BL69" s="232"/>
      <c r="BM69" s="232"/>
      <c r="BN69" s="232"/>
      <c r="BO69" s="232"/>
      <c r="BP69" s="232"/>
      <c r="BQ69" s="229">
        <v>63</v>
      </c>
      <c r="BR69" s="234"/>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0"/>
    </row>
    <row r="70" spans="1:131" ht="26.25" customHeight="1" x14ac:dyDescent="0.15">
      <c r="A70" s="229">
        <v>3</v>
      </c>
      <c r="B70" s="860" t="s">
        <v>587</v>
      </c>
      <c r="C70" s="861"/>
      <c r="D70" s="861"/>
      <c r="E70" s="861"/>
      <c r="F70" s="861"/>
      <c r="G70" s="861"/>
      <c r="H70" s="861"/>
      <c r="I70" s="861"/>
      <c r="J70" s="861"/>
      <c r="K70" s="861"/>
      <c r="L70" s="861"/>
      <c r="M70" s="861"/>
      <c r="N70" s="861"/>
      <c r="O70" s="861"/>
      <c r="P70" s="862"/>
      <c r="Q70" s="863">
        <v>10</v>
      </c>
      <c r="R70" s="817"/>
      <c r="S70" s="817"/>
      <c r="T70" s="817"/>
      <c r="U70" s="817"/>
      <c r="V70" s="817">
        <v>8</v>
      </c>
      <c r="W70" s="817"/>
      <c r="X70" s="817"/>
      <c r="Y70" s="817"/>
      <c r="Z70" s="817"/>
      <c r="AA70" s="817">
        <v>2</v>
      </c>
      <c r="AB70" s="817"/>
      <c r="AC70" s="817"/>
      <c r="AD70" s="817"/>
      <c r="AE70" s="817"/>
      <c r="AF70" s="817">
        <v>2</v>
      </c>
      <c r="AG70" s="817"/>
      <c r="AH70" s="817"/>
      <c r="AI70" s="817"/>
      <c r="AJ70" s="817"/>
      <c r="AK70" s="817" t="s">
        <v>520</v>
      </c>
      <c r="AL70" s="817"/>
      <c r="AM70" s="817"/>
      <c r="AN70" s="817"/>
      <c r="AO70" s="817"/>
      <c r="AP70" s="817" t="s">
        <v>520</v>
      </c>
      <c r="AQ70" s="817"/>
      <c r="AR70" s="817"/>
      <c r="AS70" s="817"/>
      <c r="AT70" s="817"/>
      <c r="AU70" s="817" t="s">
        <v>520</v>
      </c>
      <c r="AV70" s="817"/>
      <c r="AW70" s="817"/>
      <c r="AX70" s="817"/>
      <c r="AY70" s="817"/>
      <c r="AZ70" s="819"/>
      <c r="BA70" s="819"/>
      <c r="BB70" s="819"/>
      <c r="BC70" s="819"/>
      <c r="BD70" s="820"/>
      <c r="BE70" s="232"/>
      <c r="BF70" s="232"/>
      <c r="BG70" s="232"/>
      <c r="BH70" s="232"/>
      <c r="BI70" s="232"/>
      <c r="BJ70" s="232"/>
      <c r="BK70" s="232"/>
      <c r="BL70" s="232"/>
      <c r="BM70" s="232"/>
      <c r="BN70" s="232"/>
      <c r="BO70" s="232"/>
      <c r="BP70" s="232"/>
      <c r="BQ70" s="229">
        <v>64</v>
      </c>
      <c r="BR70" s="234"/>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0"/>
    </row>
    <row r="71" spans="1:131" ht="26.25" customHeight="1" x14ac:dyDescent="0.15">
      <c r="A71" s="229">
        <v>4</v>
      </c>
      <c r="B71" s="860" t="s">
        <v>588</v>
      </c>
      <c r="C71" s="861"/>
      <c r="D71" s="861"/>
      <c r="E71" s="861"/>
      <c r="F71" s="861"/>
      <c r="G71" s="861"/>
      <c r="H71" s="861"/>
      <c r="I71" s="861"/>
      <c r="J71" s="861"/>
      <c r="K71" s="861"/>
      <c r="L71" s="861"/>
      <c r="M71" s="861"/>
      <c r="N71" s="861"/>
      <c r="O71" s="861"/>
      <c r="P71" s="862"/>
      <c r="Q71" s="863">
        <v>108</v>
      </c>
      <c r="R71" s="817"/>
      <c r="S71" s="817"/>
      <c r="T71" s="817"/>
      <c r="U71" s="817"/>
      <c r="V71" s="817">
        <v>105</v>
      </c>
      <c r="W71" s="817"/>
      <c r="X71" s="817"/>
      <c r="Y71" s="817"/>
      <c r="Z71" s="817"/>
      <c r="AA71" s="817">
        <v>3</v>
      </c>
      <c r="AB71" s="817"/>
      <c r="AC71" s="817"/>
      <c r="AD71" s="817"/>
      <c r="AE71" s="817"/>
      <c r="AF71" s="817">
        <v>3</v>
      </c>
      <c r="AG71" s="817"/>
      <c r="AH71" s="817"/>
      <c r="AI71" s="817"/>
      <c r="AJ71" s="817"/>
      <c r="AK71" s="817" t="s">
        <v>520</v>
      </c>
      <c r="AL71" s="817"/>
      <c r="AM71" s="817"/>
      <c r="AN71" s="817"/>
      <c r="AO71" s="817"/>
      <c r="AP71" s="817" t="s">
        <v>520</v>
      </c>
      <c r="AQ71" s="817"/>
      <c r="AR71" s="817"/>
      <c r="AS71" s="817"/>
      <c r="AT71" s="817"/>
      <c r="AU71" s="817" t="s">
        <v>520</v>
      </c>
      <c r="AV71" s="817"/>
      <c r="AW71" s="817"/>
      <c r="AX71" s="817"/>
      <c r="AY71" s="817"/>
      <c r="AZ71" s="819"/>
      <c r="BA71" s="819"/>
      <c r="BB71" s="819"/>
      <c r="BC71" s="819"/>
      <c r="BD71" s="820"/>
      <c r="BE71" s="232"/>
      <c r="BF71" s="232"/>
      <c r="BG71" s="232"/>
      <c r="BH71" s="232"/>
      <c r="BI71" s="232"/>
      <c r="BJ71" s="232"/>
      <c r="BK71" s="232"/>
      <c r="BL71" s="232"/>
      <c r="BM71" s="232"/>
      <c r="BN71" s="232"/>
      <c r="BO71" s="232"/>
      <c r="BP71" s="232"/>
      <c r="BQ71" s="229">
        <v>65</v>
      </c>
      <c r="BR71" s="234"/>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0"/>
    </row>
    <row r="72" spans="1:131" ht="26.25" customHeight="1" x14ac:dyDescent="0.15">
      <c r="A72" s="229">
        <v>5</v>
      </c>
      <c r="B72" s="860" t="s">
        <v>589</v>
      </c>
      <c r="C72" s="861"/>
      <c r="D72" s="861"/>
      <c r="E72" s="861"/>
      <c r="F72" s="861"/>
      <c r="G72" s="861"/>
      <c r="H72" s="861"/>
      <c r="I72" s="861"/>
      <c r="J72" s="861"/>
      <c r="K72" s="861"/>
      <c r="L72" s="861"/>
      <c r="M72" s="861"/>
      <c r="N72" s="861"/>
      <c r="O72" s="861"/>
      <c r="P72" s="862"/>
      <c r="Q72" s="863">
        <v>80</v>
      </c>
      <c r="R72" s="817"/>
      <c r="S72" s="817"/>
      <c r="T72" s="817"/>
      <c r="U72" s="817"/>
      <c r="V72" s="817">
        <v>80</v>
      </c>
      <c r="W72" s="817"/>
      <c r="X72" s="817"/>
      <c r="Y72" s="817"/>
      <c r="Z72" s="817"/>
      <c r="AA72" s="817" t="s">
        <v>520</v>
      </c>
      <c r="AB72" s="817"/>
      <c r="AC72" s="817"/>
      <c r="AD72" s="817"/>
      <c r="AE72" s="817"/>
      <c r="AF72" s="817" t="s">
        <v>520</v>
      </c>
      <c r="AG72" s="817"/>
      <c r="AH72" s="817"/>
      <c r="AI72" s="817"/>
      <c r="AJ72" s="817"/>
      <c r="AK72" s="817" t="s">
        <v>520</v>
      </c>
      <c r="AL72" s="817"/>
      <c r="AM72" s="817"/>
      <c r="AN72" s="817"/>
      <c r="AO72" s="817"/>
      <c r="AP72" s="817" t="s">
        <v>520</v>
      </c>
      <c r="AQ72" s="817"/>
      <c r="AR72" s="817"/>
      <c r="AS72" s="817"/>
      <c r="AT72" s="817"/>
      <c r="AU72" s="817" t="s">
        <v>520</v>
      </c>
      <c r="AV72" s="817"/>
      <c r="AW72" s="817"/>
      <c r="AX72" s="817"/>
      <c r="AY72" s="817"/>
      <c r="AZ72" s="819"/>
      <c r="BA72" s="819"/>
      <c r="BB72" s="819"/>
      <c r="BC72" s="819"/>
      <c r="BD72" s="820"/>
      <c r="BE72" s="232"/>
      <c r="BF72" s="232"/>
      <c r="BG72" s="232"/>
      <c r="BH72" s="232"/>
      <c r="BI72" s="232"/>
      <c r="BJ72" s="232"/>
      <c r="BK72" s="232"/>
      <c r="BL72" s="232"/>
      <c r="BM72" s="232"/>
      <c r="BN72" s="232"/>
      <c r="BO72" s="232"/>
      <c r="BP72" s="232"/>
      <c r="BQ72" s="229">
        <v>66</v>
      </c>
      <c r="BR72" s="234"/>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0"/>
    </row>
    <row r="73" spans="1:131" ht="26.25" customHeight="1" x14ac:dyDescent="0.15">
      <c r="A73" s="229">
        <v>6</v>
      </c>
      <c r="B73" s="860" t="s">
        <v>590</v>
      </c>
      <c r="C73" s="861"/>
      <c r="D73" s="861"/>
      <c r="E73" s="861"/>
      <c r="F73" s="861"/>
      <c r="G73" s="861"/>
      <c r="H73" s="861"/>
      <c r="I73" s="861"/>
      <c r="J73" s="861"/>
      <c r="K73" s="861"/>
      <c r="L73" s="861"/>
      <c r="M73" s="861"/>
      <c r="N73" s="861"/>
      <c r="O73" s="861"/>
      <c r="P73" s="862"/>
      <c r="Q73" s="863">
        <v>108</v>
      </c>
      <c r="R73" s="817"/>
      <c r="S73" s="817"/>
      <c r="T73" s="817"/>
      <c r="U73" s="817"/>
      <c r="V73" s="817">
        <v>87</v>
      </c>
      <c r="W73" s="817"/>
      <c r="X73" s="817"/>
      <c r="Y73" s="817"/>
      <c r="Z73" s="817"/>
      <c r="AA73" s="817">
        <v>21</v>
      </c>
      <c r="AB73" s="817"/>
      <c r="AC73" s="817"/>
      <c r="AD73" s="817"/>
      <c r="AE73" s="817"/>
      <c r="AF73" s="817">
        <v>22</v>
      </c>
      <c r="AG73" s="817"/>
      <c r="AH73" s="817"/>
      <c r="AI73" s="817"/>
      <c r="AJ73" s="817"/>
      <c r="AK73" s="817" t="s">
        <v>520</v>
      </c>
      <c r="AL73" s="817"/>
      <c r="AM73" s="817"/>
      <c r="AN73" s="817"/>
      <c r="AO73" s="817"/>
      <c r="AP73" s="817">
        <v>15</v>
      </c>
      <c r="AQ73" s="817"/>
      <c r="AR73" s="817"/>
      <c r="AS73" s="817"/>
      <c r="AT73" s="817"/>
      <c r="AU73" s="817" t="s">
        <v>520</v>
      </c>
      <c r="AV73" s="817"/>
      <c r="AW73" s="817"/>
      <c r="AX73" s="817"/>
      <c r="AY73" s="817"/>
      <c r="AZ73" s="819"/>
      <c r="BA73" s="819"/>
      <c r="BB73" s="819"/>
      <c r="BC73" s="819"/>
      <c r="BD73" s="820"/>
      <c r="BE73" s="232"/>
      <c r="BF73" s="232"/>
      <c r="BG73" s="232"/>
      <c r="BH73" s="232"/>
      <c r="BI73" s="232"/>
      <c r="BJ73" s="232"/>
      <c r="BK73" s="232"/>
      <c r="BL73" s="232"/>
      <c r="BM73" s="232"/>
      <c r="BN73" s="232"/>
      <c r="BO73" s="232"/>
      <c r="BP73" s="232"/>
      <c r="BQ73" s="229">
        <v>67</v>
      </c>
      <c r="BR73" s="234"/>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0"/>
    </row>
    <row r="74" spans="1:131" ht="26.25" customHeight="1" x14ac:dyDescent="0.15">
      <c r="A74" s="229">
        <v>7</v>
      </c>
      <c r="B74" s="860" t="s">
        <v>591</v>
      </c>
      <c r="C74" s="861"/>
      <c r="D74" s="861"/>
      <c r="E74" s="861"/>
      <c r="F74" s="861"/>
      <c r="G74" s="861"/>
      <c r="H74" s="861"/>
      <c r="I74" s="861"/>
      <c r="J74" s="861"/>
      <c r="K74" s="861"/>
      <c r="L74" s="861"/>
      <c r="M74" s="861"/>
      <c r="N74" s="861"/>
      <c r="O74" s="861"/>
      <c r="P74" s="862"/>
      <c r="Q74" s="863">
        <v>124</v>
      </c>
      <c r="R74" s="817"/>
      <c r="S74" s="817"/>
      <c r="T74" s="817"/>
      <c r="U74" s="817"/>
      <c r="V74" s="817">
        <v>101</v>
      </c>
      <c r="W74" s="817"/>
      <c r="X74" s="817"/>
      <c r="Y74" s="817"/>
      <c r="Z74" s="817"/>
      <c r="AA74" s="817">
        <v>23</v>
      </c>
      <c r="AB74" s="817"/>
      <c r="AC74" s="817"/>
      <c r="AD74" s="817"/>
      <c r="AE74" s="817"/>
      <c r="AF74" s="817">
        <v>23</v>
      </c>
      <c r="AG74" s="817"/>
      <c r="AH74" s="817"/>
      <c r="AI74" s="817"/>
      <c r="AJ74" s="817"/>
      <c r="AK74" s="817" t="s">
        <v>520</v>
      </c>
      <c r="AL74" s="817"/>
      <c r="AM74" s="817"/>
      <c r="AN74" s="817"/>
      <c r="AO74" s="817"/>
      <c r="AP74" s="817">
        <v>95</v>
      </c>
      <c r="AQ74" s="817"/>
      <c r="AR74" s="817"/>
      <c r="AS74" s="817"/>
      <c r="AT74" s="817"/>
      <c r="AU74" s="817" t="s">
        <v>520</v>
      </c>
      <c r="AV74" s="817"/>
      <c r="AW74" s="817"/>
      <c r="AX74" s="817"/>
      <c r="AY74" s="817"/>
      <c r="AZ74" s="819"/>
      <c r="BA74" s="819"/>
      <c r="BB74" s="819"/>
      <c r="BC74" s="819"/>
      <c r="BD74" s="820"/>
      <c r="BE74" s="232"/>
      <c r="BF74" s="232"/>
      <c r="BG74" s="232"/>
      <c r="BH74" s="232"/>
      <c r="BI74" s="232"/>
      <c r="BJ74" s="232"/>
      <c r="BK74" s="232"/>
      <c r="BL74" s="232"/>
      <c r="BM74" s="232"/>
      <c r="BN74" s="232"/>
      <c r="BO74" s="232"/>
      <c r="BP74" s="232"/>
      <c r="BQ74" s="229">
        <v>68</v>
      </c>
      <c r="BR74" s="234"/>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0"/>
    </row>
    <row r="75" spans="1:131" ht="26.25" customHeight="1" x14ac:dyDescent="0.15">
      <c r="A75" s="229">
        <v>8</v>
      </c>
      <c r="B75" s="860" t="s">
        <v>592</v>
      </c>
      <c r="C75" s="861"/>
      <c r="D75" s="861"/>
      <c r="E75" s="861"/>
      <c r="F75" s="861"/>
      <c r="G75" s="861"/>
      <c r="H75" s="861"/>
      <c r="I75" s="861"/>
      <c r="J75" s="861"/>
      <c r="K75" s="861"/>
      <c r="L75" s="861"/>
      <c r="M75" s="861"/>
      <c r="N75" s="861"/>
      <c r="O75" s="861"/>
      <c r="P75" s="862"/>
      <c r="Q75" s="864">
        <v>29</v>
      </c>
      <c r="R75" s="865"/>
      <c r="S75" s="865"/>
      <c r="T75" s="865"/>
      <c r="U75" s="821"/>
      <c r="V75" s="866">
        <v>27</v>
      </c>
      <c r="W75" s="865"/>
      <c r="X75" s="865"/>
      <c r="Y75" s="865"/>
      <c r="Z75" s="821"/>
      <c r="AA75" s="866">
        <v>2</v>
      </c>
      <c r="AB75" s="865"/>
      <c r="AC75" s="865"/>
      <c r="AD75" s="865"/>
      <c r="AE75" s="821"/>
      <c r="AF75" s="866" t="s">
        <v>605</v>
      </c>
      <c r="AG75" s="865"/>
      <c r="AH75" s="865"/>
      <c r="AI75" s="865"/>
      <c r="AJ75" s="821"/>
      <c r="AK75" s="866" t="s">
        <v>520</v>
      </c>
      <c r="AL75" s="865"/>
      <c r="AM75" s="865"/>
      <c r="AN75" s="865"/>
      <c r="AO75" s="821"/>
      <c r="AP75" s="866" t="s">
        <v>520</v>
      </c>
      <c r="AQ75" s="865"/>
      <c r="AR75" s="865"/>
      <c r="AS75" s="865"/>
      <c r="AT75" s="821"/>
      <c r="AU75" s="866" t="s">
        <v>520</v>
      </c>
      <c r="AV75" s="865"/>
      <c r="AW75" s="865"/>
      <c r="AX75" s="865"/>
      <c r="AY75" s="821"/>
      <c r="AZ75" s="819"/>
      <c r="BA75" s="819"/>
      <c r="BB75" s="819"/>
      <c r="BC75" s="819"/>
      <c r="BD75" s="820"/>
      <c r="BE75" s="232"/>
      <c r="BF75" s="232"/>
      <c r="BG75" s="232"/>
      <c r="BH75" s="232"/>
      <c r="BI75" s="232"/>
      <c r="BJ75" s="232"/>
      <c r="BK75" s="232"/>
      <c r="BL75" s="232"/>
      <c r="BM75" s="232"/>
      <c r="BN75" s="232"/>
      <c r="BO75" s="232"/>
      <c r="BP75" s="232"/>
      <c r="BQ75" s="229">
        <v>69</v>
      </c>
      <c r="BR75" s="234"/>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0"/>
    </row>
    <row r="76" spans="1:131" ht="26.25" customHeight="1" x14ac:dyDescent="0.15">
      <c r="A76" s="229">
        <v>9</v>
      </c>
      <c r="B76" s="860" t="s">
        <v>593</v>
      </c>
      <c r="C76" s="861"/>
      <c r="D76" s="861"/>
      <c r="E76" s="861"/>
      <c r="F76" s="861"/>
      <c r="G76" s="861"/>
      <c r="H76" s="861"/>
      <c r="I76" s="861"/>
      <c r="J76" s="861"/>
      <c r="K76" s="861"/>
      <c r="L76" s="861"/>
      <c r="M76" s="861"/>
      <c r="N76" s="861"/>
      <c r="O76" s="861"/>
      <c r="P76" s="862"/>
      <c r="Q76" s="864">
        <v>1833</v>
      </c>
      <c r="R76" s="865"/>
      <c r="S76" s="865"/>
      <c r="T76" s="865"/>
      <c r="U76" s="821"/>
      <c r="V76" s="866">
        <v>1780</v>
      </c>
      <c r="W76" s="865"/>
      <c r="X76" s="865"/>
      <c r="Y76" s="865"/>
      <c r="Z76" s="821"/>
      <c r="AA76" s="866">
        <v>53</v>
      </c>
      <c r="AB76" s="865"/>
      <c r="AC76" s="865"/>
      <c r="AD76" s="865"/>
      <c r="AE76" s="821"/>
      <c r="AF76" s="866">
        <v>53</v>
      </c>
      <c r="AG76" s="865"/>
      <c r="AH76" s="865"/>
      <c r="AI76" s="865"/>
      <c r="AJ76" s="821"/>
      <c r="AK76" s="866" t="s">
        <v>520</v>
      </c>
      <c r="AL76" s="865"/>
      <c r="AM76" s="865"/>
      <c r="AN76" s="865"/>
      <c r="AO76" s="821"/>
      <c r="AP76" s="866" t="s">
        <v>520</v>
      </c>
      <c r="AQ76" s="865"/>
      <c r="AR76" s="865"/>
      <c r="AS76" s="865"/>
      <c r="AT76" s="821"/>
      <c r="AU76" s="866" t="s">
        <v>520</v>
      </c>
      <c r="AV76" s="865"/>
      <c r="AW76" s="865"/>
      <c r="AX76" s="865"/>
      <c r="AY76" s="821"/>
      <c r="AZ76" s="819"/>
      <c r="BA76" s="819"/>
      <c r="BB76" s="819"/>
      <c r="BC76" s="819"/>
      <c r="BD76" s="820"/>
      <c r="BE76" s="232"/>
      <c r="BF76" s="232"/>
      <c r="BG76" s="232"/>
      <c r="BH76" s="232"/>
      <c r="BI76" s="232"/>
      <c r="BJ76" s="232"/>
      <c r="BK76" s="232"/>
      <c r="BL76" s="232"/>
      <c r="BM76" s="232"/>
      <c r="BN76" s="232"/>
      <c r="BO76" s="232"/>
      <c r="BP76" s="232"/>
      <c r="BQ76" s="229">
        <v>70</v>
      </c>
      <c r="BR76" s="234"/>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0"/>
    </row>
    <row r="77" spans="1:131" ht="26.25" customHeight="1" x14ac:dyDescent="0.15">
      <c r="A77" s="229">
        <v>10</v>
      </c>
      <c r="B77" s="860" t="s">
        <v>594</v>
      </c>
      <c r="C77" s="861"/>
      <c r="D77" s="861"/>
      <c r="E77" s="861"/>
      <c r="F77" s="861"/>
      <c r="G77" s="861"/>
      <c r="H77" s="861"/>
      <c r="I77" s="861"/>
      <c r="J77" s="861"/>
      <c r="K77" s="861"/>
      <c r="L77" s="861"/>
      <c r="M77" s="861"/>
      <c r="N77" s="861"/>
      <c r="O77" s="861"/>
      <c r="P77" s="862"/>
      <c r="Q77" s="864">
        <v>6552</v>
      </c>
      <c r="R77" s="865"/>
      <c r="S77" s="865"/>
      <c r="T77" s="865"/>
      <c r="U77" s="821"/>
      <c r="V77" s="866">
        <v>6149</v>
      </c>
      <c r="W77" s="865"/>
      <c r="X77" s="865"/>
      <c r="Y77" s="865"/>
      <c r="Z77" s="821"/>
      <c r="AA77" s="866">
        <v>403</v>
      </c>
      <c r="AB77" s="865"/>
      <c r="AC77" s="865"/>
      <c r="AD77" s="865"/>
      <c r="AE77" s="821"/>
      <c r="AF77" s="866">
        <v>403</v>
      </c>
      <c r="AG77" s="865"/>
      <c r="AH77" s="865"/>
      <c r="AI77" s="865"/>
      <c r="AJ77" s="821"/>
      <c r="AK77" s="866" t="s">
        <v>520</v>
      </c>
      <c r="AL77" s="865"/>
      <c r="AM77" s="865"/>
      <c r="AN77" s="865"/>
      <c r="AO77" s="821"/>
      <c r="AP77" s="866" t="s">
        <v>520</v>
      </c>
      <c r="AQ77" s="865"/>
      <c r="AR77" s="865"/>
      <c r="AS77" s="865"/>
      <c r="AT77" s="821"/>
      <c r="AU77" s="866" t="s">
        <v>520</v>
      </c>
      <c r="AV77" s="865"/>
      <c r="AW77" s="865"/>
      <c r="AX77" s="865"/>
      <c r="AY77" s="821"/>
      <c r="AZ77" s="819"/>
      <c r="BA77" s="819"/>
      <c r="BB77" s="819"/>
      <c r="BC77" s="819"/>
      <c r="BD77" s="820"/>
      <c r="BE77" s="232"/>
      <c r="BF77" s="232"/>
      <c r="BG77" s="232"/>
      <c r="BH77" s="232"/>
      <c r="BI77" s="232"/>
      <c r="BJ77" s="232"/>
      <c r="BK77" s="232"/>
      <c r="BL77" s="232"/>
      <c r="BM77" s="232"/>
      <c r="BN77" s="232"/>
      <c r="BO77" s="232"/>
      <c r="BP77" s="232"/>
      <c r="BQ77" s="229">
        <v>71</v>
      </c>
      <c r="BR77" s="234"/>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0"/>
    </row>
    <row r="78" spans="1:131" ht="26.25" customHeight="1" x14ac:dyDescent="0.15">
      <c r="A78" s="229">
        <v>11</v>
      </c>
      <c r="B78" s="860" t="s">
        <v>595</v>
      </c>
      <c r="C78" s="861"/>
      <c r="D78" s="861"/>
      <c r="E78" s="861"/>
      <c r="F78" s="861"/>
      <c r="G78" s="861"/>
      <c r="H78" s="861"/>
      <c r="I78" s="861"/>
      <c r="J78" s="861"/>
      <c r="K78" s="861"/>
      <c r="L78" s="861"/>
      <c r="M78" s="861"/>
      <c r="N78" s="861"/>
      <c r="O78" s="861"/>
      <c r="P78" s="862"/>
      <c r="Q78" s="863">
        <v>13</v>
      </c>
      <c r="R78" s="817"/>
      <c r="S78" s="817"/>
      <c r="T78" s="817"/>
      <c r="U78" s="817"/>
      <c r="V78" s="817">
        <v>13</v>
      </c>
      <c r="W78" s="817"/>
      <c r="X78" s="817"/>
      <c r="Y78" s="817"/>
      <c r="Z78" s="817"/>
      <c r="AA78" s="817">
        <v>0</v>
      </c>
      <c r="AB78" s="817"/>
      <c r="AC78" s="817"/>
      <c r="AD78" s="817"/>
      <c r="AE78" s="817"/>
      <c r="AF78" s="817">
        <v>1</v>
      </c>
      <c r="AG78" s="817"/>
      <c r="AH78" s="817"/>
      <c r="AI78" s="817"/>
      <c r="AJ78" s="817"/>
      <c r="AK78" s="817" t="s">
        <v>520</v>
      </c>
      <c r="AL78" s="817"/>
      <c r="AM78" s="817"/>
      <c r="AN78" s="817"/>
      <c r="AO78" s="817"/>
      <c r="AP78" s="817" t="s">
        <v>520</v>
      </c>
      <c r="AQ78" s="817"/>
      <c r="AR78" s="817"/>
      <c r="AS78" s="817"/>
      <c r="AT78" s="817"/>
      <c r="AU78" s="817" t="s">
        <v>520</v>
      </c>
      <c r="AV78" s="817"/>
      <c r="AW78" s="817"/>
      <c r="AX78" s="817"/>
      <c r="AY78" s="817"/>
      <c r="AZ78" s="819"/>
      <c r="BA78" s="819"/>
      <c r="BB78" s="819"/>
      <c r="BC78" s="819"/>
      <c r="BD78" s="820"/>
      <c r="BE78" s="232"/>
      <c r="BF78" s="232"/>
      <c r="BG78" s="232"/>
      <c r="BH78" s="232"/>
      <c r="BI78" s="232"/>
      <c r="BJ78" s="220"/>
      <c r="BK78" s="220"/>
      <c r="BL78" s="220"/>
      <c r="BM78" s="220"/>
      <c r="BN78" s="220"/>
      <c r="BO78" s="232"/>
      <c r="BP78" s="232"/>
      <c r="BQ78" s="229">
        <v>72</v>
      </c>
      <c r="BR78" s="234"/>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0"/>
    </row>
    <row r="79" spans="1:131" ht="26.25" customHeight="1" x14ac:dyDescent="0.15">
      <c r="A79" s="229">
        <v>12</v>
      </c>
      <c r="B79" s="860" t="s">
        <v>596</v>
      </c>
      <c r="C79" s="861"/>
      <c r="D79" s="861"/>
      <c r="E79" s="861"/>
      <c r="F79" s="861"/>
      <c r="G79" s="861"/>
      <c r="H79" s="861"/>
      <c r="I79" s="861"/>
      <c r="J79" s="861"/>
      <c r="K79" s="861"/>
      <c r="L79" s="861"/>
      <c r="M79" s="861"/>
      <c r="N79" s="861"/>
      <c r="O79" s="861"/>
      <c r="P79" s="862"/>
      <c r="Q79" s="863">
        <v>239</v>
      </c>
      <c r="R79" s="817"/>
      <c r="S79" s="817"/>
      <c r="T79" s="817"/>
      <c r="U79" s="817"/>
      <c r="V79" s="817">
        <v>188</v>
      </c>
      <c r="W79" s="817"/>
      <c r="X79" s="817"/>
      <c r="Y79" s="817"/>
      <c r="Z79" s="817"/>
      <c r="AA79" s="817">
        <v>50</v>
      </c>
      <c r="AB79" s="817"/>
      <c r="AC79" s="817"/>
      <c r="AD79" s="817"/>
      <c r="AE79" s="817"/>
      <c r="AF79" s="817">
        <v>50</v>
      </c>
      <c r="AG79" s="817"/>
      <c r="AH79" s="817"/>
      <c r="AI79" s="817"/>
      <c r="AJ79" s="817"/>
      <c r="AK79" s="817" t="s">
        <v>520</v>
      </c>
      <c r="AL79" s="817"/>
      <c r="AM79" s="817"/>
      <c r="AN79" s="817"/>
      <c r="AO79" s="817"/>
      <c r="AP79" s="817" t="s">
        <v>520</v>
      </c>
      <c r="AQ79" s="817"/>
      <c r="AR79" s="817"/>
      <c r="AS79" s="817"/>
      <c r="AT79" s="817"/>
      <c r="AU79" s="817" t="s">
        <v>520</v>
      </c>
      <c r="AV79" s="817"/>
      <c r="AW79" s="817"/>
      <c r="AX79" s="817"/>
      <c r="AY79" s="817"/>
      <c r="AZ79" s="819"/>
      <c r="BA79" s="819"/>
      <c r="BB79" s="819"/>
      <c r="BC79" s="819"/>
      <c r="BD79" s="820"/>
      <c r="BE79" s="232"/>
      <c r="BF79" s="232"/>
      <c r="BG79" s="232"/>
      <c r="BH79" s="232"/>
      <c r="BI79" s="232"/>
      <c r="BJ79" s="220"/>
      <c r="BK79" s="220"/>
      <c r="BL79" s="220"/>
      <c r="BM79" s="220"/>
      <c r="BN79" s="220"/>
      <c r="BO79" s="232"/>
      <c r="BP79" s="232"/>
      <c r="BQ79" s="229">
        <v>73</v>
      </c>
      <c r="BR79" s="234"/>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0"/>
    </row>
    <row r="80" spans="1:131" ht="26.25" customHeight="1" x14ac:dyDescent="0.15">
      <c r="A80" s="229">
        <v>13</v>
      </c>
      <c r="B80" s="860" t="s">
        <v>597</v>
      </c>
      <c r="C80" s="861"/>
      <c r="D80" s="861"/>
      <c r="E80" s="861"/>
      <c r="F80" s="861"/>
      <c r="G80" s="861"/>
      <c r="H80" s="861"/>
      <c r="I80" s="861"/>
      <c r="J80" s="861"/>
      <c r="K80" s="861"/>
      <c r="L80" s="861"/>
      <c r="M80" s="861"/>
      <c r="N80" s="861"/>
      <c r="O80" s="861"/>
      <c r="P80" s="862"/>
      <c r="Q80" s="863">
        <v>307348</v>
      </c>
      <c r="R80" s="817"/>
      <c r="S80" s="817"/>
      <c r="T80" s="817"/>
      <c r="U80" s="817"/>
      <c r="V80" s="817">
        <v>292047</v>
      </c>
      <c r="W80" s="817"/>
      <c r="X80" s="817"/>
      <c r="Y80" s="817"/>
      <c r="Z80" s="817"/>
      <c r="AA80" s="817">
        <v>15301</v>
      </c>
      <c r="AB80" s="817"/>
      <c r="AC80" s="817"/>
      <c r="AD80" s="817"/>
      <c r="AE80" s="817"/>
      <c r="AF80" s="817">
        <v>15301</v>
      </c>
      <c r="AG80" s="817"/>
      <c r="AH80" s="817"/>
      <c r="AI80" s="817"/>
      <c r="AJ80" s="817"/>
      <c r="AK80" s="817" t="s">
        <v>520</v>
      </c>
      <c r="AL80" s="817"/>
      <c r="AM80" s="817"/>
      <c r="AN80" s="817"/>
      <c r="AO80" s="817"/>
      <c r="AP80" s="817" t="s">
        <v>520</v>
      </c>
      <c r="AQ80" s="817"/>
      <c r="AR80" s="817"/>
      <c r="AS80" s="817"/>
      <c r="AT80" s="817"/>
      <c r="AU80" s="817" t="s">
        <v>520</v>
      </c>
      <c r="AV80" s="817"/>
      <c r="AW80" s="817"/>
      <c r="AX80" s="817"/>
      <c r="AY80" s="817"/>
      <c r="AZ80" s="819"/>
      <c r="BA80" s="819"/>
      <c r="BB80" s="819"/>
      <c r="BC80" s="819"/>
      <c r="BD80" s="820"/>
      <c r="BE80" s="232"/>
      <c r="BF80" s="232"/>
      <c r="BG80" s="232"/>
      <c r="BH80" s="232"/>
      <c r="BI80" s="232"/>
      <c r="BJ80" s="232"/>
      <c r="BK80" s="232"/>
      <c r="BL80" s="232"/>
      <c r="BM80" s="232"/>
      <c r="BN80" s="232"/>
      <c r="BO80" s="232"/>
      <c r="BP80" s="232"/>
      <c r="BQ80" s="229">
        <v>74</v>
      </c>
      <c r="BR80" s="234"/>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0"/>
    </row>
    <row r="81" spans="1:131" ht="26.25" customHeight="1" x14ac:dyDescent="0.15">
      <c r="A81" s="229">
        <v>14</v>
      </c>
      <c r="B81" s="860" t="s">
        <v>598</v>
      </c>
      <c r="C81" s="861"/>
      <c r="D81" s="861"/>
      <c r="E81" s="861"/>
      <c r="F81" s="861"/>
      <c r="G81" s="861"/>
      <c r="H81" s="861"/>
      <c r="I81" s="861"/>
      <c r="J81" s="861"/>
      <c r="K81" s="861"/>
      <c r="L81" s="861"/>
      <c r="M81" s="861"/>
      <c r="N81" s="861"/>
      <c r="O81" s="861"/>
      <c r="P81" s="862"/>
      <c r="Q81" s="863">
        <v>210</v>
      </c>
      <c r="R81" s="817"/>
      <c r="S81" s="817"/>
      <c r="T81" s="817"/>
      <c r="U81" s="817"/>
      <c r="V81" s="817">
        <v>206</v>
      </c>
      <c r="W81" s="817"/>
      <c r="X81" s="817"/>
      <c r="Y81" s="817"/>
      <c r="Z81" s="817"/>
      <c r="AA81" s="817">
        <v>4</v>
      </c>
      <c r="AB81" s="817"/>
      <c r="AC81" s="817"/>
      <c r="AD81" s="817"/>
      <c r="AE81" s="817"/>
      <c r="AF81" s="817">
        <v>7</v>
      </c>
      <c r="AG81" s="817"/>
      <c r="AH81" s="817"/>
      <c r="AI81" s="817"/>
      <c r="AJ81" s="817"/>
      <c r="AK81" s="817" t="s">
        <v>520</v>
      </c>
      <c r="AL81" s="817"/>
      <c r="AM81" s="817"/>
      <c r="AN81" s="817"/>
      <c r="AO81" s="817"/>
      <c r="AP81" s="817" t="s">
        <v>520</v>
      </c>
      <c r="AQ81" s="817"/>
      <c r="AR81" s="817"/>
      <c r="AS81" s="817"/>
      <c r="AT81" s="817"/>
      <c r="AU81" s="817" t="s">
        <v>520</v>
      </c>
      <c r="AV81" s="817"/>
      <c r="AW81" s="817"/>
      <c r="AX81" s="817"/>
      <c r="AY81" s="817"/>
      <c r="AZ81" s="819"/>
      <c r="BA81" s="819"/>
      <c r="BB81" s="819"/>
      <c r="BC81" s="819"/>
      <c r="BD81" s="820"/>
      <c r="BE81" s="232"/>
      <c r="BF81" s="232"/>
      <c r="BG81" s="232"/>
      <c r="BH81" s="232"/>
      <c r="BI81" s="232"/>
      <c r="BJ81" s="232"/>
      <c r="BK81" s="232"/>
      <c r="BL81" s="232"/>
      <c r="BM81" s="232"/>
      <c r="BN81" s="232"/>
      <c r="BO81" s="232"/>
      <c r="BP81" s="232"/>
      <c r="BQ81" s="229">
        <v>75</v>
      </c>
      <c r="BR81" s="234"/>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0"/>
    </row>
    <row r="82" spans="1:131" ht="26.25" customHeight="1" x14ac:dyDescent="0.15">
      <c r="A82" s="229">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2"/>
      <c r="BF82" s="232"/>
      <c r="BG82" s="232"/>
      <c r="BH82" s="232"/>
      <c r="BI82" s="232"/>
      <c r="BJ82" s="232"/>
      <c r="BK82" s="232"/>
      <c r="BL82" s="232"/>
      <c r="BM82" s="232"/>
      <c r="BN82" s="232"/>
      <c r="BO82" s="232"/>
      <c r="BP82" s="232"/>
      <c r="BQ82" s="229">
        <v>76</v>
      </c>
      <c r="BR82" s="234"/>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0"/>
    </row>
    <row r="83" spans="1:131" ht="26.25" customHeight="1" x14ac:dyDescent="0.15">
      <c r="A83" s="229">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2"/>
      <c r="BF83" s="232"/>
      <c r="BG83" s="232"/>
      <c r="BH83" s="232"/>
      <c r="BI83" s="232"/>
      <c r="BJ83" s="232"/>
      <c r="BK83" s="232"/>
      <c r="BL83" s="232"/>
      <c r="BM83" s="232"/>
      <c r="BN83" s="232"/>
      <c r="BO83" s="232"/>
      <c r="BP83" s="232"/>
      <c r="BQ83" s="229">
        <v>77</v>
      </c>
      <c r="BR83" s="234"/>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0"/>
    </row>
    <row r="84" spans="1:131" ht="26.25" customHeight="1" x14ac:dyDescent="0.15">
      <c r="A84" s="229">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2"/>
      <c r="BF84" s="232"/>
      <c r="BG84" s="232"/>
      <c r="BH84" s="232"/>
      <c r="BI84" s="232"/>
      <c r="BJ84" s="232"/>
      <c r="BK84" s="232"/>
      <c r="BL84" s="232"/>
      <c r="BM84" s="232"/>
      <c r="BN84" s="232"/>
      <c r="BO84" s="232"/>
      <c r="BP84" s="232"/>
      <c r="BQ84" s="229">
        <v>78</v>
      </c>
      <c r="BR84" s="234"/>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0"/>
    </row>
    <row r="85" spans="1:131" ht="26.25" customHeight="1" x14ac:dyDescent="0.15">
      <c r="A85" s="229">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2"/>
      <c r="BF85" s="232"/>
      <c r="BG85" s="232"/>
      <c r="BH85" s="232"/>
      <c r="BI85" s="232"/>
      <c r="BJ85" s="232"/>
      <c r="BK85" s="232"/>
      <c r="BL85" s="232"/>
      <c r="BM85" s="232"/>
      <c r="BN85" s="232"/>
      <c r="BO85" s="232"/>
      <c r="BP85" s="232"/>
      <c r="BQ85" s="229">
        <v>79</v>
      </c>
      <c r="BR85" s="234"/>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0"/>
    </row>
    <row r="86" spans="1:131" ht="26.25" customHeight="1" x14ac:dyDescent="0.15">
      <c r="A86" s="229">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2"/>
      <c r="BF86" s="232"/>
      <c r="BG86" s="232"/>
      <c r="BH86" s="232"/>
      <c r="BI86" s="232"/>
      <c r="BJ86" s="232"/>
      <c r="BK86" s="232"/>
      <c r="BL86" s="232"/>
      <c r="BM86" s="232"/>
      <c r="BN86" s="232"/>
      <c r="BO86" s="232"/>
      <c r="BP86" s="232"/>
      <c r="BQ86" s="229">
        <v>80</v>
      </c>
      <c r="BR86" s="234"/>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0"/>
    </row>
    <row r="87" spans="1:131" ht="26.25" customHeight="1" x14ac:dyDescent="0.15">
      <c r="A87" s="235">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2"/>
      <c r="BF87" s="232"/>
      <c r="BG87" s="232"/>
      <c r="BH87" s="232"/>
      <c r="BI87" s="232"/>
      <c r="BJ87" s="232"/>
      <c r="BK87" s="232"/>
      <c r="BL87" s="232"/>
      <c r="BM87" s="232"/>
      <c r="BN87" s="232"/>
      <c r="BO87" s="232"/>
      <c r="BP87" s="232"/>
      <c r="BQ87" s="229">
        <v>81</v>
      </c>
      <c r="BR87" s="234"/>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0"/>
    </row>
    <row r="88" spans="1:131" ht="26.25" customHeight="1" thickBot="1" x14ac:dyDescent="0.2">
      <c r="A88" s="231" t="s">
        <v>393</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15995</v>
      </c>
      <c r="AG88" s="831"/>
      <c r="AH88" s="831"/>
      <c r="AI88" s="831"/>
      <c r="AJ88" s="831"/>
      <c r="AK88" s="828"/>
      <c r="AL88" s="828"/>
      <c r="AM88" s="828"/>
      <c r="AN88" s="828"/>
      <c r="AO88" s="828"/>
      <c r="AP88" s="831">
        <v>6413</v>
      </c>
      <c r="AQ88" s="831"/>
      <c r="AR88" s="831"/>
      <c r="AS88" s="831"/>
      <c r="AT88" s="831"/>
      <c r="AU88" s="831">
        <v>687</v>
      </c>
      <c r="AV88" s="831"/>
      <c r="AW88" s="831"/>
      <c r="AX88" s="831"/>
      <c r="AY88" s="831"/>
      <c r="AZ88" s="836"/>
      <c r="BA88" s="836"/>
      <c r="BB88" s="836"/>
      <c r="BC88" s="836"/>
      <c r="BD88" s="837"/>
      <c r="BE88" s="232"/>
      <c r="BF88" s="232"/>
      <c r="BG88" s="232"/>
      <c r="BH88" s="232"/>
      <c r="BI88" s="232"/>
      <c r="BJ88" s="232"/>
      <c r="BK88" s="232"/>
      <c r="BL88" s="232"/>
      <c r="BM88" s="232"/>
      <c r="BN88" s="232"/>
      <c r="BO88" s="232"/>
      <c r="BP88" s="232"/>
      <c r="BQ88" s="229">
        <v>82</v>
      </c>
      <c r="BR88" s="234"/>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0"/>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0"/>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0"/>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0"/>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0"/>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0"/>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0"/>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0"/>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0"/>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0"/>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0"/>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0"/>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0"/>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0"/>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v>
      </c>
      <c r="CS102" s="839"/>
      <c r="CT102" s="839"/>
      <c r="CU102" s="839"/>
      <c r="CV102" s="878"/>
      <c r="CW102" s="877">
        <v>1</v>
      </c>
      <c r="CX102" s="839"/>
      <c r="CY102" s="839"/>
      <c r="CZ102" s="839"/>
      <c r="DA102" s="878"/>
      <c r="DB102" s="877" t="s">
        <v>520</v>
      </c>
      <c r="DC102" s="839"/>
      <c r="DD102" s="839"/>
      <c r="DE102" s="839"/>
      <c r="DF102" s="878"/>
      <c r="DG102" s="877">
        <v>256</v>
      </c>
      <c r="DH102" s="839"/>
      <c r="DI102" s="839"/>
      <c r="DJ102" s="839"/>
      <c r="DK102" s="878"/>
      <c r="DL102" s="877" t="s">
        <v>520</v>
      </c>
      <c r="DM102" s="839"/>
      <c r="DN102" s="839"/>
      <c r="DO102" s="839"/>
      <c r="DP102" s="878"/>
      <c r="DQ102" s="877">
        <v>12</v>
      </c>
      <c r="DR102" s="839"/>
      <c r="DS102" s="839"/>
      <c r="DT102" s="839"/>
      <c r="DU102" s="878"/>
      <c r="DV102" s="776"/>
      <c r="DW102" s="777"/>
      <c r="DX102" s="777"/>
      <c r="DY102" s="777"/>
      <c r="DZ102" s="901"/>
      <c r="EA102" s="220"/>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0"/>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0"/>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24" t="s">
        <v>425</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24" t="s">
        <v>426</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0" customFormat="1" ht="26.25" customHeight="1" x14ac:dyDescent="0.15">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310</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310</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310</v>
      </c>
      <c r="DR109" s="880"/>
      <c r="DS109" s="880"/>
      <c r="DT109" s="880"/>
      <c r="DU109" s="881"/>
      <c r="DV109" s="879" t="s">
        <v>432</v>
      </c>
      <c r="DW109" s="880"/>
      <c r="DX109" s="880"/>
      <c r="DY109" s="880"/>
      <c r="DZ109" s="882"/>
    </row>
    <row r="110" spans="1:131" s="220" customFormat="1" ht="26.25" customHeight="1" x14ac:dyDescent="0.15">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696565</v>
      </c>
      <c r="AB110" s="887"/>
      <c r="AC110" s="887"/>
      <c r="AD110" s="887"/>
      <c r="AE110" s="888"/>
      <c r="AF110" s="889">
        <v>735603</v>
      </c>
      <c r="AG110" s="887"/>
      <c r="AH110" s="887"/>
      <c r="AI110" s="887"/>
      <c r="AJ110" s="888"/>
      <c r="AK110" s="889">
        <v>752341</v>
      </c>
      <c r="AL110" s="887"/>
      <c r="AM110" s="887"/>
      <c r="AN110" s="887"/>
      <c r="AO110" s="888"/>
      <c r="AP110" s="890">
        <v>14.6</v>
      </c>
      <c r="AQ110" s="891"/>
      <c r="AR110" s="891"/>
      <c r="AS110" s="891"/>
      <c r="AT110" s="892"/>
      <c r="AU110" s="893" t="s">
        <v>75</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7411595</v>
      </c>
      <c r="BR110" s="918"/>
      <c r="BS110" s="918"/>
      <c r="BT110" s="918"/>
      <c r="BU110" s="918"/>
      <c r="BV110" s="918">
        <v>7548366</v>
      </c>
      <c r="BW110" s="918"/>
      <c r="BX110" s="918"/>
      <c r="BY110" s="918"/>
      <c r="BZ110" s="918"/>
      <c r="CA110" s="918">
        <v>7258071</v>
      </c>
      <c r="CB110" s="918"/>
      <c r="CC110" s="918"/>
      <c r="CD110" s="918"/>
      <c r="CE110" s="918"/>
      <c r="CF110" s="931">
        <v>140.9</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438</v>
      </c>
      <c r="DH110" s="918"/>
      <c r="DI110" s="918"/>
      <c r="DJ110" s="918"/>
      <c r="DK110" s="918"/>
      <c r="DL110" s="918" t="s">
        <v>438</v>
      </c>
      <c r="DM110" s="918"/>
      <c r="DN110" s="918"/>
      <c r="DO110" s="918"/>
      <c r="DP110" s="918"/>
      <c r="DQ110" s="918" t="s">
        <v>438</v>
      </c>
      <c r="DR110" s="918"/>
      <c r="DS110" s="918"/>
      <c r="DT110" s="918"/>
      <c r="DU110" s="918"/>
      <c r="DV110" s="919" t="s">
        <v>438</v>
      </c>
      <c r="DW110" s="919"/>
      <c r="DX110" s="919"/>
      <c r="DY110" s="919"/>
      <c r="DZ110" s="920"/>
    </row>
    <row r="111" spans="1:131" s="220" customFormat="1" ht="26.25" customHeight="1" x14ac:dyDescent="0.15">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438</v>
      </c>
      <c r="AB111" s="925"/>
      <c r="AC111" s="925"/>
      <c r="AD111" s="925"/>
      <c r="AE111" s="926"/>
      <c r="AF111" s="927" t="s">
        <v>438</v>
      </c>
      <c r="AG111" s="925"/>
      <c r="AH111" s="925"/>
      <c r="AI111" s="925"/>
      <c r="AJ111" s="926"/>
      <c r="AK111" s="927" t="s">
        <v>438</v>
      </c>
      <c r="AL111" s="925"/>
      <c r="AM111" s="925"/>
      <c r="AN111" s="925"/>
      <c r="AO111" s="926"/>
      <c r="AP111" s="928" t="s">
        <v>438</v>
      </c>
      <c r="AQ111" s="929"/>
      <c r="AR111" s="929"/>
      <c r="AS111" s="929"/>
      <c r="AT111" s="930"/>
      <c r="AU111" s="895"/>
      <c r="AV111" s="896"/>
      <c r="AW111" s="896"/>
      <c r="AX111" s="896"/>
      <c r="AY111" s="896"/>
      <c r="AZ111" s="909" t="s">
        <v>440</v>
      </c>
      <c r="BA111" s="910"/>
      <c r="BB111" s="910"/>
      <c r="BC111" s="910"/>
      <c r="BD111" s="910"/>
      <c r="BE111" s="910"/>
      <c r="BF111" s="910"/>
      <c r="BG111" s="910"/>
      <c r="BH111" s="910"/>
      <c r="BI111" s="910"/>
      <c r="BJ111" s="910"/>
      <c r="BK111" s="910"/>
      <c r="BL111" s="910"/>
      <c r="BM111" s="910"/>
      <c r="BN111" s="910"/>
      <c r="BO111" s="910"/>
      <c r="BP111" s="911"/>
      <c r="BQ111" s="912">
        <v>25012</v>
      </c>
      <c r="BR111" s="913"/>
      <c r="BS111" s="913"/>
      <c r="BT111" s="913"/>
      <c r="BU111" s="913"/>
      <c r="BV111" s="913">
        <v>21148</v>
      </c>
      <c r="BW111" s="913"/>
      <c r="BX111" s="913"/>
      <c r="BY111" s="913"/>
      <c r="BZ111" s="913"/>
      <c r="CA111" s="913">
        <v>17295</v>
      </c>
      <c r="CB111" s="913"/>
      <c r="CC111" s="913"/>
      <c r="CD111" s="913"/>
      <c r="CE111" s="913"/>
      <c r="CF111" s="907">
        <v>0.3</v>
      </c>
      <c r="CG111" s="908"/>
      <c r="CH111" s="908"/>
      <c r="CI111" s="908"/>
      <c r="CJ111" s="908"/>
      <c r="CK111" s="935"/>
      <c r="CL111" s="936"/>
      <c r="CM111" s="909" t="s">
        <v>441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442</v>
      </c>
      <c r="DH111" s="913"/>
      <c r="DI111" s="913"/>
      <c r="DJ111" s="913"/>
      <c r="DK111" s="913"/>
      <c r="DL111" s="913" t="s">
        <v>442</v>
      </c>
      <c r="DM111" s="913"/>
      <c r="DN111" s="913"/>
      <c r="DO111" s="913"/>
      <c r="DP111" s="913"/>
      <c r="DQ111" s="913" t="s">
        <v>442</v>
      </c>
      <c r="DR111" s="913"/>
      <c r="DS111" s="913"/>
      <c r="DT111" s="913"/>
      <c r="DU111" s="913"/>
      <c r="DV111" s="914" t="s">
        <v>442</v>
      </c>
      <c r="DW111" s="914"/>
      <c r="DX111" s="914"/>
      <c r="DY111" s="914"/>
      <c r="DZ111" s="915"/>
    </row>
    <row r="112" spans="1:131" s="220" customFormat="1" ht="26.25" customHeight="1" x14ac:dyDescent="0.15">
      <c r="A112" s="939" t="s">
        <v>443</v>
      </c>
      <c r="B112" s="940"/>
      <c r="C112" s="910" t="s">
        <v>444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131</v>
      </c>
      <c r="AB112" s="946"/>
      <c r="AC112" s="946"/>
      <c r="AD112" s="946"/>
      <c r="AE112" s="947"/>
      <c r="AF112" s="948" t="s">
        <v>445</v>
      </c>
      <c r="AG112" s="946"/>
      <c r="AH112" s="946"/>
      <c r="AI112" s="946"/>
      <c r="AJ112" s="947"/>
      <c r="AK112" s="948" t="s">
        <v>445</v>
      </c>
      <c r="AL112" s="946"/>
      <c r="AM112" s="946"/>
      <c r="AN112" s="946"/>
      <c r="AO112" s="947"/>
      <c r="AP112" s="949" t="s">
        <v>131</v>
      </c>
      <c r="AQ112" s="950"/>
      <c r="AR112" s="950"/>
      <c r="AS112" s="950"/>
      <c r="AT112" s="951"/>
      <c r="AU112" s="895"/>
      <c r="AV112" s="896"/>
      <c r="AW112" s="896"/>
      <c r="AX112" s="896"/>
      <c r="AY112" s="896"/>
      <c r="AZ112" s="909" t="s">
        <v>446</v>
      </c>
      <c r="BA112" s="910"/>
      <c r="BB112" s="910"/>
      <c r="BC112" s="910"/>
      <c r="BD112" s="910"/>
      <c r="BE112" s="910"/>
      <c r="BF112" s="910"/>
      <c r="BG112" s="910"/>
      <c r="BH112" s="910"/>
      <c r="BI112" s="910"/>
      <c r="BJ112" s="910"/>
      <c r="BK112" s="910"/>
      <c r="BL112" s="910"/>
      <c r="BM112" s="910"/>
      <c r="BN112" s="910"/>
      <c r="BO112" s="910"/>
      <c r="BP112" s="911"/>
      <c r="BQ112" s="912">
        <v>5428962</v>
      </c>
      <c r="BR112" s="913"/>
      <c r="BS112" s="913"/>
      <c r="BT112" s="913"/>
      <c r="BU112" s="913"/>
      <c r="BV112" s="913">
        <v>4669876</v>
      </c>
      <c r="BW112" s="913"/>
      <c r="BX112" s="913"/>
      <c r="BY112" s="913"/>
      <c r="BZ112" s="913"/>
      <c r="CA112" s="913">
        <v>3806496</v>
      </c>
      <c r="CB112" s="913"/>
      <c r="CC112" s="913"/>
      <c r="CD112" s="913"/>
      <c r="CE112" s="913"/>
      <c r="CF112" s="907">
        <v>73.900000000000006</v>
      </c>
      <c r="CG112" s="908"/>
      <c r="CH112" s="908"/>
      <c r="CI112" s="908"/>
      <c r="CJ112" s="908"/>
      <c r="CK112" s="935"/>
      <c r="CL112" s="936"/>
      <c r="CM112" s="909" t="s">
        <v>447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131</v>
      </c>
      <c r="DH112" s="913"/>
      <c r="DI112" s="913"/>
      <c r="DJ112" s="913"/>
      <c r="DK112" s="913"/>
      <c r="DL112" s="913" t="s">
        <v>131</v>
      </c>
      <c r="DM112" s="913"/>
      <c r="DN112" s="913"/>
      <c r="DO112" s="913"/>
      <c r="DP112" s="913"/>
      <c r="DQ112" s="913" t="s">
        <v>131</v>
      </c>
      <c r="DR112" s="913"/>
      <c r="DS112" s="913"/>
      <c r="DT112" s="913"/>
      <c r="DU112" s="913"/>
      <c r="DV112" s="914" t="s">
        <v>131</v>
      </c>
      <c r="DW112" s="914"/>
      <c r="DX112" s="914"/>
      <c r="DY112" s="914"/>
      <c r="DZ112" s="915"/>
    </row>
    <row r="113" spans="1:130" s="220" customFormat="1" ht="26.25" customHeight="1" x14ac:dyDescent="0.15">
      <c r="A113" s="941"/>
      <c r="B113" s="942"/>
      <c r="C113" s="910" t="s">
        <v>448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619885</v>
      </c>
      <c r="AB113" s="925"/>
      <c r="AC113" s="925"/>
      <c r="AD113" s="925"/>
      <c r="AE113" s="926"/>
      <c r="AF113" s="927">
        <v>509458</v>
      </c>
      <c r="AG113" s="925"/>
      <c r="AH113" s="925"/>
      <c r="AI113" s="925"/>
      <c r="AJ113" s="926"/>
      <c r="AK113" s="927">
        <v>464866</v>
      </c>
      <c r="AL113" s="925"/>
      <c r="AM113" s="925"/>
      <c r="AN113" s="925"/>
      <c r="AO113" s="926"/>
      <c r="AP113" s="928">
        <v>9</v>
      </c>
      <c r="AQ113" s="929"/>
      <c r="AR113" s="929"/>
      <c r="AS113" s="929"/>
      <c r="AT113" s="930"/>
      <c r="AU113" s="895"/>
      <c r="AV113" s="896"/>
      <c r="AW113" s="896"/>
      <c r="AX113" s="896"/>
      <c r="AY113" s="896"/>
      <c r="AZ113" s="909" t="s">
        <v>449</v>
      </c>
      <c r="BA113" s="910"/>
      <c r="BB113" s="910"/>
      <c r="BC113" s="910"/>
      <c r="BD113" s="910"/>
      <c r="BE113" s="910"/>
      <c r="BF113" s="910"/>
      <c r="BG113" s="910"/>
      <c r="BH113" s="910"/>
      <c r="BI113" s="910"/>
      <c r="BJ113" s="910"/>
      <c r="BK113" s="910"/>
      <c r="BL113" s="910"/>
      <c r="BM113" s="910"/>
      <c r="BN113" s="910"/>
      <c r="BO113" s="910"/>
      <c r="BP113" s="911"/>
      <c r="BQ113" s="912">
        <v>773260</v>
      </c>
      <c r="BR113" s="913"/>
      <c r="BS113" s="913"/>
      <c r="BT113" s="913"/>
      <c r="BU113" s="913"/>
      <c r="BV113" s="913">
        <v>812876</v>
      </c>
      <c r="BW113" s="913"/>
      <c r="BX113" s="913"/>
      <c r="BY113" s="913"/>
      <c r="BZ113" s="913"/>
      <c r="CA113" s="913">
        <v>742987</v>
      </c>
      <c r="CB113" s="913"/>
      <c r="CC113" s="913"/>
      <c r="CD113" s="913"/>
      <c r="CE113" s="913"/>
      <c r="CF113" s="907">
        <v>14.4</v>
      </c>
      <c r="CG113" s="908"/>
      <c r="CH113" s="908"/>
      <c r="CI113" s="908"/>
      <c r="CJ113" s="908"/>
      <c r="CK113" s="935"/>
      <c r="CL113" s="936"/>
      <c r="CM113" s="909" t="s">
        <v>450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131</v>
      </c>
      <c r="DH113" s="946"/>
      <c r="DI113" s="946"/>
      <c r="DJ113" s="946"/>
      <c r="DK113" s="947"/>
      <c r="DL113" s="948" t="s">
        <v>131</v>
      </c>
      <c r="DM113" s="946"/>
      <c r="DN113" s="946"/>
      <c r="DO113" s="946"/>
      <c r="DP113" s="947"/>
      <c r="DQ113" s="948" t="s">
        <v>131</v>
      </c>
      <c r="DR113" s="946"/>
      <c r="DS113" s="946"/>
      <c r="DT113" s="946"/>
      <c r="DU113" s="947"/>
      <c r="DV113" s="949" t="s">
        <v>131</v>
      </c>
      <c r="DW113" s="950"/>
      <c r="DX113" s="950"/>
      <c r="DY113" s="950"/>
      <c r="DZ113" s="951"/>
    </row>
    <row r="114" spans="1:130" s="220" customFormat="1" ht="26.25" customHeight="1" x14ac:dyDescent="0.15">
      <c r="A114" s="941"/>
      <c r="B114" s="942"/>
      <c r="C114" s="910" t="s">
        <v>451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22927</v>
      </c>
      <c r="AB114" s="946"/>
      <c r="AC114" s="946"/>
      <c r="AD114" s="946"/>
      <c r="AE114" s="947"/>
      <c r="AF114" s="948">
        <v>37903</v>
      </c>
      <c r="AG114" s="946"/>
      <c r="AH114" s="946"/>
      <c r="AI114" s="946"/>
      <c r="AJ114" s="947"/>
      <c r="AK114" s="948">
        <v>81527</v>
      </c>
      <c r="AL114" s="946"/>
      <c r="AM114" s="946"/>
      <c r="AN114" s="946"/>
      <c r="AO114" s="947"/>
      <c r="AP114" s="949">
        <v>1.6</v>
      </c>
      <c r="AQ114" s="950"/>
      <c r="AR114" s="950"/>
      <c r="AS114" s="950"/>
      <c r="AT114" s="951"/>
      <c r="AU114" s="895"/>
      <c r="AV114" s="896"/>
      <c r="AW114" s="896"/>
      <c r="AX114" s="896"/>
      <c r="AY114" s="896"/>
      <c r="AZ114" s="909" t="s">
        <v>452</v>
      </c>
      <c r="BA114" s="910"/>
      <c r="BB114" s="910"/>
      <c r="BC114" s="910"/>
      <c r="BD114" s="910"/>
      <c r="BE114" s="910"/>
      <c r="BF114" s="910"/>
      <c r="BG114" s="910"/>
      <c r="BH114" s="910"/>
      <c r="BI114" s="910"/>
      <c r="BJ114" s="910"/>
      <c r="BK114" s="910"/>
      <c r="BL114" s="910"/>
      <c r="BM114" s="910"/>
      <c r="BN114" s="910"/>
      <c r="BO114" s="910"/>
      <c r="BP114" s="911"/>
      <c r="BQ114" s="912">
        <v>1137097</v>
      </c>
      <c r="BR114" s="913"/>
      <c r="BS114" s="913"/>
      <c r="BT114" s="913"/>
      <c r="BU114" s="913"/>
      <c r="BV114" s="913">
        <v>1046301</v>
      </c>
      <c r="BW114" s="913"/>
      <c r="BX114" s="913"/>
      <c r="BY114" s="913"/>
      <c r="BZ114" s="913"/>
      <c r="CA114" s="913">
        <v>1057555</v>
      </c>
      <c r="CB114" s="913"/>
      <c r="CC114" s="913"/>
      <c r="CD114" s="913"/>
      <c r="CE114" s="913"/>
      <c r="CF114" s="907">
        <v>20.5</v>
      </c>
      <c r="CG114" s="908"/>
      <c r="CH114" s="908"/>
      <c r="CI114" s="908"/>
      <c r="CJ114" s="908"/>
      <c r="CK114" s="935"/>
      <c r="CL114" s="936"/>
      <c r="CM114" s="909" t="s">
        <v>453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131</v>
      </c>
      <c r="DH114" s="946"/>
      <c r="DI114" s="946"/>
      <c r="DJ114" s="946"/>
      <c r="DK114" s="947"/>
      <c r="DL114" s="948" t="s">
        <v>445</v>
      </c>
      <c r="DM114" s="946"/>
      <c r="DN114" s="946"/>
      <c r="DO114" s="946"/>
      <c r="DP114" s="947"/>
      <c r="DQ114" s="948" t="s">
        <v>445</v>
      </c>
      <c r="DR114" s="946"/>
      <c r="DS114" s="946"/>
      <c r="DT114" s="946"/>
      <c r="DU114" s="947"/>
      <c r="DV114" s="949" t="s">
        <v>445</v>
      </c>
      <c r="DW114" s="950"/>
      <c r="DX114" s="950"/>
      <c r="DY114" s="950"/>
      <c r="DZ114" s="951"/>
    </row>
    <row r="115" spans="1:130" s="220" customFormat="1" ht="26.25" customHeight="1" x14ac:dyDescent="0.15">
      <c r="A115" s="941"/>
      <c r="B115" s="942"/>
      <c r="C115" s="910" t="s">
        <v>454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4129</v>
      </c>
      <c r="AB115" s="925"/>
      <c r="AC115" s="925"/>
      <c r="AD115" s="925"/>
      <c r="AE115" s="926"/>
      <c r="AF115" s="927">
        <v>4006</v>
      </c>
      <c r="AG115" s="925"/>
      <c r="AH115" s="925"/>
      <c r="AI115" s="925"/>
      <c r="AJ115" s="926"/>
      <c r="AK115" s="927">
        <v>3965</v>
      </c>
      <c r="AL115" s="925"/>
      <c r="AM115" s="925"/>
      <c r="AN115" s="925"/>
      <c r="AO115" s="926"/>
      <c r="AP115" s="928">
        <v>0.1</v>
      </c>
      <c r="AQ115" s="929"/>
      <c r="AR115" s="929"/>
      <c r="AS115" s="929"/>
      <c r="AT115" s="930"/>
      <c r="AU115" s="895"/>
      <c r="AV115" s="896"/>
      <c r="AW115" s="896"/>
      <c r="AX115" s="896"/>
      <c r="AY115" s="896"/>
      <c r="AZ115" s="909" t="s">
        <v>455</v>
      </c>
      <c r="BA115" s="910"/>
      <c r="BB115" s="910"/>
      <c r="BC115" s="910"/>
      <c r="BD115" s="910"/>
      <c r="BE115" s="910"/>
      <c r="BF115" s="910"/>
      <c r="BG115" s="910"/>
      <c r="BH115" s="910"/>
      <c r="BI115" s="910"/>
      <c r="BJ115" s="910"/>
      <c r="BK115" s="910"/>
      <c r="BL115" s="910"/>
      <c r="BM115" s="910"/>
      <c r="BN115" s="910"/>
      <c r="BO115" s="910"/>
      <c r="BP115" s="911"/>
      <c r="BQ115" s="912">
        <v>25068</v>
      </c>
      <c r="BR115" s="913"/>
      <c r="BS115" s="913"/>
      <c r="BT115" s="913"/>
      <c r="BU115" s="913"/>
      <c r="BV115" s="913">
        <v>18816</v>
      </c>
      <c r="BW115" s="913"/>
      <c r="BX115" s="913"/>
      <c r="BY115" s="913"/>
      <c r="BZ115" s="913"/>
      <c r="CA115" s="913">
        <v>11575</v>
      </c>
      <c r="CB115" s="913"/>
      <c r="CC115" s="913"/>
      <c r="CD115" s="913"/>
      <c r="CE115" s="913"/>
      <c r="CF115" s="907">
        <v>0.2</v>
      </c>
      <c r="CG115" s="908"/>
      <c r="CH115" s="908"/>
      <c r="CI115" s="908"/>
      <c r="CJ115" s="908"/>
      <c r="CK115" s="935"/>
      <c r="CL115" s="936"/>
      <c r="CM115" s="909" t="s">
        <v>456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131</v>
      </c>
      <c r="DH115" s="946"/>
      <c r="DI115" s="946"/>
      <c r="DJ115" s="946"/>
      <c r="DK115" s="947"/>
      <c r="DL115" s="948" t="s">
        <v>131</v>
      </c>
      <c r="DM115" s="946"/>
      <c r="DN115" s="946"/>
      <c r="DO115" s="946"/>
      <c r="DP115" s="947"/>
      <c r="DQ115" s="948" t="s">
        <v>131</v>
      </c>
      <c r="DR115" s="946"/>
      <c r="DS115" s="946"/>
      <c r="DT115" s="946"/>
      <c r="DU115" s="947"/>
      <c r="DV115" s="949" t="s">
        <v>445</v>
      </c>
      <c r="DW115" s="950"/>
      <c r="DX115" s="950"/>
      <c r="DY115" s="950"/>
      <c r="DZ115" s="951"/>
    </row>
    <row r="116" spans="1:130" s="220" customFormat="1" ht="26.25" customHeight="1" x14ac:dyDescent="0.15">
      <c r="A116" s="943"/>
      <c r="B116" s="944"/>
      <c r="C116" s="952" t="s">
        <v>457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131</v>
      </c>
      <c r="AB116" s="946"/>
      <c r="AC116" s="946"/>
      <c r="AD116" s="946"/>
      <c r="AE116" s="947"/>
      <c r="AF116" s="948" t="s">
        <v>131</v>
      </c>
      <c r="AG116" s="946"/>
      <c r="AH116" s="946"/>
      <c r="AI116" s="946"/>
      <c r="AJ116" s="947"/>
      <c r="AK116" s="948" t="s">
        <v>131</v>
      </c>
      <c r="AL116" s="946"/>
      <c r="AM116" s="946"/>
      <c r="AN116" s="946"/>
      <c r="AO116" s="947"/>
      <c r="AP116" s="949" t="s">
        <v>131</v>
      </c>
      <c r="AQ116" s="950"/>
      <c r="AR116" s="950"/>
      <c r="AS116" s="950"/>
      <c r="AT116" s="951"/>
      <c r="AU116" s="895"/>
      <c r="AV116" s="896"/>
      <c r="AW116" s="896"/>
      <c r="AX116" s="896"/>
      <c r="AY116" s="896"/>
      <c r="AZ116" s="954" t="s">
        <v>458</v>
      </c>
      <c r="BA116" s="955"/>
      <c r="BB116" s="955"/>
      <c r="BC116" s="955"/>
      <c r="BD116" s="955"/>
      <c r="BE116" s="955"/>
      <c r="BF116" s="955"/>
      <c r="BG116" s="955"/>
      <c r="BH116" s="955"/>
      <c r="BI116" s="955"/>
      <c r="BJ116" s="955"/>
      <c r="BK116" s="955"/>
      <c r="BL116" s="955"/>
      <c r="BM116" s="955"/>
      <c r="BN116" s="955"/>
      <c r="BO116" s="955"/>
      <c r="BP116" s="956"/>
      <c r="BQ116" s="912" t="s">
        <v>131</v>
      </c>
      <c r="BR116" s="913"/>
      <c r="BS116" s="913"/>
      <c r="BT116" s="913"/>
      <c r="BU116" s="913"/>
      <c r="BV116" s="913" t="s">
        <v>131</v>
      </c>
      <c r="BW116" s="913"/>
      <c r="BX116" s="913"/>
      <c r="BY116" s="913"/>
      <c r="BZ116" s="913"/>
      <c r="CA116" s="913" t="s">
        <v>131</v>
      </c>
      <c r="CB116" s="913"/>
      <c r="CC116" s="913"/>
      <c r="CD116" s="913"/>
      <c r="CE116" s="913"/>
      <c r="CF116" s="907" t="s">
        <v>131</v>
      </c>
      <c r="CG116" s="908"/>
      <c r="CH116" s="908"/>
      <c r="CI116" s="908"/>
      <c r="CJ116" s="908"/>
      <c r="CK116" s="935"/>
      <c r="CL116" s="936"/>
      <c r="CM116" s="909" t="s">
        <v>459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25012</v>
      </c>
      <c r="DH116" s="946"/>
      <c r="DI116" s="946"/>
      <c r="DJ116" s="946"/>
      <c r="DK116" s="947"/>
      <c r="DL116" s="948">
        <v>21148</v>
      </c>
      <c r="DM116" s="946"/>
      <c r="DN116" s="946"/>
      <c r="DO116" s="946"/>
      <c r="DP116" s="947"/>
      <c r="DQ116" s="948">
        <v>17295</v>
      </c>
      <c r="DR116" s="946"/>
      <c r="DS116" s="946"/>
      <c r="DT116" s="946"/>
      <c r="DU116" s="947"/>
      <c r="DV116" s="949">
        <v>0.3</v>
      </c>
      <c r="DW116" s="950"/>
      <c r="DX116" s="950"/>
      <c r="DY116" s="950"/>
      <c r="DZ116" s="951"/>
    </row>
    <row r="117" spans="1:130" s="220"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460</v>
      </c>
      <c r="Z117" s="881"/>
      <c r="AA117" s="965">
        <v>1343506</v>
      </c>
      <c r="AB117" s="966"/>
      <c r="AC117" s="966"/>
      <c r="AD117" s="966"/>
      <c r="AE117" s="967"/>
      <c r="AF117" s="968">
        <v>1286970</v>
      </c>
      <c r="AG117" s="966"/>
      <c r="AH117" s="966"/>
      <c r="AI117" s="966"/>
      <c r="AJ117" s="967"/>
      <c r="AK117" s="968">
        <v>1302699</v>
      </c>
      <c r="AL117" s="966"/>
      <c r="AM117" s="966"/>
      <c r="AN117" s="966"/>
      <c r="AO117" s="967"/>
      <c r="AP117" s="969"/>
      <c r="AQ117" s="970"/>
      <c r="AR117" s="970"/>
      <c r="AS117" s="970"/>
      <c r="AT117" s="971"/>
      <c r="AU117" s="895"/>
      <c r="AV117" s="896"/>
      <c r="AW117" s="896"/>
      <c r="AX117" s="896"/>
      <c r="AY117" s="896"/>
      <c r="AZ117" s="961" t="s">
        <v>461</v>
      </c>
      <c r="BA117" s="962"/>
      <c r="BB117" s="962"/>
      <c r="BC117" s="962"/>
      <c r="BD117" s="962"/>
      <c r="BE117" s="962"/>
      <c r="BF117" s="962"/>
      <c r="BG117" s="962"/>
      <c r="BH117" s="962"/>
      <c r="BI117" s="962"/>
      <c r="BJ117" s="962"/>
      <c r="BK117" s="962"/>
      <c r="BL117" s="962"/>
      <c r="BM117" s="962"/>
      <c r="BN117" s="962"/>
      <c r="BO117" s="962"/>
      <c r="BP117" s="963"/>
      <c r="BQ117" s="912" t="s">
        <v>462</v>
      </c>
      <c r="BR117" s="913"/>
      <c r="BS117" s="913"/>
      <c r="BT117" s="913"/>
      <c r="BU117" s="913"/>
      <c r="BV117" s="913" t="s">
        <v>463</v>
      </c>
      <c r="BW117" s="913"/>
      <c r="BX117" s="913"/>
      <c r="BY117" s="913"/>
      <c r="BZ117" s="913"/>
      <c r="CA117" s="913" t="s">
        <v>131</v>
      </c>
      <c r="CB117" s="913"/>
      <c r="CC117" s="913"/>
      <c r="CD117" s="913"/>
      <c r="CE117" s="913"/>
      <c r="CF117" s="907" t="s">
        <v>462</v>
      </c>
      <c r="CG117" s="908"/>
      <c r="CH117" s="908"/>
      <c r="CI117" s="908"/>
      <c r="CJ117" s="908"/>
      <c r="CK117" s="935"/>
      <c r="CL117" s="936"/>
      <c r="CM117" s="909" t="s">
        <v>464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463</v>
      </c>
      <c r="DH117" s="946"/>
      <c r="DI117" s="946"/>
      <c r="DJ117" s="946"/>
      <c r="DK117" s="947"/>
      <c r="DL117" s="948" t="s">
        <v>462</v>
      </c>
      <c r="DM117" s="946"/>
      <c r="DN117" s="946"/>
      <c r="DO117" s="946"/>
      <c r="DP117" s="947"/>
      <c r="DQ117" s="948" t="s">
        <v>465</v>
      </c>
      <c r="DR117" s="946"/>
      <c r="DS117" s="946"/>
      <c r="DT117" s="946"/>
      <c r="DU117" s="947"/>
      <c r="DV117" s="949" t="s">
        <v>462</v>
      </c>
      <c r="DW117" s="950"/>
      <c r="DX117" s="950"/>
      <c r="DY117" s="950"/>
      <c r="DZ117" s="951"/>
    </row>
    <row r="118" spans="1:130" s="220" customFormat="1" ht="26.25" customHeight="1" x14ac:dyDescent="0.15">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310</v>
      </c>
      <c r="AL118" s="880"/>
      <c r="AM118" s="880"/>
      <c r="AN118" s="880"/>
      <c r="AO118" s="881"/>
      <c r="AP118" s="957" t="s">
        <v>432</v>
      </c>
      <c r="AQ118" s="958"/>
      <c r="AR118" s="958"/>
      <c r="AS118" s="958"/>
      <c r="AT118" s="959"/>
      <c r="AU118" s="895"/>
      <c r="AV118" s="896"/>
      <c r="AW118" s="896"/>
      <c r="AX118" s="896"/>
      <c r="AY118" s="896"/>
      <c r="AZ118" s="960" t="s">
        <v>466</v>
      </c>
      <c r="BA118" s="952"/>
      <c r="BB118" s="952"/>
      <c r="BC118" s="952"/>
      <c r="BD118" s="952"/>
      <c r="BE118" s="952"/>
      <c r="BF118" s="952"/>
      <c r="BG118" s="952"/>
      <c r="BH118" s="952"/>
      <c r="BI118" s="952"/>
      <c r="BJ118" s="952"/>
      <c r="BK118" s="952"/>
      <c r="BL118" s="952"/>
      <c r="BM118" s="952"/>
      <c r="BN118" s="952"/>
      <c r="BO118" s="952"/>
      <c r="BP118" s="953"/>
      <c r="BQ118" s="986" t="s">
        <v>462</v>
      </c>
      <c r="BR118" s="987"/>
      <c r="BS118" s="987"/>
      <c r="BT118" s="987"/>
      <c r="BU118" s="987"/>
      <c r="BV118" s="987" t="s">
        <v>131</v>
      </c>
      <c r="BW118" s="987"/>
      <c r="BX118" s="987"/>
      <c r="BY118" s="987"/>
      <c r="BZ118" s="987"/>
      <c r="CA118" s="987" t="s">
        <v>467</v>
      </c>
      <c r="CB118" s="987"/>
      <c r="CC118" s="987"/>
      <c r="CD118" s="987"/>
      <c r="CE118" s="987"/>
      <c r="CF118" s="907" t="s">
        <v>131</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465</v>
      </c>
      <c r="DH118" s="946"/>
      <c r="DI118" s="946"/>
      <c r="DJ118" s="946"/>
      <c r="DK118" s="947"/>
      <c r="DL118" s="948" t="s">
        <v>131</v>
      </c>
      <c r="DM118" s="946"/>
      <c r="DN118" s="946"/>
      <c r="DO118" s="946"/>
      <c r="DP118" s="947"/>
      <c r="DQ118" s="948" t="s">
        <v>467</v>
      </c>
      <c r="DR118" s="946"/>
      <c r="DS118" s="946"/>
      <c r="DT118" s="946"/>
      <c r="DU118" s="947"/>
      <c r="DV118" s="949" t="s">
        <v>463</v>
      </c>
      <c r="DW118" s="950"/>
      <c r="DX118" s="950"/>
      <c r="DY118" s="950"/>
      <c r="DZ118" s="951"/>
    </row>
    <row r="119" spans="1:130" s="220" customFormat="1" ht="26.25" customHeight="1" x14ac:dyDescent="0.15">
      <c r="A119" s="1043"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462</v>
      </c>
      <c r="AB119" s="887"/>
      <c r="AC119" s="887"/>
      <c r="AD119" s="887"/>
      <c r="AE119" s="888"/>
      <c r="AF119" s="889" t="s">
        <v>469</v>
      </c>
      <c r="AG119" s="887"/>
      <c r="AH119" s="887"/>
      <c r="AI119" s="887"/>
      <c r="AJ119" s="888"/>
      <c r="AK119" s="889" t="s">
        <v>131</v>
      </c>
      <c r="AL119" s="887"/>
      <c r="AM119" s="887"/>
      <c r="AN119" s="887"/>
      <c r="AO119" s="888"/>
      <c r="AP119" s="890" t="s">
        <v>465</v>
      </c>
      <c r="AQ119" s="891"/>
      <c r="AR119" s="891"/>
      <c r="AS119" s="891"/>
      <c r="AT119" s="892"/>
      <c r="AU119" s="897"/>
      <c r="AV119" s="898"/>
      <c r="AW119" s="898"/>
      <c r="AX119" s="898"/>
      <c r="AY119" s="898"/>
      <c r="AZ119" s="243" t="s">
        <v>189</v>
      </c>
      <c r="BA119" s="243"/>
      <c r="BB119" s="243"/>
      <c r="BC119" s="243"/>
      <c r="BD119" s="243"/>
      <c r="BE119" s="243"/>
      <c r="BF119" s="243"/>
      <c r="BG119" s="243"/>
      <c r="BH119" s="243"/>
      <c r="BI119" s="243"/>
      <c r="BJ119" s="243"/>
      <c r="BK119" s="243"/>
      <c r="BL119" s="243"/>
      <c r="BM119" s="243"/>
      <c r="BN119" s="243"/>
      <c r="BO119" s="964" t="s">
        <v>470</v>
      </c>
      <c r="BP119" s="992"/>
      <c r="BQ119" s="986">
        <v>14800994</v>
      </c>
      <c r="BR119" s="987"/>
      <c r="BS119" s="987"/>
      <c r="BT119" s="987"/>
      <c r="BU119" s="987"/>
      <c r="BV119" s="987">
        <v>14117383</v>
      </c>
      <c r="BW119" s="987"/>
      <c r="BX119" s="987"/>
      <c r="BY119" s="987"/>
      <c r="BZ119" s="987"/>
      <c r="CA119" s="987">
        <v>12893979</v>
      </c>
      <c r="CB119" s="987"/>
      <c r="CC119" s="987"/>
      <c r="CD119" s="987"/>
      <c r="CE119" s="987"/>
      <c r="CF119" s="988"/>
      <c r="CG119" s="989"/>
      <c r="CH119" s="989"/>
      <c r="CI119" s="989"/>
      <c r="CJ119" s="990"/>
      <c r="CK119" s="937"/>
      <c r="CL119" s="938"/>
      <c r="CM119" s="960" t="s">
        <v>471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465</v>
      </c>
      <c r="DH119" s="973"/>
      <c r="DI119" s="973"/>
      <c r="DJ119" s="973"/>
      <c r="DK119" s="974"/>
      <c r="DL119" s="972" t="s">
        <v>463</v>
      </c>
      <c r="DM119" s="973"/>
      <c r="DN119" s="973"/>
      <c r="DO119" s="973"/>
      <c r="DP119" s="974"/>
      <c r="DQ119" s="972" t="s">
        <v>462</v>
      </c>
      <c r="DR119" s="973"/>
      <c r="DS119" s="973"/>
      <c r="DT119" s="973"/>
      <c r="DU119" s="974"/>
      <c r="DV119" s="975" t="s">
        <v>463</v>
      </c>
      <c r="DW119" s="976"/>
      <c r="DX119" s="976"/>
      <c r="DY119" s="976"/>
      <c r="DZ119" s="977"/>
    </row>
    <row r="120" spans="1:130" s="220" customFormat="1" ht="26.25" customHeight="1" x14ac:dyDescent="0.15">
      <c r="A120" s="1044"/>
      <c r="B120" s="936"/>
      <c r="C120" s="909" t="s">
        <v>441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463</v>
      </c>
      <c r="AB120" s="946"/>
      <c r="AC120" s="946"/>
      <c r="AD120" s="946"/>
      <c r="AE120" s="947"/>
      <c r="AF120" s="948" t="s">
        <v>467</v>
      </c>
      <c r="AG120" s="946"/>
      <c r="AH120" s="946"/>
      <c r="AI120" s="946"/>
      <c r="AJ120" s="947"/>
      <c r="AK120" s="948" t="s">
        <v>465</v>
      </c>
      <c r="AL120" s="946"/>
      <c r="AM120" s="946"/>
      <c r="AN120" s="946"/>
      <c r="AO120" s="947"/>
      <c r="AP120" s="949" t="s">
        <v>467</v>
      </c>
      <c r="AQ120" s="950"/>
      <c r="AR120" s="950"/>
      <c r="AS120" s="950"/>
      <c r="AT120" s="951"/>
      <c r="AU120" s="978" t="s">
        <v>472</v>
      </c>
      <c r="AV120" s="979"/>
      <c r="AW120" s="979"/>
      <c r="AX120" s="979"/>
      <c r="AY120" s="980"/>
      <c r="AZ120" s="916" t="s">
        <v>473</v>
      </c>
      <c r="BA120" s="884"/>
      <c r="BB120" s="884"/>
      <c r="BC120" s="884"/>
      <c r="BD120" s="884"/>
      <c r="BE120" s="884"/>
      <c r="BF120" s="884"/>
      <c r="BG120" s="884"/>
      <c r="BH120" s="884"/>
      <c r="BI120" s="884"/>
      <c r="BJ120" s="884"/>
      <c r="BK120" s="884"/>
      <c r="BL120" s="884"/>
      <c r="BM120" s="884"/>
      <c r="BN120" s="884"/>
      <c r="BO120" s="884"/>
      <c r="BP120" s="885"/>
      <c r="BQ120" s="917">
        <v>3656344</v>
      </c>
      <c r="BR120" s="918"/>
      <c r="BS120" s="918"/>
      <c r="BT120" s="918"/>
      <c r="BU120" s="918"/>
      <c r="BV120" s="918">
        <v>3977372</v>
      </c>
      <c r="BW120" s="918"/>
      <c r="BX120" s="918"/>
      <c r="BY120" s="918"/>
      <c r="BZ120" s="918"/>
      <c r="CA120" s="918">
        <v>4320181</v>
      </c>
      <c r="CB120" s="918"/>
      <c r="CC120" s="918"/>
      <c r="CD120" s="918"/>
      <c r="CE120" s="918"/>
      <c r="CF120" s="931">
        <v>83.9</v>
      </c>
      <c r="CG120" s="932"/>
      <c r="CH120" s="932"/>
      <c r="CI120" s="932"/>
      <c r="CJ120" s="932"/>
      <c r="CK120" s="993" t="s">
        <v>474</v>
      </c>
      <c r="CL120" s="994"/>
      <c r="CM120" s="994"/>
      <c r="CN120" s="994"/>
      <c r="CO120" s="995"/>
      <c r="CP120" s="1001" t="s">
        <v>475</v>
      </c>
      <c r="CQ120" s="1002"/>
      <c r="CR120" s="1002"/>
      <c r="CS120" s="1002"/>
      <c r="CT120" s="1002"/>
      <c r="CU120" s="1002"/>
      <c r="CV120" s="1002"/>
      <c r="CW120" s="1002"/>
      <c r="CX120" s="1002"/>
      <c r="CY120" s="1002"/>
      <c r="CZ120" s="1002"/>
      <c r="DA120" s="1002"/>
      <c r="DB120" s="1002"/>
      <c r="DC120" s="1002"/>
      <c r="DD120" s="1002"/>
      <c r="DE120" s="1002"/>
      <c r="DF120" s="1003"/>
      <c r="DG120" s="917">
        <v>4072185</v>
      </c>
      <c r="DH120" s="918"/>
      <c r="DI120" s="918"/>
      <c r="DJ120" s="918"/>
      <c r="DK120" s="918"/>
      <c r="DL120" s="918">
        <v>3334550</v>
      </c>
      <c r="DM120" s="918"/>
      <c r="DN120" s="918"/>
      <c r="DO120" s="918"/>
      <c r="DP120" s="918"/>
      <c r="DQ120" s="918">
        <v>2613510</v>
      </c>
      <c r="DR120" s="918"/>
      <c r="DS120" s="918"/>
      <c r="DT120" s="918"/>
      <c r="DU120" s="918"/>
      <c r="DV120" s="919">
        <v>50.7</v>
      </c>
      <c r="DW120" s="919"/>
      <c r="DX120" s="919"/>
      <c r="DY120" s="919"/>
      <c r="DZ120" s="920"/>
    </row>
    <row r="121" spans="1:130" s="220" customFormat="1" ht="26.25" customHeight="1" x14ac:dyDescent="0.15">
      <c r="A121" s="1044"/>
      <c r="B121" s="936"/>
      <c r="C121" s="961" t="s">
        <v>476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467</v>
      </c>
      <c r="AB121" s="946"/>
      <c r="AC121" s="946"/>
      <c r="AD121" s="946"/>
      <c r="AE121" s="947"/>
      <c r="AF121" s="948" t="s">
        <v>463</v>
      </c>
      <c r="AG121" s="946"/>
      <c r="AH121" s="946"/>
      <c r="AI121" s="946"/>
      <c r="AJ121" s="947"/>
      <c r="AK121" s="948" t="s">
        <v>463</v>
      </c>
      <c r="AL121" s="946"/>
      <c r="AM121" s="946"/>
      <c r="AN121" s="946"/>
      <c r="AO121" s="947"/>
      <c r="AP121" s="949" t="s">
        <v>462</v>
      </c>
      <c r="AQ121" s="950"/>
      <c r="AR121" s="950"/>
      <c r="AS121" s="950"/>
      <c r="AT121" s="951"/>
      <c r="AU121" s="981"/>
      <c r="AV121" s="982"/>
      <c r="AW121" s="982"/>
      <c r="AX121" s="982"/>
      <c r="AY121" s="983"/>
      <c r="AZ121" s="909" t="s">
        <v>477</v>
      </c>
      <c r="BA121" s="910"/>
      <c r="BB121" s="910"/>
      <c r="BC121" s="910"/>
      <c r="BD121" s="910"/>
      <c r="BE121" s="910"/>
      <c r="BF121" s="910"/>
      <c r="BG121" s="910"/>
      <c r="BH121" s="910"/>
      <c r="BI121" s="910"/>
      <c r="BJ121" s="910"/>
      <c r="BK121" s="910"/>
      <c r="BL121" s="910"/>
      <c r="BM121" s="910"/>
      <c r="BN121" s="910"/>
      <c r="BO121" s="910"/>
      <c r="BP121" s="911"/>
      <c r="BQ121" s="912">
        <v>670262</v>
      </c>
      <c r="BR121" s="913"/>
      <c r="BS121" s="913"/>
      <c r="BT121" s="913"/>
      <c r="BU121" s="913"/>
      <c r="BV121" s="913">
        <v>617103</v>
      </c>
      <c r="BW121" s="913"/>
      <c r="BX121" s="913"/>
      <c r="BY121" s="913"/>
      <c r="BZ121" s="913"/>
      <c r="CA121" s="913">
        <v>564295</v>
      </c>
      <c r="CB121" s="913"/>
      <c r="CC121" s="913"/>
      <c r="CD121" s="913"/>
      <c r="CE121" s="913"/>
      <c r="CF121" s="907">
        <v>11</v>
      </c>
      <c r="CG121" s="908"/>
      <c r="CH121" s="908"/>
      <c r="CI121" s="908"/>
      <c r="CJ121" s="908"/>
      <c r="CK121" s="996"/>
      <c r="CL121" s="997"/>
      <c r="CM121" s="997"/>
      <c r="CN121" s="997"/>
      <c r="CO121" s="998"/>
      <c r="CP121" s="1006" t="s">
        <v>478</v>
      </c>
      <c r="CQ121" s="1007"/>
      <c r="CR121" s="1007"/>
      <c r="CS121" s="1007"/>
      <c r="CT121" s="1007"/>
      <c r="CU121" s="1007"/>
      <c r="CV121" s="1007"/>
      <c r="CW121" s="1007"/>
      <c r="CX121" s="1007"/>
      <c r="CY121" s="1007"/>
      <c r="CZ121" s="1007"/>
      <c r="DA121" s="1007"/>
      <c r="DB121" s="1007"/>
      <c r="DC121" s="1007"/>
      <c r="DD121" s="1007"/>
      <c r="DE121" s="1007"/>
      <c r="DF121" s="1008"/>
      <c r="DG121" s="912">
        <v>1140072</v>
      </c>
      <c r="DH121" s="913"/>
      <c r="DI121" s="913"/>
      <c r="DJ121" s="913"/>
      <c r="DK121" s="913"/>
      <c r="DL121" s="913">
        <v>1135513</v>
      </c>
      <c r="DM121" s="913"/>
      <c r="DN121" s="913"/>
      <c r="DO121" s="913"/>
      <c r="DP121" s="913"/>
      <c r="DQ121" s="913">
        <v>1011900</v>
      </c>
      <c r="DR121" s="913"/>
      <c r="DS121" s="913"/>
      <c r="DT121" s="913"/>
      <c r="DU121" s="913"/>
      <c r="DV121" s="914">
        <v>19.600000000000001</v>
      </c>
      <c r="DW121" s="914"/>
      <c r="DX121" s="914"/>
      <c r="DY121" s="914"/>
      <c r="DZ121" s="915"/>
    </row>
    <row r="122" spans="1:130" s="220" customFormat="1" ht="26.25" customHeight="1" x14ac:dyDescent="0.15">
      <c r="A122" s="1044"/>
      <c r="B122" s="936"/>
      <c r="C122" s="909" t="s">
        <v>453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467</v>
      </c>
      <c r="AB122" s="946"/>
      <c r="AC122" s="946"/>
      <c r="AD122" s="946"/>
      <c r="AE122" s="947"/>
      <c r="AF122" s="948" t="s">
        <v>465</v>
      </c>
      <c r="AG122" s="946"/>
      <c r="AH122" s="946"/>
      <c r="AI122" s="946"/>
      <c r="AJ122" s="947"/>
      <c r="AK122" s="948" t="s">
        <v>131</v>
      </c>
      <c r="AL122" s="946"/>
      <c r="AM122" s="946"/>
      <c r="AN122" s="946"/>
      <c r="AO122" s="947"/>
      <c r="AP122" s="949" t="s">
        <v>465</v>
      </c>
      <c r="AQ122" s="950"/>
      <c r="AR122" s="950"/>
      <c r="AS122" s="950"/>
      <c r="AT122" s="951"/>
      <c r="AU122" s="981"/>
      <c r="AV122" s="982"/>
      <c r="AW122" s="982"/>
      <c r="AX122" s="982"/>
      <c r="AY122" s="983"/>
      <c r="AZ122" s="960" t="s">
        <v>479</v>
      </c>
      <c r="BA122" s="952"/>
      <c r="BB122" s="952"/>
      <c r="BC122" s="952"/>
      <c r="BD122" s="952"/>
      <c r="BE122" s="952"/>
      <c r="BF122" s="952"/>
      <c r="BG122" s="952"/>
      <c r="BH122" s="952"/>
      <c r="BI122" s="952"/>
      <c r="BJ122" s="952"/>
      <c r="BK122" s="952"/>
      <c r="BL122" s="952"/>
      <c r="BM122" s="952"/>
      <c r="BN122" s="952"/>
      <c r="BO122" s="952"/>
      <c r="BP122" s="953"/>
      <c r="BQ122" s="986">
        <v>9831330</v>
      </c>
      <c r="BR122" s="987"/>
      <c r="BS122" s="987"/>
      <c r="BT122" s="987"/>
      <c r="BU122" s="987"/>
      <c r="BV122" s="987">
        <v>9300780</v>
      </c>
      <c r="BW122" s="987"/>
      <c r="BX122" s="987"/>
      <c r="BY122" s="987"/>
      <c r="BZ122" s="987"/>
      <c r="CA122" s="987">
        <v>8816503</v>
      </c>
      <c r="CB122" s="987"/>
      <c r="CC122" s="987"/>
      <c r="CD122" s="987"/>
      <c r="CE122" s="987"/>
      <c r="CF122" s="1004">
        <v>171.1</v>
      </c>
      <c r="CG122" s="1005"/>
      <c r="CH122" s="1005"/>
      <c r="CI122" s="1005"/>
      <c r="CJ122" s="1005"/>
      <c r="CK122" s="996"/>
      <c r="CL122" s="997"/>
      <c r="CM122" s="997"/>
      <c r="CN122" s="997"/>
      <c r="CO122" s="998"/>
      <c r="CP122" s="1006" t="s">
        <v>409</v>
      </c>
      <c r="CQ122" s="1007"/>
      <c r="CR122" s="1007"/>
      <c r="CS122" s="1007"/>
      <c r="CT122" s="1007"/>
      <c r="CU122" s="1007"/>
      <c r="CV122" s="1007"/>
      <c r="CW122" s="1007"/>
      <c r="CX122" s="1007"/>
      <c r="CY122" s="1007"/>
      <c r="CZ122" s="1007"/>
      <c r="DA122" s="1007"/>
      <c r="DB122" s="1007"/>
      <c r="DC122" s="1007"/>
      <c r="DD122" s="1007"/>
      <c r="DE122" s="1007"/>
      <c r="DF122" s="1008"/>
      <c r="DG122" s="912">
        <v>216705</v>
      </c>
      <c r="DH122" s="913"/>
      <c r="DI122" s="913"/>
      <c r="DJ122" s="913"/>
      <c r="DK122" s="913"/>
      <c r="DL122" s="913">
        <v>199813</v>
      </c>
      <c r="DM122" s="913"/>
      <c r="DN122" s="913"/>
      <c r="DO122" s="913"/>
      <c r="DP122" s="913"/>
      <c r="DQ122" s="913">
        <v>181086</v>
      </c>
      <c r="DR122" s="913"/>
      <c r="DS122" s="913"/>
      <c r="DT122" s="913"/>
      <c r="DU122" s="913"/>
      <c r="DV122" s="914">
        <v>3.5</v>
      </c>
      <c r="DW122" s="914"/>
      <c r="DX122" s="914"/>
      <c r="DY122" s="914"/>
      <c r="DZ122" s="915"/>
    </row>
    <row r="123" spans="1:130" s="220" customFormat="1" ht="26.25" customHeight="1" x14ac:dyDescent="0.15">
      <c r="A123" s="1044"/>
      <c r="B123" s="936"/>
      <c r="C123" s="909" t="s">
        <v>459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4129</v>
      </c>
      <c r="AB123" s="946"/>
      <c r="AC123" s="946"/>
      <c r="AD123" s="946"/>
      <c r="AE123" s="947"/>
      <c r="AF123" s="948">
        <v>4006</v>
      </c>
      <c r="AG123" s="946"/>
      <c r="AH123" s="946"/>
      <c r="AI123" s="946"/>
      <c r="AJ123" s="947"/>
      <c r="AK123" s="948">
        <v>3965</v>
      </c>
      <c r="AL123" s="946"/>
      <c r="AM123" s="946"/>
      <c r="AN123" s="946"/>
      <c r="AO123" s="947"/>
      <c r="AP123" s="949">
        <v>0.1</v>
      </c>
      <c r="AQ123" s="950"/>
      <c r="AR123" s="950"/>
      <c r="AS123" s="950"/>
      <c r="AT123" s="951"/>
      <c r="AU123" s="984"/>
      <c r="AV123" s="985"/>
      <c r="AW123" s="985"/>
      <c r="AX123" s="985"/>
      <c r="AY123" s="985"/>
      <c r="AZ123" s="243" t="s">
        <v>189</v>
      </c>
      <c r="BA123" s="243"/>
      <c r="BB123" s="243"/>
      <c r="BC123" s="243"/>
      <c r="BD123" s="243"/>
      <c r="BE123" s="243"/>
      <c r="BF123" s="243"/>
      <c r="BG123" s="243"/>
      <c r="BH123" s="243"/>
      <c r="BI123" s="243"/>
      <c r="BJ123" s="243"/>
      <c r="BK123" s="243"/>
      <c r="BL123" s="243"/>
      <c r="BM123" s="243"/>
      <c r="BN123" s="243"/>
      <c r="BO123" s="964" t="s">
        <v>480</v>
      </c>
      <c r="BP123" s="992"/>
      <c r="BQ123" s="1050">
        <v>14157936</v>
      </c>
      <c r="BR123" s="1051"/>
      <c r="BS123" s="1051"/>
      <c r="BT123" s="1051"/>
      <c r="BU123" s="1051"/>
      <c r="BV123" s="1051">
        <v>13895255</v>
      </c>
      <c r="BW123" s="1051"/>
      <c r="BX123" s="1051"/>
      <c r="BY123" s="1051"/>
      <c r="BZ123" s="1051"/>
      <c r="CA123" s="1051">
        <v>13700979</v>
      </c>
      <c r="CB123" s="1051"/>
      <c r="CC123" s="1051"/>
      <c r="CD123" s="1051"/>
      <c r="CE123" s="1051"/>
      <c r="CF123" s="988"/>
      <c r="CG123" s="989"/>
      <c r="CH123" s="989"/>
      <c r="CI123" s="989"/>
      <c r="CJ123" s="990"/>
      <c r="CK123" s="996"/>
      <c r="CL123" s="997"/>
      <c r="CM123" s="997"/>
      <c r="CN123" s="997"/>
      <c r="CO123" s="998"/>
      <c r="CP123" s="1006" t="s">
        <v>481</v>
      </c>
      <c r="CQ123" s="1007"/>
      <c r="CR123" s="1007"/>
      <c r="CS123" s="1007"/>
      <c r="CT123" s="1007"/>
      <c r="CU123" s="1007"/>
      <c r="CV123" s="1007"/>
      <c r="CW123" s="1007"/>
      <c r="CX123" s="1007"/>
      <c r="CY123" s="1007"/>
      <c r="CZ123" s="1007"/>
      <c r="DA123" s="1007"/>
      <c r="DB123" s="1007"/>
      <c r="DC123" s="1007"/>
      <c r="DD123" s="1007"/>
      <c r="DE123" s="1007"/>
      <c r="DF123" s="1008"/>
      <c r="DG123" s="945" t="s">
        <v>463</v>
      </c>
      <c r="DH123" s="946"/>
      <c r="DI123" s="946"/>
      <c r="DJ123" s="946"/>
      <c r="DK123" s="947"/>
      <c r="DL123" s="948" t="s">
        <v>462</v>
      </c>
      <c r="DM123" s="946"/>
      <c r="DN123" s="946"/>
      <c r="DO123" s="946"/>
      <c r="DP123" s="947"/>
      <c r="DQ123" s="948" t="s">
        <v>467</v>
      </c>
      <c r="DR123" s="946"/>
      <c r="DS123" s="946"/>
      <c r="DT123" s="946"/>
      <c r="DU123" s="947"/>
      <c r="DV123" s="949" t="s">
        <v>131</v>
      </c>
      <c r="DW123" s="950"/>
      <c r="DX123" s="950"/>
      <c r="DY123" s="950"/>
      <c r="DZ123" s="951"/>
    </row>
    <row r="124" spans="1:130" s="220" customFormat="1" ht="26.25" customHeight="1" thickBot="1" x14ac:dyDescent="0.2">
      <c r="A124" s="1044"/>
      <c r="B124" s="936"/>
      <c r="C124" s="909" t="s">
        <v>464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463</v>
      </c>
      <c r="AB124" s="946"/>
      <c r="AC124" s="946"/>
      <c r="AD124" s="946"/>
      <c r="AE124" s="947"/>
      <c r="AF124" s="948" t="s">
        <v>467</v>
      </c>
      <c r="AG124" s="946"/>
      <c r="AH124" s="946"/>
      <c r="AI124" s="946"/>
      <c r="AJ124" s="947"/>
      <c r="AK124" s="948" t="s">
        <v>463</v>
      </c>
      <c r="AL124" s="946"/>
      <c r="AM124" s="946"/>
      <c r="AN124" s="946"/>
      <c r="AO124" s="947"/>
      <c r="AP124" s="949" t="s">
        <v>469</v>
      </c>
      <c r="AQ124" s="950"/>
      <c r="AR124" s="950"/>
      <c r="AS124" s="950"/>
      <c r="AT124" s="951"/>
      <c r="AU124" s="1046" t="s">
        <v>482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12.6</v>
      </c>
      <c r="BR124" s="1014"/>
      <c r="BS124" s="1014"/>
      <c r="BT124" s="1014"/>
      <c r="BU124" s="1014"/>
      <c r="BV124" s="1014">
        <v>4.0999999999999996</v>
      </c>
      <c r="BW124" s="1014"/>
      <c r="BX124" s="1014"/>
      <c r="BY124" s="1014"/>
      <c r="BZ124" s="1014"/>
      <c r="CA124" s="1014" t="s">
        <v>467</v>
      </c>
      <c r="CB124" s="1014"/>
      <c r="CC124" s="1014"/>
      <c r="CD124" s="1014"/>
      <c r="CE124" s="1014"/>
      <c r="CF124" s="1015"/>
      <c r="CG124" s="1016"/>
      <c r="CH124" s="1016"/>
      <c r="CI124" s="1016"/>
      <c r="CJ124" s="1017"/>
      <c r="CK124" s="999"/>
      <c r="CL124" s="999"/>
      <c r="CM124" s="999"/>
      <c r="CN124" s="999"/>
      <c r="CO124" s="1000"/>
      <c r="CP124" s="1006" t="s">
        <v>483</v>
      </c>
      <c r="CQ124" s="1007"/>
      <c r="CR124" s="1007"/>
      <c r="CS124" s="1007"/>
      <c r="CT124" s="1007"/>
      <c r="CU124" s="1007"/>
      <c r="CV124" s="1007"/>
      <c r="CW124" s="1007"/>
      <c r="CX124" s="1007"/>
      <c r="CY124" s="1007"/>
      <c r="CZ124" s="1007"/>
      <c r="DA124" s="1007"/>
      <c r="DB124" s="1007"/>
      <c r="DC124" s="1007"/>
      <c r="DD124" s="1007"/>
      <c r="DE124" s="1007"/>
      <c r="DF124" s="1008"/>
      <c r="DG124" s="991" t="s">
        <v>469</v>
      </c>
      <c r="DH124" s="973"/>
      <c r="DI124" s="973"/>
      <c r="DJ124" s="973"/>
      <c r="DK124" s="974"/>
      <c r="DL124" s="972" t="s">
        <v>131</v>
      </c>
      <c r="DM124" s="973"/>
      <c r="DN124" s="973"/>
      <c r="DO124" s="973"/>
      <c r="DP124" s="974"/>
      <c r="DQ124" s="972" t="s">
        <v>462</v>
      </c>
      <c r="DR124" s="973"/>
      <c r="DS124" s="973"/>
      <c r="DT124" s="973"/>
      <c r="DU124" s="974"/>
      <c r="DV124" s="975" t="s">
        <v>463</v>
      </c>
      <c r="DW124" s="976"/>
      <c r="DX124" s="976"/>
      <c r="DY124" s="976"/>
      <c r="DZ124" s="977"/>
    </row>
    <row r="125" spans="1:130" s="220" customFormat="1" ht="26.25" customHeight="1" x14ac:dyDescent="0.15">
      <c r="A125" s="1044"/>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463</v>
      </c>
      <c r="AB125" s="946"/>
      <c r="AC125" s="946"/>
      <c r="AD125" s="946"/>
      <c r="AE125" s="947"/>
      <c r="AF125" s="948" t="s">
        <v>131</v>
      </c>
      <c r="AG125" s="946"/>
      <c r="AH125" s="946"/>
      <c r="AI125" s="946"/>
      <c r="AJ125" s="947"/>
      <c r="AK125" s="948" t="s">
        <v>463</v>
      </c>
      <c r="AL125" s="946"/>
      <c r="AM125" s="946"/>
      <c r="AN125" s="946"/>
      <c r="AO125" s="947"/>
      <c r="AP125" s="949" t="s">
        <v>463</v>
      </c>
      <c r="AQ125" s="950"/>
      <c r="AR125" s="950"/>
      <c r="AS125" s="950"/>
      <c r="AT125" s="951"/>
      <c r="AU125" s="241"/>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1009" t="s">
        <v>484</v>
      </c>
      <c r="CL125" s="994"/>
      <c r="CM125" s="994"/>
      <c r="CN125" s="994"/>
      <c r="CO125" s="995"/>
      <c r="CP125" s="916" t="s">
        <v>485</v>
      </c>
      <c r="CQ125" s="884"/>
      <c r="CR125" s="884"/>
      <c r="CS125" s="884"/>
      <c r="CT125" s="884"/>
      <c r="CU125" s="884"/>
      <c r="CV125" s="884"/>
      <c r="CW125" s="884"/>
      <c r="CX125" s="884"/>
      <c r="CY125" s="884"/>
      <c r="CZ125" s="884"/>
      <c r="DA125" s="884"/>
      <c r="DB125" s="884"/>
      <c r="DC125" s="884"/>
      <c r="DD125" s="884"/>
      <c r="DE125" s="884"/>
      <c r="DF125" s="885"/>
      <c r="DG125" s="917" t="s">
        <v>469</v>
      </c>
      <c r="DH125" s="918"/>
      <c r="DI125" s="918"/>
      <c r="DJ125" s="918"/>
      <c r="DK125" s="918"/>
      <c r="DL125" s="918" t="s">
        <v>469</v>
      </c>
      <c r="DM125" s="918"/>
      <c r="DN125" s="918"/>
      <c r="DO125" s="918"/>
      <c r="DP125" s="918"/>
      <c r="DQ125" s="918" t="s">
        <v>469</v>
      </c>
      <c r="DR125" s="918"/>
      <c r="DS125" s="918"/>
      <c r="DT125" s="918"/>
      <c r="DU125" s="918"/>
      <c r="DV125" s="919" t="s">
        <v>469</v>
      </c>
      <c r="DW125" s="919"/>
      <c r="DX125" s="919"/>
      <c r="DY125" s="919"/>
      <c r="DZ125" s="920"/>
    </row>
    <row r="126" spans="1:130" s="220" customFormat="1" ht="26.25" customHeight="1" thickBot="1" x14ac:dyDescent="0.2">
      <c r="A126" s="1044"/>
      <c r="B126" s="936"/>
      <c r="C126" s="909" t="s">
        <v>471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462</v>
      </c>
      <c r="AB126" s="946"/>
      <c r="AC126" s="946"/>
      <c r="AD126" s="946"/>
      <c r="AE126" s="947"/>
      <c r="AF126" s="948" t="s">
        <v>469</v>
      </c>
      <c r="AG126" s="946"/>
      <c r="AH126" s="946"/>
      <c r="AI126" s="946"/>
      <c r="AJ126" s="947"/>
      <c r="AK126" s="948" t="s">
        <v>469</v>
      </c>
      <c r="AL126" s="946"/>
      <c r="AM126" s="946"/>
      <c r="AN126" s="946"/>
      <c r="AO126" s="947"/>
      <c r="AP126" s="949" t="s">
        <v>469</v>
      </c>
      <c r="AQ126" s="950"/>
      <c r="AR126" s="950"/>
      <c r="AS126" s="950"/>
      <c r="AT126" s="951"/>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1010"/>
      <c r="CL126" s="997"/>
      <c r="CM126" s="997"/>
      <c r="CN126" s="997"/>
      <c r="CO126" s="998"/>
      <c r="CP126" s="909" t="s">
        <v>486</v>
      </c>
      <c r="CQ126" s="910"/>
      <c r="CR126" s="910"/>
      <c r="CS126" s="910"/>
      <c r="CT126" s="910"/>
      <c r="CU126" s="910"/>
      <c r="CV126" s="910"/>
      <c r="CW126" s="910"/>
      <c r="CX126" s="910"/>
      <c r="CY126" s="910"/>
      <c r="CZ126" s="910"/>
      <c r="DA126" s="910"/>
      <c r="DB126" s="910"/>
      <c r="DC126" s="910"/>
      <c r="DD126" s="910"/>
      <c r="DE126" s="910"/>
      <c r="DF126" s="911"/>
      <c r="DG126" s="912">
        <v>25068</v>
      </c>
      <c r="DH126" s="913"/>
      <c r="DI126" s="913"/>
      <c r="DJ126" s="913"/>
      <c r="DK126" s="913"/>
      <c r="DL126" s="913">
        <v>18816</v>
      </c>
      <c r="DM126" s="913"/>
      <c r="DN126" s="913"/>
      <c r="DO126" s="913"/>
      <c r="DP126" s="913"/>
      <c r="DQ126" s="913">
        <v>11575</v>
      </c>
      <c r="DR126" s="913"/>
      <c r="DS126" s="913"/>
      <c r="DT126" s="913"/>
      <c r="DU126" s="913"/>
      <c r="DV126" s="914">
        <v>0.2</v>
      </c>
      <c r="DW126" s="914"/>
      <c r="DX126" s="914"/>
      <c r="DY126" s="914"/>
      <c r="DZ126" s="915"/>
    </row>
    <row r="127" spans="1:130" s="220" customFormat="1" ht="26.25" customHeight="1" x14ac:dyDescent="0.15">
      <c r="A127" s="1045"/>
      <c r="B127" s="938"/>
      <c r="C127" s="960" t="s">
        <v>487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469</v>
      </c>
      <c r="AB127" s="946"/>
      <c r="AC127" s="946"/>
      <c r="AD127" s="946"/>
      <c r="AE127" s="947"/>
      <c r="AF127" s="948" t="s">
        <v>469</v>
      </c>
      <c r="AG127" s="946"/>
      <c r="AH127" s="946"/>
      <c r="AI127" s="946"/>
      <c r="AJ127" s="947"/>
      <c r="AK127" s="948" t="s">
        <v>462</v>
      </c>
      <c r="AL127" s="946"/>
      <c r="AM127" s="946"/>
      <c r="AN127" s="946"/>
      <c r="AO127" s="947"/>
      <c r="AP127" s="949" t="s">
        <v>469</v>
      </c>
      <c r="AQ127" s="950"/>
      <c r="AR127" s="950"/>
      <c r="AS127" s="950"/>
      <c r="AT127" s="951"/>
      <c r="AU127" s="222"/>
      <c r="AV127" s="222"/>
      <c r="AW127" s="222"/>
      <c r="AX127" s="1018" t="s">
        <v>488</v>
      </c>
      <c r="AY127" s="1019"/>
      <c r="AZ127" s="1019"/>
      <c r="BA127" s="1019"/>
      <c r="BB127" s="1019"/>
      <c r="BC127" s="1019"/>
      <c r="BD127" s="1019"/>
      <c r="BE127" s="1020"/>
      <c r="BF127" s="1021" t="s">
        <v>489</v>
      </c>
      <c r="BG127" s="1019"/>
      <c r="BH127" s="1019"/>
      <c r="BI127" s="1019"/>
      <c r="BJ127" s="1019"/>
      <c r="BK127" s="1019"/>
      <c r="BL127" s="1020"/>
      <c r="BM127" s="1021" t="s">
        <v>490</v>
      </c>
      <c r="BN127" s="1019"/>
      <c r="BO127" s="1019"/>
      <c r="BP127" s="1019"/>
      <c r="BQ127" s="1019"/>
      <c r="BR127" s="1019"/>
      <c r="BS127" s="1020"/>
      <c r="BT127" s="1021" t="s">
        <v>491</v>
      </c>
      <c r="BU127" s="1019"/>
      <c r="BV127" s="1019"/>
      <c r="BW127" s="1019"/>
      <c r="BX127" s="1019"/>
      <c r="BY127" s="1019"/>
      <c r="BZ127" s="1042"/>
      <c r="CA127" s="222"/>
      <c r="CB127" s="222"/>
      <c r="CC127" s="222"/>
      <c r="CD127" s="245"/>
      <c r="CE127" s="245"/>
      <c r="CF127" s="245"/>
      <c r="CG127" s="222"/>
      <c r="CH127" s="222"/>
      <c r="CI127" s="222"/>
      <c r="CJ127" s="244"/>
      <c r="CK127" s="1010"/>
      <c r="CL127" s="997"/>
      <c r="CM127" s="997"/>
      <c r="CN127" s="997"/>
      <c r="CO127" s="998"/>
      <c r="CP127" s="909" t="s">
        <v>492</v>
      </c>
      <c r="CQ127" s="910"/>
      <c r="CR127" s="910"/>
      <c r="CS127" s="910"/>
      <c r="CT127" s="910"/>
      <c r="CU127" s="910"/>
      <c r="CV127" s="910"/>
      <c r="CW127" s="910"/>
      <c r="CX127" s="910"/>
      <c r="CY127" s="910"/>
      <c r="CZ127" s="910"/>
      <c r="DA127" s="910"/>
      <c r="DB127" s="910"/>
      <c r="DC127" s="910"/>
      <c r="DD127" s="910"/>
      <c r="DE127" s="910"/>
      <c r="DF127" s="911"/>
      <c r="DG127" s="912" t="s">
        <v>469</v>
      </c>
      <c r="DH127" s="913"/>
      <c r="DI127" s="913"/>
      <c r="DJ127" s="913"/>
      <c r="DK127" s="913"/>
      <c r="DL127" s="913" t="s">
        <v>463</v>
      </c>
      <c r="DM127" s="913"/>
      <c r="DN127" s="913"/>
      <c r="DO127" s="913"/>
      <c r="DP127" s="913"/>
      <c r="DQ127" s="913" t="s">
        <v>463</v>
      </c>
      <c r="DR127" s="913"/>
      <c r="DS127" s="913"/>
      <c r="DT127" s="913"/>
      <c r="DU127" s="913"/>
      <c r="DV127" s="914" t="s">
        <v>462</v>
      </c>
      <c r="DW127" s="914"/>
      <c r="DX127" s="914"/>
      <c r="DY127" s="914"/>
      <c r="DZ127" s="915"/>
    </row>
    <row r="128" spans="1:130" s="220" customFormat="1" ht="26.25" customHeight="1" thickBot="1" x14ac:dyDescent="0.2">
      <c r="A128" s="1028" t="s">
        <v>493</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494</v>
      </c>
      <c r="X128" s="1030"/>
      <c r="Y128" s="1030"/>
      <c r="Z128" s="1031"/>
      <c r="AA128" s="1032">
        <v>64754</v>
      </c>
      <c r="AB128" s="1033"/>
      <c r="AC128" s="1033"/>
      <c r="AD128" s="1033"/>
      <c r="AE128" s="1034"/>
      <c r="AF128" s="1035">
        <v>61255</v>
      </c>
      <c r="AG128" s="1033"/>
      <c r="AH128" s="1033"/>
      <c r="AI128" s="1033"/>
      <c r="AJ128" s="1034"/>
      <c r="AK128" s="1035">
        <v>61404</v>
      </c>
      <c r="AL128" s="1033"/>
      <c r="AM128" s="1033"/>
      <c r="AN128" s="1033"/>
      <c r="AO128" s="1034"/>
      <c r="AP128" s="1036"/>
      <c r="AQ128" s="1037"/>
      <c r="AR128" s="1037"/>
      <c r="AS128" s="1037"/>
      <c r="AT128" s="1038"/>
      <c r="AU128" s="222"/>
      <c r="AV128" s="222"/>
      <c r="AW128" s="222"/>
      <c r="AX128" s="883" t="s">
        <v>495</v>
      </c>
      <c r="AY128" s="884"/>
      <c r="AZ128" s="884"/>
      <c r="BA128" s="884"/>
      <c r="BB128" s="884"/>
      <c r="BC128" s="884"/>
      <c r="BD128" s="884"/>
      <c r="BE128" s="885"/>
      <c r="BF128" s="1039" t="s">
        <v>462</v>
      </c>
      <c r="BG128" s="1040"/>
      <c r="BH128" s="1040"/>
      <c r="BI128" s="1040"/>
      <c r="BJ128" s="1040"/>
      <c r="BK128" s="1040"/>
      <c r="BL128" s="1041"/>
      <c r="BM128" s="1039">
        <v>14.43</v>
      </c>
      <c r="BN128" s="1040"/>
      <c r="BO128" s="1040"/>
      <c r="BP128" s="1040"/>
      <c r="BQ128" s="1040"/>
      <c r="BR128" s="1040"/>
      <c r="BS128" s="1041"/>
      <c r="BT128" s="1039">
        <v>20</v>
      </c>
      <c r="BU128" s="1040"/>
      <c r="BV128" s="1040"/>
      <c r="BW128" s="1040"/>
      <c r="BX128" s="1040"/>
      <c r="BY128" s="1040"/>
      <c r="BZ128" s="1063"/>
      <c r="CA128" s="245"/>
      <c r="CB128" s="245"/>
      <c r="CC128" s="245"/>
      <c r="CD128" s="245"/>
      <c r="CE128" s="245"/>
      <c r="CF128" s="245"/>
      <c r="CG128" s="222"/>
      <c r="CH128" s="222"/>
      <c r="CI128" s="222"/>
      <c r="CJ128" s="244"/>
      <c r="CK128" s="1011"/>
      <c r="CL128" s="1012"/>
      <c r="CM128" s="1012"/>
      <c r="CN128" s="1012"/>
      <c r="CO128" s="1013"/>
      <c r="CP128" s="1022" t="s">
        <v>496</v>
      </c>
      <c r="CQ128" s="713"/>
      <c r="CR128" s="713"/>
      <c r="CS128" s="713"/>
      <c r="CT128" s="713"/>
      <c r="CU128" s="713"/>
      <c r="CV128" s="713"/>
      <c r="CW128" s="713"/>
      <c r="CX128" s="713"/>
      <c r="CY128" s="713"/>
      <c r="CZ128" s="713"/>
      <c r="DA128" s="713"/>
      <c r="DB128" s="713"/>
      <c r="DC128" s="713"/>
      <c r="DD128" s="713"/>
      <c r="DE128" s="713"/>
      <c r="DF128" s="1023"/>
      <c r="DG128" s="1024" t="s">
        <v>462</v>
      </c>
      <c r="DH128" s="1025"/>
      <c r="DI128" s="1025"/>
      <c r="DJ128" s="1025"/>
      <c r="DK128" s="1025"/>
      <c r="DL128" s="1025" t="s">
        <v>469</v>
      </c>
      <c r="DM128" s="1025"/>
      <c r="DN128" s="1025"/>
      <c r="DO128" s="1025"/>
      <c r="DP128" s="1025"/>
      <c r="DQ128" s="1025" t="s">
        <v>469</v>
      </c>
      <c r="DR128" s="1025"/>
      <c r="DS128" s="1025"/>
      <c r="DT128" s="1025"/>
      <c r="DU128" s="1025"/>
      <c r="DV128" s="1026" t="s">
        <v>469</v>
      </c>
      <c r="DW128" s="1026"/>
      <c r="DX128" s="1026"/>
      <c r="DY128" s="1026"/>
      <c r="DZ128" s="1027"/>
    </row>
    <row r="129" spans="1:131" s="220"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497</v>
      </c>
      <c r="X129" s="1058"/>
      <c r="Y129" s="1058"/>
      <c r="Z129" s="1059"/>
      <c r="AA129" s="945">
        <v>5982382</v>
      </c>
      <c r="AB129" s="946"/>
      <c r="AC129" s="946"/>
      <c r="AD129" s="946"/>
      <c r="AE129" s="947"/>
      <c r="AF129" s="948">
        <v>6224379</v>
      </c>
      <c r="AG129" s="946"/>
      <c r="AH129" s="946"/>
      <c r="AI129" s="946"/>
      <c r="AJ129" s="947"/>
      <c r="AK129" s="948">
        <v>6033687</v>
      </c>
      <c r="AL129" s="946"/>
      <c r="AM129" s="946"/>
      <c r="AN129" s="946"/>
      <c r="AO129" s="947"/>
      <c r="AP129" s="1060"/>
      <c r="AQ129" s="1061"/>
      <c r="AR129" s="1061"/>
      <c r="AS129" s="1061"/>
      <c r="AT129" s="1062"/>
      <c r="AU129" s="223"/>
      <c r="AV129" s="223"/>
      <c r="AW129" s="223"/>
      <c r="AX129" s="1052" t="s">
        <v>498</v>
      </c>
      <c r="AY129" s="910"/>
      <c r="AZ129" s="910"/>
      <c r="BA129" s="910"/>
      <c r="BB129" s="910"/>
      <c r="BC129" s="910"/>
      <c r="BD129" s="910"/>
      <c r="BE129" s="911"/>
      <c r="BF129" s="1053" t="s">
        <v>131</v>
      </c>
      <c r="BG129" s="1054"/>
      <c r="BH129" s="1054"/>
      <c r="BI129" s="1054"/>
      <c r="BJ129" s="1054"/>
      <c r="BK129" s="1054"/>
      <c r="BL129" s="1055"/>
      <c r="BM129" s="1053">
        <v>19.43</v>
      </c>
      <c r="BN129" s="1054"/>
      <c r="BO129" s="1054"/>
      <c r="BP129" s="1054"/>
      <c r="BQ129" s="1054"/>
      <c r="BR129" s="1054"/>
      <c r="BS129" s="1055"/>
      <c r="BT129" s="1053">
        <v>30</v>
      </c>
      <c r="BU129" s="1054"/>
      <c r="BV129" s="1054"/>
      <c r="BW129" s="1054"/>
      <c r="BX129" s="1054"/>
      <c r="BY129" s="1054"/>
      <c r="BZ129" s="1056"/>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921" t="s">
        <v>499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500</v>
      </c>
      <c r="X130" s="1058"/>
      <c r="Y130" s="1058"/>
      <c r="Z130" s="1059"/>
      <c r="AA130" s="945">
        <v>903979</v>
      </c>
      <c r="AB130" s="946"/>
      <c r="AC130" s="946"/>
      <c r="AD130" s="946"/>
      <c r="AE130" s="947"/>
      <c r="AF130" s="948">
        <v>890239</v>
      </c>
      <c r="AG130" s="946"/>
      <c r="AH130" s="946"/>
      <c r="AI130" s="946"/>
      <c r="AJ130" s="947"/>
      <c r="AK130" s="948">
        <v>881891</v>
      </c>
      <c r="AL130" s="946"/>
      <c r="AM130" s="946"/>
      <c r="AN130" s="946"/>
      <c r="AO130" s="947"/>
      <c r="AP130" s="1060"/>
      <c r="AQ130" s="1061"/>
      <c r="AR130" s="1061"/>
      <c r="AS130" s="1061"/>
      <c r="AT130" s="1062"/>
      <c r="AU130" s="223"/>
      <c r="AV130" s="223"/>
      <c r="AW130" s="223"/>
      <c r="AX130" s="1052" t="s">
        <v>501</v>
      </c>
      <c r="AY130" s="910"/>
      <c r="AZ130" s="910"/>
      <c r="BA130" s="910"/>
      <c r="BB130" s="910"/>
      <c r="BC130" s="910"/>
      <c r="BD130" s="910"/>
      <c r="BE130" s="911"/>
      <c r="BF130" s="1088">
        <v>6.8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502</v>
      </c>
      <c r="X131" s="1095"/>
      <c r="Y131" s="1095"/>
      <c r="Z131" s="1096"/>
      <c r="AA131" s="991">
        <v>5078403</v>
      </c>
      <c r="AB131" s="973"/>
      <c r="AC131" s="973"/>
      <c r="AD131" s="973"/>
      <c r="AE131" s="974"/>
      <c r="AF131" s="972">
        <v>5334140</v>
      </c>
      <c r="AG131" s="973"/>
      <c r="AH131" s="973"/>
      <c r="AI131" s="973"/>
      <c r="AJ131" s="974"/>
      <c r="AK131" s="972">
        <v>5151796</v>
      </c>
      <c r="AL131" s="973"/>
      <c r="AM131" s="973"/>
      <c r="AN131" s="973"/>
      <c r="AO131" s="974"/>
      <c r="AP131" s="1097"/>
      <c r="AQ131" s="1098"/>
      <c r="AR131" s="1098"/>
      <c r="AS131" s="1098"/>
      <c r="AT131" s="1099"/>
      <c r="AU131" s="223"/>
      <c r="AV131" s="223"/>
      <c r="AW131" s="223"/>
      <c r="AX131" s="1070" t="s">
        <v>503</v>
      </c>
      <c r="AY131" s="713"/>
      <c r="AZ131" s="713"/>
      <c r="BA131" s="713"/>
      <c r="BB131" s="713"/>
      <c r="BC131" s="713"/>
      <c r="BD131" s="713"/>
      <c r="BE131" s="1023"/>
      <c r="BF131" s="1071" t="s">
        <v>504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7.3797412299999996</v>
      </c>
      <c r="AB132" s="1084"/>
      <c r="AC132" s="1084"/>
      <c r="AD132" s="1084"/>
      <c r="AE132" s="1085"/>
      <c r="AF132" s="1086">
        <v>6.2892237550000001</v>
      </c>
      <c r="AG132" s="1084"/>
      <c r="AH132" s="1084"/>
      <c r="AI132" s="1084"/>
      <c r="AJ132" s="1085"/>
      <c r="AK132" s="1086">
        <v>6.9762855520000002</v>
      </c>
      <c r="AL132" s="1084"/>
      <c r="AM132" s="1084"/>
      <c r="AN132" s="1084"/>
      <c r="AO132" s="1085"/>
      <c r="AP132" s="988"/>
      <c r="AQ132" s="989"/>
      <c r="AR132" s="989"/>
      <c r="AS132" s="989"/>
      <c r="AT132" s="1087"/>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5"/>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8.1</v>
      </c>
      <c r="AB133" s="1067"/>
      <c r="AC133" s="1067"/>
      <c r="AD133" s="1067"/>
      <c r="AE133" s="1068"/>
      <c r="AF133" s="1066">
        <v>7.4</v>
      </c>
      <c r="AG133" s="1067"/>
      <c r="AH133" s="1067"/>
      <c r="AI133" s="1067"/>
      <c r="AJ133" s="1068"/>
      <c r="AK133" s="1066">
        <v>6.8</v>
      </c>
      <c r="AL133" s="1067"/>
      <c r="AM133" s="1067"/>
      <c r="AN133" s="1067"/>
      <c r="AO133" s="1068"/>
      <c r="AP133" s="1015"/>
      <c r="AQ133" s="1016"/>
      <c r="AR133" s="1016"/>
      <c r="AS133" s="1016"/>
      <c r="AT133" s="1069"/>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sYLhmZKl9Ks72j/Y6nvcezLt/QcJevM2rRwaQoomCg2dK22/SKm0UwoS/Pp9GoXixM+U2oSiu3/MTeodAdzhig==" saltValue="hUngmB2J1JTCp5vTv5PuW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 zoomScale="55" zoomScaleNormal="85" zoomScaleSheetLayoutView="55" workbookViewId="0">
      <selection activeCell="DH31" activeCellId="1" sqref="BT51 DH31:XFD36"/>
    </sheetView>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508</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9rPVWHJ45ZGEBdGjEFwYkT6eC7HmlPad8MOBrQtFTf0npfpEhpjFdg6G/a8razucG3xGNotr7/LE7AMIEjhoaw==" saltValue="3sAC2IfGqhXL4y92xJRC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mTXKNwQsEc8NRG8K0JSUuGdOFBIpzZ/XMa+gCQ2r+KxcGHI5WSCirXyhI9k9kqCT26vFZEmNUXJDo7MRQsvA==" saltValue="122SmKpHp2Ot5EspDtrg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election activeCell="AS20" sqref="AS20:XFD20"/>
    </sheetView>
  </sheetViews>
  <sheetFormatPr defaultColWidth="0" defaultRowHeight="13.5" customHeight="1" zeroHeight="1" x14ac:dyDescent="0.15"/>
  <cols>
    <col min="1" max="36" width="2.5" style="251" customWidth="1"/>
    <col min="37" max="44" width="17" style="251" customWidth="1"/>
    <col min="45" max="45" width="6.125" style="257" customWidth="1"/>
    <col min="46" max="46" width="3" style="255" customWidth="1"/>
    <col min="47" max="47" width="19.125" style="251" hidden="1" customWidth="1"/>
    <col min="48" max="52" width="12.625" style="251" hidden="1" customWidth="1"/>
    <col min="53" max="16384" width="8.625" style="251"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509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AK6" s="256" t="s">
        <v>510</v>
      </c>
      <c r="AL6" s="256"/>
      <c r="AM6" s="256"/>
      <c r="AN6" s="256"/>
    </row>
    <row r="7" spans="1:46" ht="13.5" customHeight="1" x14ac:dyDescent="0.15">
      <c r="A7" s="255"/>
      <c r="AK7" s="258"/>
      <c r="AL7" s="259"/>
      <c r="AM7" s="259"/>
      <c r="AN7" s="260"/>
      <c r="AO7" s="1101" t="s">
        <v>511</v>
      </c>
      <c r="AP7" s="261"/>
      <c r="AQ7" s="262" t="s">
        <v>512</v>
      </c>
      <c r="AR7" s="263"/>
    </row>
    <row r="8" spans="1:46" x14ac:dyDescent="0.15">
      <c r="A8" s="255"/>
      <c r="AK8" s="264"/>
      <c r="AL8" s="265"/>
      <c r="AM8" s="265"/>
      <c r="AN8" s="266"/>
      <c r="AO8" s="1102"/>
      <c r="AP8" s="267" t="s">
        <v>513</v>
      </c>
      <c r="AQ8" s="268" t="s">
        <v>514</v>
      </c>
      <c r="AR8" s="269" t="s">
        <v>515</v>
      </c>
    </row>
    <row r="9" spans="1:46" x14ac:dyDescent="0.15">
      <c r="A9" s="255"/>
      <c r="AK9" s="1103" t="s">
        <v>516</v>
      </c>
      <c r="AL9" s="1104"/>
      <c r="AM9" s="1104"/>
      <c r="AN9" s="1105"/>
      <c r="AO9" s="270">
        <v>1785281</v>
      </c>
      <c r="AP9" s="270">
        <v>95926</v>
      </c>
      <c r="AQ9" s="271">
        <v>99018</v>
      </c>
      <c r="AR9" s="272">
        <v>-3.1</v>
      </c>
    </row>
    <row r="10" spans="1:46" ht="13.5" customHeight="1" x14ac:dyDescent="0.15">
      <c r="A10" s="255"/>
      <c r="AK10" s="1103" t="s">
        <v>517</v>
      </c>
      <c r="AL10" s="1104"/>
      <c r="AM10" s="1104"/>
      <c r="AN10" s="1105"/>
      <c r="AO10" s="273">
        <v>197681</v>
      </c>
      <c r="AP10" s="273">
        <v>10622</v>
      </c>
      <c r="AQ10" s="274">
        <v>12190</v>
      </c>
      <c r="AR10" s="275">
        <v>-12.9</v>
      </c>
    </row>
    <row r="11" spans="1:46" ht="13.5" customHeight="1" x14ac:dyDescent="0.15">
      <c r="A11" s="255"/>
      <c r="AK11" s="1103" t="s">
        <v>518</v>
      </c>
      <c r="AL11" s="1104"/>
      <c r="AM11" s="1104"/>
      <c r="AN11" s="1105"/>
      <c r="AO11" s="273">
        <v>39708</v>
      </c>
      <c r="AP11" s="273">
        <v>2134</v>
      </c>
      <c r="AQ11" s="274">
        <v>979</v>
      </c>
      <c r="AR11" s="275">
        <v>118</v>
      </c>
    </row>
    <row r="12" spans="1:46" ht="13.5" customHeight="1" x14ac:dyDescent="0.15">
      <c r="A12" s="255"/>
      <c r="AK12" s="1103" t="s">
        <v>519</v>
      </c>
      <c r="AL12" s="1104"/>
      <c r="AM12" s="1104"/>
      <c r="AN12" s="1105"/>
      <c r="AO12" s="273" t="s">
        <v>520</v>
      </c>
      <c r="AP12" s="273" t="s">
        <v>520</v>
      </c>
      <c r="AQ12" s="274" t="s">
        <v>520</v>
      </c>
      <c r="AR12" s="275" t="s">
        <v>520</v>
      </c>
    </row>
    <row r="13" spans="1:46" ht="13.5" customHeight="1" x14ac:dyDescent="0.15">
      <c r="A13" s="255"/>
      <c r="AK13" s="1103" t="s">
        <v>521</v>
      </c>
      <c r="AL13" s="1104"/>
      <c r="AM13" s="1104"/>
      <c r="AN13" s="1105"/>
      <c r="AO13" s="273">
        <v>64733</v>
      </c>
      <c r="AP13" s="273">
        <v>3478</v>
      </c>
      <c r="AQ13" s="274">
        <v>3304</v>
      </c>
      <c r="AR13" s="275">
        <v>5.3</v>
      </c>
    </row>
    <row r="14" spans="1:46" ht="13.5" customHeight="1" x14ac:dyDescent="0.15">
      <c r="A14" s="255"/>
      <c r="AK14" s="1103" t="s">
        <v>522</v>
      </c>
      <c r="AL14" s="1104"/>
      <c r="AM14" s="1104"/>
      <c r="AN14" s="1105"/>
      <c r="AO14" s="273">
        <v>26332</v>
      </c>
      <c r="AP14" s="273">
        <v>1415</v>
      </c>
      <c r="AQ14" s="274">
        <v>2278</v>
      </c>
      <c r="AR14" s="275">
        <v>-37.9</v>
      </c>
    </row>
    <row r="15" spans="1:46" ht="13.5" customHeight="1" x14ac:dyDescent="0.15">
      <c r="A15" s="255"/>
      <c r="AK15" s="1106" t="s">
        <v>523</v>
      </c>
      <c r="AL15" s="1107"/>
      <c r="AM15" s="1107"/>
      <c r="AN15" s="1108"/>
      <c r="AO15" s="273">
        <v>-108207</v>
      </c>
      <c r="AP15" s="273">
        <v>-5814</v>
      </c>
      <c r="AQ15" s="274">
        <v>-6694</v>
      </c>
      <c r="AR15" s="275">
        <v>-13.1</v>
      </c>
    </row>
    <row r="16" spans="1:46" x14ac:dyDescent="0.15">
      <c r="A16" s="255"/>
      <c r="AK16" s="1106" t="s">
        <v>189</v>
      </c>
      <c r="AL16" s="1107"/>
      <c r="AM16" s="1107"/>
      <c r="AN16" s="1108"/>
      <c r="AO16" s="273">
        <v>2005528</v>
      </c>
      <c r="AP16" s="273">
        <v>107760</v>
      </c>
      <c r="AQ16" s="274">
        <v>111075</v>
      </c>
      <c r="AR16" s="275">
        <v>-3</v>
      </c>
    </row>
    <row r="17" spans="1:46" x14ac:dyDescent="0.15">
      <c r="A17" s="255"/>
    </row>
    <row r="18" spans="1:46" x14ac:dyDescent="0.15">
      <c r="A18" s="255"/>
      <c r="AQ18" s="276"/>
      <c r="AR18" s="276"/>
    </row>
    <row r="19" spans="1:46" x14ac:dyDescent="0.15">
      <c r="A19" s="255"/>
      <c r="AK19" s="251" t="s">
        <v>524</v>
      </c>
    </row>
    <row r="20" spans="1:46" x14ac:dyDescent="0.15">
      <c r="A20" s="255"/>
      <c r="AK20" s="277"/>
      <c r="AL20" s="278"/>
      <c r="AM20" s="278"/>
      <c r="AN20" s="279"/>
      <c r="AO20" s="280" t="s">
        <v>525</v>
      </c>
      <c r="AP20" s="281" t="s">
        <v>526</v>
      </c>
      <c r="AQ20" s="282" t="s">
        <v>527</v>
      </c>
      <c r="AR20" s="283"/>
    </row>
    <row r="21" spans="1:46" s="256" customFormat="1" x14ac:dyDescent="0.15">
      <c r="A21" s="284"/>
      <c r="AK21" s="1109" t="s">
        <v>528</v>
      </c>
      <c r="AL21" s="1110"/>
      <c r="AM21" s="1110"/>
      <c r="AN21" s="1111"/>
      <c r="AO21" s="285">
        <v>10.16</v>
      </c>
      <c r="AP21" s="286">
        <v>9.92</v>
      </c>
      <c r="AQ21" s="287">
        <v>0.24</v>
      </c>
      <c r="AS21" s="288"/>
      <c r="AT21" s="284"/>
    </row>
    <row r="22" spans="1:46" s="256" customFormat="1" x14ac:dyDescent="0.15">
      <c r="A22" s="284"/>
      <c r="AK22" s="1109" t="s">
        <v>529</v>
      </c>
      <c r="AL22" s="1110"/>
      <c r="AM22" s="1110"/>
      <c r="AN22" s="1111"/>
      <c r="AO22" s="289">
        <v>94.7</v>
      </c>
      <c r="AP22" s="290">
        <v>96.2</v>
      </c>
      <c r="AQ22" s="291">
        <v>-1.5</v>
      </c>
      <c r="AR22" s="276"/>
      <c r="AS22" s="288"/>
      <c r="AT22" s="284"/>
    </row>
    <row r="23" spans="1:46" s="256" customFormat="1" x14ac:dyDescent="0.15">
      <c r="A23" s="284"/>
      <c r="AP23" s="276"/>
      <c r="AQ23" s="276"/>
      <c r="AR23" s="276"/>
      <c r="AS23" s="288"/>
      <c r="AT23" s="284"/>
    </row>
    <row r="24" spans="1:46" s="256" customFormat="1" x14ac:dyDescent="0.15">
      <c r="A24" s="284"/>
      <c r="AP24" s="276"/>
      <c r="AQ24" s="276"/>
      <c r="AR24" s="276"/>
      <c r="AS24" s="288"/>
      <c r="AT24" s="284"/>
    </row>
    <row r="25" spans="1:46" s="256"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4"/>
    </row>
    <row r="26" spans="1:46" s="256" customFormat="1" x14ac:dyDescent="0.15">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296"/>
      <c r="AS27" s="251"/>
      <c r="AT27" s="251"/>
    </row>
    <row r="28" spans="1:46" ht="17.25" x14ac:dyDescent="0.15">
      <c r="A28" s="252" t="s">
        <v>531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7"/>
    </row>
    <row r="29" spans="1:46" x14ac:dyDescent="0.15">
      <c r="A29" s="255"/>
      <c r="AK29" s="256" t="s">
        <v>532</v>
      </c>
      <c r="AL29" s="256"/>
      <c r="AM29" s="256"/>
      <c r="AN29" s="256"/>
      <c r="AS29" s="298"/>
    </row>
    <row r="30" spans="1:46" ht="13.5" customHeight="1" x14ac:dyDescent="0.15">
      <c r="A30" s="255"/>
      <c r="AK30" s="258"/>
      <c r="AL30" s="259"/>
      <c r="AM30" s="259"/>
      <c r="AN30" s="260"/>
      <c r="AO30" s="1101" t="s">
        <v>511</v>
      </c>
      <c r="AP30" s="261"/>
      <c r="AQ30" s="262" t="s">
        <v>512</v>
      </c>
      <c r="AR30" s="263"/>
    </row>
    <row r="31" spans="1:46" x14ac:dyDescent="0.15">
      <c r="A31" s="255"/>
      <c r="AK31" s="264"/>
      <c r="AL31" s="265"/>
      <c r="AM31" s="265"/>
      <c r="AN31" s="266"/>
      <c r="AO31" s="1102"/>
      <c r="AP31" s="267" t="s">
        <v>513</v>
      </c>
      <c r="AQ31" s="268" t="s">
        <v>514</v>
      </c>
      <c r="AR31" s="269" t="s">
        <v>515</v>
      </c>
    </row>
    <row r="32" spans="1:46" ht="27" customHeight="1" x14ac:dyDescent="0.15">
      <c r="A32" s="255"/>
      <c r="AK32" s="1117" t="s">
        <v>533</v>
      </c>
      <c r="AL32" s="1118"/>
      <c r="AM32" s="1118"/>
      <c r="AN32" s="1119"/>
      <c r="AO32" s="299">
        <v>752341</v>
      </c>
      <c r="AP32" s="299">
        <v>40425</v>
      </c>
      <c r="AQ32" s="300">
        <v>56953</v>
      </c>
      <c r="AR32" s="301">
        <v>-29</v>
      </c>
    </row>
    <row r="33" spans="1:46" ht="13.5" customHeight="1" x14ac:dyDescent="0.15">
      <c r="A33" s="255"/>
      <c r="AK33" s="1117" t="s">
        <v>534</v>
      </c>
      <c r="AL33" s="1118"/>
      <c r="AM33" s="1118"/>
      <c r="AN33" s="1119"/>
      <c r="AO33" s="299" t="s">
        <v>520</v>
      </c>
      <c r="AP33" s="299" t="s">
        <v>520</v>
      </c>
      <c r="AQ33" s="300" t="s">
        <v>520</v>
      </c>
      <c r="AR33" s="301" t="s">
        <v>520</v>
      </c>
    </row>
    <row r="34" spans="1:46" ht="27" customHeight="1" x14ac:dyDescent="0.15">
      <c r="A34" s="255"/>
      <c r="AK34" s="1117" t="s">
        <v>535</v>
      </c>
      <c r="AL34" s="1118"/>
      <c r="AM34" s="1118"/>
      <c r="AN34" s="1119"/>
      <c r="AO34" s="299" t="s">
        <v>520</v>
      </c>
      <c r="AP34" s="299" t="s">
        <v>520</v>
      </c>
      <c r="AQ34" s="300" t="s">
        <v>520</v>
      </c>
      <c r="AR34" s="301" t="s">
        <v>520</v>
      </c>
    </row>
    <row r="35" spans="1:46" ht="27" customHeight="1" x14ac:dyDescent="0.15">
      <c r="A35" s="255"/>
      <c r="AK35" s="1117" t="s">
        <v>536</v>
      </c>
      <c r="AL35" s="1118"/>
      <c r="AM35" s="1118"/>
      <c r="AN35" s="1119"/>
      <c r="AO35" s="299">
        <v>464866</v>
      </c>
      <c r="AP35" s="299">
        <v>24978</v>
      </c>
      <c r="AQ35" s="300">
        <v>20881</v>
      </c>
      <c r="AR35" s="301">
        <v>19.600000000000001</v>
      </c>
    </row>
    <row r="36" spans="1:46" ht="27" customHeight="1" x14ac:dyDescent="0.15">
      <c r="A36" s="255"/>
      <c r="AK36" s="1117" t="s">
        <v>537</v>
      </c>
      <c r="AL36" s="1118"/>
      <c r="AM36" s="1118"/>
      <c r="AN36" s="1119"/>
      <c r="AO36" s="299">
        <v>81527</v>
      </c>
      <c r="AP36" s="299">
        <v>4381</v>
      </c>
      <c r="AQ36" s="300">
        <v>3030</v>
      </c>
      <c r="AR36" s="301">
        <v>44.6</v>
      </c>
    </row>
    <row r="37" spans="1:46" ht="13.5" customHeight="1" x14ac:dyDescent="0.15">
      <c r="A37" s="255"/>
      <c r="AK37" s="1117" t="s">
        <v>538</v>
      </c>
      <c r="AL37" s="1118"/>
      <c r="AM37" s="1118"/>
      <c r="AN37" s="1119"/>
      <c r="AO37" s="299">
        <v>3965</v>
      </c>
      <c r="AP37" s="299">
        <v>213</v>
      </c>
      <c r="AQ37" s="300">
        <v>605</v>
      </c>
      <c r="AR37" s="301">
        <v>-64.8</v>
      </c>
    </row>
    <row r="38" spans="1:46" ht="27" customHeight="1" x14ac:dyDescent="0.15">
      <c r="A38" s="255"/>
      <c r="AK38" s="1120" t="s">
        <v>539</v>
      </c>
      <c r="AL38" s="1121"/>
      <c r="AM38" s="1121"/>
      <c r="AN38" s="1122"/>
      <c r="AO38" s="302" t="s">
        <v>520</v>
      </c>
      <c r="AP38" s="302" t="s">
        <v>520</v>
      </c>
      <c r="AQ38" s="303">
        <v>2</v>
      </c>
      <c r="AR38" s="291" t="s">
        <v>520</v>
      </c>
      <c r="AS38" s="298"/>
    </row>
    <row r="39" spans="1:46" x14ac:dyDescent="0.15">
      <c r="A39" s="255"/>
      <c r="AK39" s="1120" t="s">
        <v>540</v>
      </c>
      <c r="AL39" s="1121"/>
      <c r="AM39" s="1121"/>
      <c r="AN39" s="1122"/>
      <c r="AO39" s="299">
        <v>-61404</v>
      </c>
      <c r="AP39" s="299">
        <v>-3299</v>
      </c>
      <c r="AQ39" s="300">
        <v>-2161</v>
      </c>
      <c r="AR39" s="301">
        <v>52.7</v>
      </c>
      <c r="AS39" s="298"/>
    </row>
    <row r="40" spans="1:46" ht="27" customHeight="1" x14ac:dyDescent="0.15">
      <c r="A40" s="255"/>
      <c r="AK40" s="1117" t="s">
        <v>541</v>
      </c>
      <c r="AL40" s="1118"/>
      <c r="AM40" s="1118"/>
      <c r="AN40" s="1119"/>
      <c r="AO40" s="299">
        <v>-881891</v>
      </c>
      <c r="AP40" s="299">
        <v>-47385</v>
      </c>
      <c r="AQ40" s="300">
        <v>-53409</v>
      </c>
      <c r="AR40" s="301">
        <v>-11.3</v>
      </c>
      <c r="AS40" s="298"/>
    </row>
    <row r="41" spans="1:46" x14ac:dyDescent="0.15">
      <c r="A41" s="255"/>
      <c r="AK41" s="1123" t="s">
        <v>302</v>
      </c>
      <c r="AL41" s="1124"/>
      <c r="AM41" s="1124"/>
      <c r="AN41" s="1125"/>
      <c r="AO41" s="299">
        <v>359404</v>
      </c>
      <c r="AP41" s="299">
        <v>19311</v>
      </c>
      <c r="AQ41" s="300">
        <v>25901</v>
      </c>
      <c r="AR41" s="301">
        <v>-25.4</v>
      </c>
      <c r="AS41" s="298"/>
    </row>
    <row r="42" spans="1:46" x14ac:dyDescent="0.15">
      <c r="A42" s="255"/>
      <c r="AK42" s="304" t="s">
        <v>542</v>
      </c>
      <c r="AQ42" s="276"/>
      <c r="AR42" s="276"/>
      <c r="AS42" s="298"/>
    </row>
    <row r="43" spans="1:46" x14ac:dyDescent="0.15">
      <c r="A43" s="255"/>
      <c r="AP43" s="305"/>
      <c r="AQ43" s="276"/>
      <c r="AS43" s="298"/>
    </row>
    <row r="44" spans="1:46" x14ac:dyDescent="0.15">
      <c r="A44" s="255"/>
      <c r="AQ44" s="276"/>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6"/>
      <c r="AR45" s="253"/>
      <c r="AS45" s="253"/>
      <c r="AT45" s="251"/>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51"/>
    </row>
    <row r="47" spans="1:46" ht="17.25" customHeight="1" x14ac:dyDescent="0.15">
      <c r="A47" s="308" t="s">
        <v>543</v>
      </c>
    </row>
    <row r="48" spans="1:46" x14ac:dyDescent="0.15">
      <c r="A48" s="255"/>
      <c r="AK48" s="309" t="s">
        <v>544</v>
      </c>
      <c r="AL48" s="309"/>
      <c r="AM48" s="309"/>
      <c r="AN48" s="309"/>
      <c r="AO48" s="309"/>
      <c r="AP48" s="309"/>
      <c r="AQ48" s="310"/>
      <c r="AR48" s="309"/>
    </row>
    <row r="49" spans="1:44" ht="13.5" customHeight="1" x14ac:dyDescent="0.15">
      <c r="A49" s="255"/>
      <c r="AK49" s="311"/>
      <c r="AL49" s="312"/>
      <c r="AM49" s="1112" t="s">
        <v>511</v>
      </c>
      <c r="AN49" s="1114" t="s">
        <v>545</v>
      </c>
      <c r="AO49" s="1115"/>
      <c r="AP49" s="1115"/>
      <c r="AQ49" s="1115"/>
      <c r="AR49" s="1116"/>
    </row>
    <row r="50" spans="1:44" x14ac:dyDescent="0.15">
      <c r="A50" s="255"/>
      <c r="AK50" s="313"/>
      <c r="AL50" s="314"/>
      <c r="AM50" s="1113"/>
      <c r="AN50" s="315" t="s">
        <v>546</v>
      </c>
      <c r="AO50" s="316" t="s">
        <v>547</v>
      </c>
      <c r="AP50" s="317" t="s">
        <v>548</v>
      </c>
      <c r="AQ50" s="318" t="s">
        <v>549</v>
      </c>
      <c r="AR50" s="319" t="s">
        <v>550</v>
      </c>
    </row>
    <row r="51" spans="1:44" x14ac:dyDescent="0.15">
      <c r="A51" s="255"/>
      <c r="AK51" s="311" t="s">
        <v>551</v>
      </c>
      <c r="AL51" s="312"/>
      <c r="AM51" s="320">
        <v>827733</v>
      </c>
      <c r="AN51" s="321">
        <v>42011</v>
      </c>
      <c r="AO51" s="322">
        <v>-16.7</v>
      </c>
      <c r="AP51" s="323">
        <v>96462</v>
      </c>
      <c r="AQ51" s="324">
        <v>-2.5</v>
      </c>
      <c r="AR51" s="325">
        <v>-14.2</v>
      </c>
    </row>
    <row r="52" spans="1:44" x14ac:dyDescent="0.15">
      <c r="A52" s="255"/>
      <c r="AK52" s="326"/>
      <c r="AL52" s="327" t="s">
        <v>552</v>
      </c>
      <c r="AM52" s="328">
        <v>325523</v>
      </c>
      <c r="AN52" s="329">
        <v>16521</v>
      </c>
      <c r="AO52" s="330">
        <v>-9.1</v>
      </c>
      <c r="AP52" s="331">
        <v>39886</v>
      </c>
      <c r="AQ52" s="332">
        <v>-8.8000000000000007</v>
      </c>
      <c r="AR52" s="333">
        <v>-0.3</v>
      </c>
    </row>
    <row r="53" spans="1:44" x14ac:dyDescent="0.15">
      <c r="A53" s="255"/>
      <c r="AK53" s="311" t="s">
        <v>553</v>
      </c>
      <c r="AL53" s="312"/>
      <c r="AM53" s="320">
        <v>1255514</v>
      </c>
      <c r="AN53" s="321">
        <v>64701</v>
      </c>
      <c r="AO53" s="322">
        <v>54</v>
      </c>
      <c r="AP53" s="323">
        <v>83103</v>
      </c>
      <c r="AQ53" s="324">
        <v>-13.8</v>
      </c>
      <c r="AR53" s="325">
        <v>67.8</v>
      </c>
    </row>
    <row r="54" spans="1:44" x14ac:dyDescent="0.15">
      <c r="A54" s="255"/>
      <c r="AK54" s="326"/>
      <c r="AL54" s="327" t="s">
        <v>552</v>
      </c>
      <c r="AM54" s="328">
        <v>393559</v>
      </c>
      <c r="AN54" s="329">
        <v>20281</v>
      </c>
      <c r="AO54" s="330">
        <v>22.8</v>
      </c>
      <c r="AP54" s="331">
        <v>41378</v>
      </c>
      <c r="AQ54" s="332">
        <v>3.7</v>
      </c>
      <c r="AR54" s="333">
        <v>19.100000000000001</v>
      </c>
    </row>
    <row r="55" spans="1:44" x14ac:dyDescent="0.15">
      <c r="A55" s="255"/>
      <c r="AK55" s="311" t="s">
        <v>554</v>
      </c>
      <c r="AL55" s="312"/>
      <c r="AM55" s="320">
        <v>1198725</v>
      </c>
      <c r="AN55" s="321">
        <v>62616</v>
      </c>
      <c r="AO55" s="322">
        <v>-3.2</v>
      </c>
      <c r="AP55" s="323">
        <v>84459</v>
      </c>
      <c r="AQ55" s="324">
        <v>1.6</v>
      </c>
      <c r="AR55" s="325">
        <v>-4.8</v>
      </c>
    </row>
    <row r="56" spans="1:44" x14ac:dyDescent="0.15">
      <c r="A56" s="255"/>
      <c r="AK56" s="326"/>
      <c r="AL56" s="327" t="s">
        <v>552</v>
      </c>
      <c r="AM56" s="328">
        <v>323599</v>
      </c>
      <c r="AN56" s="329">
        <v>16903</v>
      </c>
      <c r="AO56" s="330">
        <v>-16.7</v>
      </c>
      <c r="AP56" s="331">
        <v>47314</v>
      </c>
      <c r="AQ56" s="332">
        <v>14.3</v>
      </c>
      <c r="AR56" s="333">
        <v>-31</v>
      </c>
    </row>
    <row r="57" spans="1:44" x14ac:dyDescent="0.15">
      <c r="A57" s="255"/>
      <c r="AK57" s="311" t="s">
        <v>555</v>
      </c>
      <c r="AL57" s="312"/>
      <c r="AM57" s="320">
        <v>1107565</v>
      </c>
      <c r="AN57" s="321">
        <v>58713</v>
      </c>
      <c r="AO57" s="322">
        <v>-6.2</v>
      </c>
      <c r="AP57" s="323">
        <v>74568</v>
      </c>
      <c r="AQ57" s="324">
        <v>-11.7</v>
      </c>
      <c r="AR57" s="325">
        <v>5.5</v>
      </c>
    </row>
    <row r="58" spans="1:44" x14ac:dyDescent="0.15">
      <c r="A58" s="255"/>
      <c r="AK58" s="326"/>
      <c r="AL58" s="327" t="s">
        <v>552</v>
      </c>
      <c r="AM58" s="328">
        <v>299534</v>
      </c>
      <c r="AN58" s="329">
        <v>15879</v>
      </c>
      <c r="AO58" s="330">
        <v>-6.1</v>
      </c>
      <c r="AP58" s="331">
        <v>42558</v>
      </c>
      <c r="AQ58" s="332">
        <v>-10.1</v>
      </c>
      <c r="AR58" s="333">
        <v>4</v>
      </c>
    </row>
    <row r="59" spans="1:44" x14ac:dyDescent="0.15">
      <c r="A59" s="255"/>
      <c r="AK59" s="311" t="s">
        <v>556</v>
      </c>
      <c r="AL59" s="312"/>
      <c r="AM59" s="320">
        <v>924927</v>
      </c>
      <c r="AN59" s="321">
        <v>49698</v>
      </c>
      <c r="AO59" s="322">
        <v>-15.4</v>
      </c>
      <c r="AP59" s="323">
        <v>73693</v>
      </c>
      <c r="AQ59" s="324">
        <v>-1.2</v>
      </c>
      <c r="AR59" s="325">
        <v>-14.2</v>
      </c>
    </row>
    <row r="60" spans="1:44" x14ac:dyDescent="0.15">
      <c r="A60" s="255"/>
      <c r="AK60" s="326"/>
      <c r="AL60" s="327" t="s">
        <v>552</v>
      </c>
      <c r="AM60" s="328">
        <v>572080</v>
      </c>
      <c r="AN60" s="329">
        <v>30739</v>
      </c>
      <c r="AO60" s="330">
        <v>93.6</v>
      </c>
      <c r="AP60" s="331">
        <v>44203</v>
      </c>
      <c r="AQ60" s="332">
        <v>3.9</v>
      </c>
      <c r="AR60" s="333">
        <v>89.7</v>
      </c>
    </row>
    <row r="61" spans="1:44" x14ac:dyDescent="0.15">
      <c r="A61" s="255"/>
      <c r="AK61" s="311" t="s">
        <v>557</v>
      </c>
      <c r="AL61" s="334"/>
      <c r="AM61" s="320">
        <v>1062893</v>
      </c>
      <c r="AN61" s="321">
        <v>55548</v>
      </c>
      <c r="AO61" s="322">
        <v>2.5</v>
      </c>
      <c r="AP61" s="323">
        <v>82457</v>
      </c>
      <c r="AQ61" s="335">
        <v>-5.5</v>
      </c>
      <c r="AR61" s="325">
        <v>8</v>
      </c>
    </row>
    <row r="62" spans="1:44" x14ac:dyDescent="0.15">
      <c r="A62" s="255"/>
      <c r="AK62" s="326"/>
      <c r="AL62" s="327" t="s">
        <v>552</v>
      </c>
      <c r="AM62" s="328">
        <v>382859</v>
      </c>
      <c r="AN62" s="329">
        <v>20065</v>
      </c>
      <c r="AO62" s="330">
        <v>16.899999999999999</v>
      </c>
      <c r="AP62" s="331">
        <v>43068</v>
      </c>
      <c r="AQ62" s="332">
        <v>0.6</v>
      </c>
      <c r="AR62" s="333">
        <v>16.3</v>
      </c>
    </row>
    <row r="63" spans="1:44" x14ac:dyDescent="0.15">
      <c r="A63" s="255"/>
    </row>
    <row r="64" spans="1:44" x14ac:dyDescent="0.15">
      <c r="A64" s="255"/>
    </row>
    <row r="65" spans="1:46" x14ac:dyDescent="0.15">
      <c r="A65" s="255"/>
    </row>
    <row r="66" spans="1:46" x14ac:dyDescent="0.15">
      <c r="A66" s="336"/>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37"/>
    </row>
    <row r="67" spans="1:46" ht="13.5" hidden="1" customHeight="1" x14ac:dyDescent="0.15">
      <c r="AS67" s="251"/>
      <c r="AT67" s="251"/>
    </row>
    <row r="70" spans="1:46" hidden="1" x14ac:dyDescent="0.15"/>
    <row r="71" spans="1:46" hidden="1" x14ac:dyDescent="0.15"/>
    <row r="72" spans="1:46" hidden="1" x14ac:dyDescent="0.15"/>
    <row r="73" spans="1:46" hidden="1" x14ac:dyDescent="0.15"/>
  </sheetData>
  <sheetProtection algorithmName="SHA-512" hashValue="9HLQI7y5zOz56DcYv/OtrywgHuluJNGgIHz9mWYzCjr7eEqtsMSJqJMspzginYUAZFYyR2rL0G6v5Pl1MNbVbA==" saltValue="L/kdeyR6x7AMhyFiYZsP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7" zoomScale="55" zoomScaleNormal="55" zoomScaleSheetLayoutView="55" workbookViewId="0">
      <selection activeCell="A114" sqref="A114:XFD114"/>
    </sheetView>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559</v>
      </c>
    </row>
    <row r="121" spans="125:125" ht="13.5" hidden="1" customHeight="1" x14ac:dyDescent="0.15">
      <c r="DU121" s="249"/>
    </row>
  </sheetData>
  <sheetProtection algorithmName="SHA-512" hashValue="dD3d6M/iR2Q57tEE7mAXR7BqJarClhd67soQOJJMGfWj/iIlZ6nMe2RoHtkkYMwL30HW42e1mJZZFi7dgbIG0A==" saltValue="WLANIoVMSPBQBkMuYsAl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6" zoomScale="85" zoomScaleNormal="85"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560</v>
      </c>
    </row>
  </sheetData>
  <sheetProtection algorithmName="SHA-512" hashValue="L6S7wCyaBXGb/Iz3tyEx5QCEExslU17IQfWq3fet2qM+FwW1cl73NI8vOW5Jjez7tQA4DZoRIdbYo1zcZvV5zA==" saltValue="yr/dFU/2BTJD7aPAuIqa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36.08</v>
      </c>
      <c r="G47" s="12">
        <v>33.06</v>
      </c>
      <c r="H47" s="12">
        <v>31.95</v>
      </c>
      <c r="I47" s="12">
        <v>32.33</v>
      </c>
      <c r="J47" s="13">
        <v>34.36</v>
      </c>
    </row>
    <row r="48" spans="2:10" ht="57.75" customHeight="1" x14ac:dyDescent="0.15">
      <c r="B48" s="14"/>
      <c r="C48" s="1128" t="s">
        <v>4</v>
      </c>
      <c r="D48" s="1128"/>
      <c r="E48" s="1129"/>
      <c r="F48" s="15">
        <v>6.84</v>
      </c>
      <c r="G48" s="16">
        <v>6.95</v>
      </c>
      <c r="H48" s="16">
        <v>5.83</v>
      </c>
      <c r="I48" s="16">
        <v>7.08</v>
      </c>
      <c r="J48" s="17">
        <v>7.01</v>
      </c>
    </row>
    <row r="49" spans="2:10" ht="57.75" customHeight="1" thickBot="1" x14ac:dyDescent="0.2">
      <c r="B49" s="18"/>
      <c r="C49" s="1130" t="s">
        <v>5</v>
      </c>
      <c r="D49" s="1130"/>
      <c r="E49" s="1131"/>
      <c r="F49" s="19">
        <v>0.46</v>
      </c>
      <c r="G49" s="20" t="s">
        <v>566</v>
      </c>
      <c r="H49" s="20" t="s">
        <v>567</v>
      </c>
      <c r="I49" s="20">
        <v>3.09</v>
      </c>
      <c r="J49" s="21">
        <v>0.72</v>
      </c>
    </row>
    <row r="50" spans="2:10" x14ac:dyDescent="0.15"/>
  </sheetData>
  <sheetProtection algorithmName="SHA-512" hashValue="e1PkYPU9lip35jged7ZXjdXfxJ4IJZZwXZTllqG6dZEuO/UbxOtm9bojEMBphsOnUeQ3Wrp5pTxYzyMXlhIAJg==" saltValue="twxxyXcoSMS+9dCKnWU+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2024-03-20T00:55:35Z</cp:lastPrinted>
  <dcterms:created xsi:type="dcterms:W3CDTF">2024-03-14T02:31:28Z</dcterms:created>
  <dcterms:modified xsi:type="dcterms:W3CDTF">2024-03-22T08:32:15Z</dcterms:modified>
  <cp:category/>
</cp:coreProperties>
</file>