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7　松本地域振興局\204463 麻績村\"/>
    </mc:Choice>
  </mc:AlternateContent>
  <workbookProtection workbookAlgorithmName="SHA-512" workbookHashValue="Zm4mINyBQNmW62V8rRof843hKhH34eT5K9kDcucNGMm75L7Lvh4/ecukSwBc2PJyJm1EtUXcb7fEUCo7W9vWyQ==" workbookSaltValue="avSzBxKXYLI6+123UbwNgA==" workbookSpinCount="100000" lockStructure="1"/>
  <bookViews>
    <workbookView xWindow="810" yWindow="-120" windowWidth="20730" windowHeight="11160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AT10" i="4"/>
  <c r="AL10" i="4"/>
  <c r="AL8" i="4"/>
  <c r="C10" i="5" l="1"/>
  <c r="D10" i="5"/>
  <c r="E10" i="5"/>
  <c r="B10" i="5"/>
</calcChain>
</file>

<file path=xl/sharedStrings.xml><?xml version="1.0" encoding="utf-8"?>
<sst xmlns="http://schemas.openxmlformats.org/spreadsheetml/2006/main" count="228" uniqueCount="114">
  <si>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</si>
  <si>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</si>
  <si>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</si>
  <si>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</si>
  <si>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</si>
  <si>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</si>
  <si>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</si>
  <si>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</si>
  <si>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</si>
  <si>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</si>
  <si>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</si>
  <si>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</si>
  <si>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</si>
  <si>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</si>
  <si>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</si>
  <si>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</si>
  <si>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</si>
  <si>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</si>
  <si>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</si>
  <si>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</si>
  <si>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</si>
  <si>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</si>
  <si>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</si>
  <si>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</si>
  <si>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</si>
  <si>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</si>
  <si>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</si>
  <si>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</si>
  <si>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</si>
  <si>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</si>
  <si>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</si>
  <si>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</si>
  <si>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</si>
  <si>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</si>
  <si>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</si>
  <si>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</si>
  <si>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</si>
  <si>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</si>
  <si>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</si>
  <si>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</si>
  <si>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</si>
  <si>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</si>
  <si>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</si>
  <si>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</si>
  <si>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</si>
  <si>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</si>
  <si>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</si>
  <si>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</si>
  <si>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</si>
  <si>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</si>
  <si>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</si>
  <si>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</si>
  <si>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</si>
  <si>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</si>
  <si>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</si>
  <si>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</si>
  <si>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</si>
  <si>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</si>
  <si>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</si>
  <si>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</si>
  <si>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</si>
  <si>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</si>
  <si>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</si>
  <si>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</si>
  <si>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</si>
  <si>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</si>
  <si>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</si>
  <si>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</si>
  <si>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</si>
  <si>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</si>
  <si>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</si>
  <si>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</si>
  <si>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</si>
  <si>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</si>
  <si>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</si>
  <si>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</si>
  <si>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</si>
  <si>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</si>
  <si>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</si>
  <si>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</si>
  <si>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</si>
  <si>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</si>
  <si>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</si>
  <si>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</si>
  <si>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</si>
  <si>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</si>
  <si>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</si>
  <si>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</si>
  <si>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</si>
  <si>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</si>
  <si>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</si>
  <si>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</si>
  <si>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</si>
  <si>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</si>
  <si>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</si>
  <si>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</si>
  <si>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</si>
  <si>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</si>
  <si>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麻績村</t>
  </si>
  <si>
    <t>法非適用</t>
  </si>
  <si>
    <t>下水道事業</t>
  </si>
  <si>
    <t>農業集落排水</t>
  </si>
  <si>
    <t>F3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</si>
  <si>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</si>
  <si>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</si>
  <si>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</si>
  <si>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</si>
  <si>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</si>
  <si>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</si>
  <si>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</si>
  <si>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</si>
  <si>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管路については法定耐用年数まで40年以上ある。管路布設から15年が経過する令和元年度に管渠洗浄調査を行い、現況を把握し今後の計画を策定する。
　処理場、ポンプ場については、今まで通り修繕、更新を計画的に行う。</t>
    <rPh sb="1" eb="3">
      <t>カンロ</t>
    </rPh>
    <rPh sb="8" eb="10">
      <t>ホウテイ</t>
    </rPh>
    <rPh sb="10" eb="12">
      <t>タイヨウ</t>
    </rPh>
    <rPh sb="12" eb="14">
      <t>ネンスウ</t>
    </rPh>
    <rPh sb="18" eb="21">
      <t>ネンイジョウ</t>
    </rPh>
    <rPh sb="24" eb="26">
      <t>カンロ</t>
    </rPh>
    <rPh sb="26" eb="28">
      <t>フセツ</t>
    </rPh>
    <rPh sb="32" eb="33">
      <t>ネン</t>
    </rPh>
    <rPh sb="34" eb="36">
      <t>ケイカ</t>
    </rPh>
    <rPh sb="38" eb="40">
      <t>レイワ</t>
    </rPh>
    <rPh sb="40" eb="41">
      <t>ガン</t>
    </rPh>
    <rPh sb="41" eb="42">
      <t>ネン</t>
    </rPh>
    <rPh sb="42" eb="43">
      <t>ド</t>
    </rPh>
    <rPh sb="44" eb="46">
      <t>カンキョ</t>
    </rPh>
    <rPh sb="46" eb="48">
      <t>センジョウ</t>
    </rPh>
    <rPh sb="48" eb="50">
      <t>チョウサ</t>
    </rPh>
    <rPh sb="51" eb="52">
      <t>オコナ</t>
    </rPh>
    <rPh sb="54" eb="56">
      <t>ゲンキョウ</t>
    </rPh>
    <rPh sb="57" eb="59">
      <t>ハアク</t>
    </rPh>
    <rPh sb="60" eb="62">
      <t>コンゴ</t>
    </rPh>
    <rPh sb="63" eb="65">
      <t>ケイカク</t>
    </rPh>
    <rPh sb="66" eb="68">
      <t>サクテイ</t>
    </rPh>
    <rPh sb="73" eb="76">
      <t>ショリジョウ</t>
    </rPh>
    <rPh sb="80" eb="81">
      <t>ジョウ</t>
    </rPh>
    <rPh sb="87" eb="88">
      <t>イマ</t>
    </rPh>
    <rPh sb="90" eb="91">
      <t>ドオ</t>
    </rPh>
    <rPh sb="92" eb="94">
      <t>シュウゼン</t>
    </rPh>
    <rPh sb="95" eb="97">
      <t>コウシン</t>
    </rPh>
    <rPh sb="98" eb="101">
      <t>ケイカクテキ</t>
    </rPh>
    <rPh sb="102" eb="103">
      <t>オコナ</t>
    </rPh>
    <phoneticPr fontId="4"/>
  </si>
  <si>
    <t>　小規模な施設の経営であるため、状況把握をし、的確な対応を行い、計画的な維持管理を継続していく。</t>
    <rPh sb="1" eb="4">
      <t>ショウキボ</t>
    </rPh>
    <rPh sb="5" eb="7">
      <t>シセツ</t>
    </rPh>
    <rPh sb="8" eb="10">
      <t>ケイエイ</t>
    </rPh>
    <rPh sb="16" eb="18">
      <t>ジョウキョウ</t>
    </rPh>
    <rPh sb="18" eb="20">
      <t>ハアク</t>
    </rPh>
    <rPh sb="23" eb="25">
      <t>テキカク</t>
    </rPh>
    <rPh sb="26" eb="28">
      <t>タイオウ</t>
    </rPh>
    <rPh sb="29" eb="30">
      <t>オコナ</t>
    </rPh>
    <rPh sb="32" eb="35">
      <t>ケイカクテキ</t>
    </rPh>
    <rPh sb="36" eb="38">
      <t>イジ</t>
    </rPh>
    <rPh sb="38" eb="40">
      <t>カンリ</t>
    </rPh>
    <rPh sb="41" eb="43">
      <t>ケイゾク</t>
    </rPh>
    <phoneticPr fontId="4"/>
  </si>
  <si>
    <t>①収益的収支比率
　特環への施設統合により、小規模な１施設の運営となっている。使用料収入もわずかで、一般会計繰入金に頼らざるを得ない。
④企業債残高対事業規模比率
　特環への施設統合により、小規模施設からの営業収益はわずかで、建設時の企業債残高との比率はかけ離れたものとなっている。繰り上げ償還無しに改善策は見当たらない。
⑤経費回収率、⑥汚水処理原価
　平成28年度から特環へ施設統合したことにより、改善がみられる。今後も継続する見込みである。
⑦施設利用率
　統合による分母数の減少により改善されているように見えるが、人口減少等の社会情勢の変化により下がる傾向が見込まれる。
⑧水洗化率
　事業完了によりほぼ横ばい傾向。未接続世帯への指導を継続していく。</t>
    <rPh sb="1" eb="4">
      <t>シュウエキテキ</t>
    </rPh>
    <rPh sb="4" eb="6">
      <t>シュウシ</t>
    </rPh>
    <rPh sb="6" eb="8">
      <t>ヒリツ</t>
    </rPh>
    <rPh sb="10" eb="11">
      <t>トク</t>
    </rPh>
    <rPh sb="11" eb="12">
      <t>カン</t>
    </rPh>
    <rPh sb="14" eb="16">
      <t>シセツ</t>
    </rPh>
    <rPh sb="16" eb="18">
      <t>トウゴウ</t>
    </rPh>
    <rPh sb="22" eb="25">
      <t>ショウキボ</t>
    </rPh>
    <rPh sb="27" eb="29">
      <t>シセツ</t>
    </rPh>
    <rPh sb="30" eb="32">
      <t>ウンエイ</t>
    </rPh>
    <rPh sb="39" eb="42">
      <t>シヨウリョウ</t>
    </rPh>
    <rPh sb="42" eb="44">
      <t>シュウニュウ</t>
    </rPh>
    <rPh sb="50" eb="52">
      <t>イッパン</t>
    </rPh>
    <rPh sb="52" eb="54">
      <t>カイケイ</t>
    </rPh>
    <rPh sb="54" eb="56">
      <t>クリイレ</t>
    </rPh>
    <rPh sb="56" eb="57">
      <t>キン</t>
    </rPh>
    <rPh sb="58" eb="59">
      <t>タヨ</t>
    </rPh>
    <rPh sb="63" eb="64">
      <t>エ</t>
    </rPh>
    <rPh sb="69" eb="71">
      <t>キギョウ</t>
    </rPh>
    <rPh sb="71" eb="72">
      <t>サイ</t>
    </rPh>
    <rPh sb="72" eb="74">
      <t>ザンダカ</t>
    </rPh>
    <rPh sb="74" eb="75">
      <t>タイ</t>
    </rPh>
    <rPh sb="75" eb="77">
      <t>ジギョウ</t>
    </rPh>
    <rPh sb="77" eb="79">
      <t>キボ</t>
    </rPh>
    <rPh sb="79" eb="81">
      <t>ヒリツ</t>
    </rPh>
    <rPh sb="83" eb="84">
      <t>トク</t>
    </rPh>
    <rPh sb="84" eb="85">
      <t>カン</t>
    </rPh>
    <rPh sb="87" eb="89">
      <t>シセツ</t>
    </rPh>
    <rPh sb="89" eb="91">
      <t>トウゴウ</t>
    </rPh>
    <rPh sb="95" eb="98">
      <t>ショウキボ</t>
    </rPh>
    <rPh sb="98" eb="100">
      <t>シセツ</t>
    </rPh>
    <rPh sb="103" eb="105">
      <t>エイギョウ</t>
    </rPh>
    <rPh sb="105" eb="107">
      <t>シュウエキ</t>
    </rPh>
    <rPh sb="113" eb="115">
      <t>ケンセツ</t>
    </rPh>
    <rPh sb="115" eb="116">
      <t>ジ</t>
    </rPh>
    <rPh sb="117" eb="119">
      <t>キギョウ</t>
    </rPh>
    <rPh sb="119" eb="120">
      <t>サイ</t>
    </rPh>
    <rPh sb="120" eb="122">
      <t>ザンダカ</t>
    </rPh>
    <rPh sb="124" eb="126">
      <t>ヒリツ</t>
    </rPh>
    <rPh sb="129" eb="130">
      <t>ハナ</t>
    </rPh>
    <rPh sb="141" eb="142">
      <t>ク</t>
    </rPh>
    <rPh sb="143" eb="144">
      <t>ア</t>
    </rPh>
    <rPh sb="145" eb="147">
      <t>ショウカン</t>
    </rPh>
    <rPh sb="147" eb="148">
      <t>ナ</t>
    </rPh>
    <rPh sb="150" eb="153">
      <t>カイゼンサク</t>
    </rPh>
    <rPh sb="154" eb="156">
      <t>ミア</t>
    </rPh>
    <rPh sb="163" eb="165">
      <t>ケイヒ</t>
    </rPh>
    <rPh sb="165" eb="167">
      <t>カイシュウ</t>
    </rPh>
    <rPh sb="167" eb="168">
      <t>リツ</t>
    </rPh>
    <rPh sb="170" eb="172">
      <t>オスイ</t>
    </rPh>
    <rPh sb="172" eb="174">
      <t>ショリ</t>
    </rPh>
    <rPh sb="174" eb="176">
      <t>ゲンカ</t>
    </rPh>
    <rPh sb="178" eb="180">
      <t>ヘイセイ</t>
    </rPh>
    <rPh sb="182" eb="184">
      <t>ネンド</t>
    </rPh>
    <rPh sb="186" eb="188">
      <t>トッカン</t>
    </rPh>
    <rPh sb="189" eb="191">
      <t>シセツ</t>
    </rPh>
    <rPh sb="191" eb="193">
      <t>トウゴウ</t>
    </rPh>
    <rPh sb="201" eb="203">
      <t>カイゼン</t>
    </rPh>
    <rPh sb="209" eb="211">
      <t>コンゴ</t>
    </rPh>
    <rPh sb="212" eb="214">
      <t>ケイゾク</t>
    </rPh>
    <rPh sb="216" eb="218">
      <t>ミコ</t>
    </rPh>
    <rPh sb="225" eb="227">
      <t>シセツ</t>
    </rPh>
    <rPh sb="227" eb="230">
      <t>リヨウリツ</t>
    </rPh>
    <rPh sb="232" eb="234">
      <t>トウゴウ</t>
    </rPh>
    <rPh sb="237" eb="239">
      <t>ブンボ</t>
    </rPh>
    <rPh sb="239" eb="240">
      <t>スウ</t>
    </rPh>
    <rPh sb="241" eb="243">
      <t>ゲンショウ</t>
    </rPh>
    <rPh sb="246" eb="248">
      <t>カイゼン</t>
    </rPh>
    <rPh sb="256" eb="257">
      <t>ミ</t>
    </rPh>
    <rPh sb="261" eb="263">
      <t>ジンコウ</t>
    </rPh>
    <rPh sb="263" eb="265">
      <t>ゲンショウ</t>
    </rPh>
    <rPh sb="265" eb="266">
      <t>トウ</t>
    </rPh>
    <rPh sb="267" eb="269">
      <t>シャカイ</t>
    </rPh>
    <rPh sb="269" eb="271">
      <t>ジョウセイ</t>
    </rPh>
    <rPh sb="272" eb="274">
      <t>ヘンカ</t>
    </rPh>
    <rPh sb="277" eb="278">
      <t>サ</t>
    </rPh>
    <rPh sb="280" eb="282">
      <t>ケイコウ</t>
    </rPh>
    <rPh sb="283" eb="285">
      <t>ミコ</t>
    </rPh>
    <rPh sb="291" eb="294">
      <t>スイセンカ</t>
    </rPh>
    <rPh sb="294" eb="295">
      <t>リツ</t>
    </rPh>
    <rPh sb="297" eb="299">
      <t>ジギョウ</t>
    </rPh>
    <rPh sb="299" eb="301">
      <t>カンリョウ</t>
    </rPh>
    <rPh sb="306" eb="307">
      <t>ヨコ</t>
    </rPh>
    <rPh sb="309" eb="311">
      <t>ケイコウ</t>
    </rPh>
    <rPh sb="312" eb="315">
      <t>ミセツゾク</t>
    </rPh>
    <rPh sb="315" eb="317">
      <t>セタイ</t>
    </rPh>
    <rPh sb="319" eb="321">
      <t>シドウ</t>
    </rPh>
    <rPh sb="322" eb="324">
      <t>ケイゾク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</si>
</sst>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B-45F2-A222-A767368D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0.02</c:v>
                </c:pt>
                <c:pt idx="2">
                  <c:v>0.03</c:v>
                </c:pt>
                <c:pt idx="3" formatCode="#,##0.00;&quot;△&quot;#,##0.00">
                  <c:v>0</c:v>
                </c:pt>
                <c:pt idx="4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1B-45F2-A222-A767368D6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45.3</c:v>
                </c:pt>
                <c:pt idx="1">
                  <c:v>46.96</c:v>
                </c:pt>
                <c:pt idx="2">
                  <c:v>52.63</c:v>
                </c:pt>
                <c:pt idx="3">
                  <c:v>57.89</c:v>
                </c:pt>
                <c:pt idx="4">
                  <c:v>51.32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33-405B-BEFA-01B4C0A3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44.69</c:v>
                </c:pt>
                <c:pt idx="1">
                  <c:v>44.69</c:v>
                </c:pt>
                <c:pt idx="2">
                  <c:v>42.84</c:v>
                </c:pt>
                <c:pt idx="3">
                  <c:v>40.93</c:v>
                </c:pt>
                <c:pt idx="4">
                  <c:v>43.38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33-405B-BEFA-01B4C0A3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78.819999999999993</c:v>
                </c:pt>
                <c:pt idx="1">
                  <c:v>79.290000000000006</c:v>
                </c:pt>
                <c:pt idx="2">
                  <c:v>84.91</c:v>
                </c:pt>
                <c:pt idx="3">
                  <c:v>81.48</c:v>
                </c:pt>
                <c:pt idx="4">
                  <c:v>85.62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A-4242-BFD7-A6717796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70.59</c:v>
                </c:pt>
                <c:pt idx="1">
                  <c:v>69.67</c:v>
                </c:pt>
                <c:pt idx="2">
                  <c:v>66.3</c:v>
                </c:pt>
                <c:pt idx="3">
                  <c:v>62.73</c:v>
                </c:pt>
                <c:pt idx="4">
                  <c:v>62.02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4A-4242-BFD7-A6717796E7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91.39</c:v>
                </c:pt>
                <c:pt idx="1">
                  <c:v>102.26</c:v>
                </c:pt>
                <c:pt idx="2">
                  <c:v>97.49</c:v>
                </c:pt>
                <c:pt idx="3">
                  <c:v>100</c:v>
                </c:pt>
                <c:pt idx="4">
                  <c:v>99.97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8A-4548-B3CD-CC88EAD47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8A-4548-B3CD-CC88EAD478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A-4EDF-94B3-4EF922BFF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A-4EDF-94B3-4EF922BFF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F-4525-BA94-F4D881CF2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8F-4525-BA94-F4D881CF2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E9-433E-86FF-C6DCC491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E9-433E-86FF-C6DCC49130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62-434C-BC54-F5739196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62-434C-BC54-F5739196D5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 formatCode="#,##0.00;&quot;△&quot;#,##0.00;&quot;-&quot;">
                  <c:v>65.47</c:v>
                </c:pt>
                <c:pt idx="1">
                  <c:v>0</c:v>
                </c:pt>
                <c:pt idx="2" formatCode="#,##0.00;&quot;△&quot;#,##0.00;&quot;-&quot;">
                  <c:v>14432.01</c:v>
                </c:pt>
                <c:pt idx="3" formatCode="#,##0.00;&quot;△&quot;#,##0.00;&quot;-&quot;">
                  <c:v>13714.88</c:v>
                </c:pt>
                <c:pt idx="4" formatCode="#,##0.00;&quot;△&quot;#,##0.00;&quot;-&quot;">
                  <c:v>12426.8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C-47B5-8E2B-BBA3BEE2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1161.05</c:v>
                </c:pt>
                <c:pt idx="1">
                  <c:v>979.89</c:v>
                </c:pt>
                <c:pt idx="2">
                  <c:v>1051.43</c:v>
                </c:pt>
                <c:pt idx="3">
                  <c:v>982.29</c:v>
                </c:pt>
                <c:pt idx="4">
                  <c:v>713.28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CC-47B5-8E2B-BBA3BEE24D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67.36</c:v>
                </c:pt>
                <c:pt idx="1">
                  <c:v>112.75</c:v>
                </c:pt>
                <c:pt idx="2">
                  <c:v>78.150000000000006</c:v>
                </c:pt>
                <c:pt idx="3">
                  <c:v>100</c:v>
                </c:pt>
                <c:pt idx="4">
                  <c:v>100.23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5-4EE4-BC51-979C73875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41.08</c:v>
                </c:pt>
                <c:pt idx="1">
                  <c:v>41.34</c:v>
                </c:pt>
                <c:pt idx="2">
                  <c:v>40.06</c:v>
                </c:pt>
                <c:pt idx="3">
                  <c:v>41.25</c:v>
                </c:pt>
                <c:pt idx="4">
                  <c:v>40.75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75-4EE4-BC51-979C73875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316.89999999999998</c:v>
                </c:pt>
                <c:pt idx="1">
                  <c:v>189.47</c:v>
                </c:pt>
                <c:pt idx="2">
                  <c:v>216.71</c:v>
                </c:pt>
                <c:pt idx="3">
                  <c:v>209.22</c:v>
                </c:pt>
                <c:pt idx="4">
                  <c:v>215.87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C6-4183-BF68-7318E96E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378.08</c:v>
                </c:pt>
                <c:pt idx="1">
                  <c:v>357.49</c:v>
                </c:pt>
                <c:pt idx="2">
                  <c:v>355.22</c:v>
                </c:pt>
                <c:pt idx="3">
                  <c:v>334.48</c:v>
                </c:pt>
                <c:pt idx="4">
                  <c:v>311.70999999999998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C6-4183-BF68-7318E96E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【747.76】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【261.46】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16" sqref="BL16:BZ4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麻績村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4" t="s">
        <v>1</v>
      </c>
      <c r="C7" s="64"/>
      <c r="D7" s="64"/>
      <c r="E7" s="64"/>
      <c r="F7" s="64"/>
      <c r="G7" s="64"/>
      <c r="H7" s="64"/>
      <c r="I7" s="64" t="s">
        <v>2</v>
      </c>
      <c r="J7" s="64"/>
      <c r="K7" s="64"/>
      <c r="L7" s="64"/>
      <c r="M7" s="64"/>
      <c r="N7" s="64"/>
      <c r="O7" s="64"/>
      <c r="P7" s="64" t="s">
        <v>3</v>
      </c>
      <c r="Q7" s="64"/>
      <c r="R7" s="64"/>
      <c r="S7" s="64"/>
      <c r="T7" s="64"/>
      <c r="U7" s="64"/>
      <c r="V7" s="64"/>
      <c r="W7" s="64" t="s">
        <v>4</v>
      </c>
      <c r="X7" s="64"/>
      <c r="Y7" s="64"/>
      <c r="Z7" s="64"/>
      <c r="AA7" s="64"/>
      <c r="AB7" s="64"/>
      <c r="AC7" s="64"/>
      <c r="AD7" s="64" t="s">
        <v>5</v>
      </c>
      <c r="AE7" s="64"/>
      <c r="AF7" s="64"/>
      <c r="AG7" s="64"/>
      <c r="AH7" s="64"/>
      <c r="AI7" s="64"/>
      <c r="AJ7" s="64"/>
      <c r="AK7" s="3"/>
      <c r="AL7" s="64" t="s">
        <v>6</v>
      </c>
      <c r="AM7" s="64"/>
      <c r="AN7" s="64"/>
      <c r="AO7" s="64"/>
      <c r="AP7" s="64"/>
      <c r="AQ7" s="64"/>
      <c r="AR7" s="64"/>
      <c r="AS7" s="64"/>
      <c r="AT7" s="64" t="s">
        <v>7</v>
      </c>
      <c r="AU7" s="64"/>
      <c r="AV7" s="64"/>
      <c r="AW7" s="64"/>
      <c r="AX7" s="64"/>
      <c r="AY7" s="64"/>
      <c r="AZ7" s="64"/>
      <c r="BA7" s="64"/>
      <c r="BB7" s="64" t="s">
        <v>8</v>
      </c>
      <c r="BC7" s="64"/>
      <c r="BD7" s="64"/>
      <c r="BE7" s="64"/>
      <c r="BF7" s="64"/>
      <c r="BG7" s="64"/>
      <c r="BH7" s="64"/>
      <c r="BI7" s="6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農業集落排水</v>
      </c>
      <c r="Q8" s="71"/>
      <c r="R8" s="71"/>
      <c r="S8" s="71"/>
      <c r="T8" s="71"/>
      <c r="U8" s="71"/>
      <c r="V8" s="71"/>
      <c r="W8" s="71" t="str">
        <f>データ!L6</f>
        <v>F3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8">
        <f>データ!S6</f>
        <v>2753</v>
      </c>
      <c r="AM8" s="68"/>
      <c r="AN8" s="68"/>
      <c r="AO8" s="68"/>
      <c r="AP8" s="68"/>
      <c r="AQ8" s="68"/>
      <c r="AR8" s="68"/>
      <c r="AS8" s="68"/>
      <c r="AT8" s="67">
        <f>データ!T6</f>
        <v>34.380000000000003</v>
      </c>
      <c r="AU8" s="67"/>
      <c r="AV8" s="67"/>
      <c r="AW8" s="67"/>
      <c r="AX8" s="67"/>
      <c r="AY8" s="67"/>
      <c r="AZ8" s="67"/>
      <c r="BA8" s="67"/>
      <c r="BB8" s="67">
        <f>データ!U6</f>
        <v>80.08</v>
      </c>
      <c r="BC8" s="67"/>
      <c r="BD8" s="67"/>
      <c r="BE8" s="67"/>
      <c r="BF8" s="67"/>
      <c r="BG8" s="67"/>
      <c r="BH8" s="67"/>
      <c r="BI8" s="67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4" t="s">
        <v>12</v>
      </c>
      <c r="C9" s="64"/>
      <c r="D9" s="64"/>
      <c r="E9" s="64"/>
      <c r="F9" s="64"/>
      <c r="G9" s="64"/>
      <c r="H9" s="64"/>
      <c r="I9" s="64" t="s">
        <v>13</v>
      </c>
      <c r="J9" s="64"/>
      <c r="K9" s="64"/>
      <c r="L9" s="64"/>
      <c r="M9" s="64"/>
      <c r="N9" s="64"/>
      <c r="O9" s="64"/>
      <c r="P9" s="64" t="s">
        <v>14</v>
      </c>
      <c r="Q9" s="64"/>
      <c r="R9" s="64"/>
      <c r="S9" s="64"/>
      <c r="T9" s="64"/>
      <c r="U9" s="64"/>
      <c r="V9" s="64"/>
      <c r="W9" s="64" t="s">
        <v>15</v>
      </c>
      <c r="X9" s="64"/>
      <c r="Y9" s="64"/>
      <c r="Z9" s="64"/>
      <c r="AA9" s="64"/>
      <c r="AB9" s="64"/>
      <c r="AC9" s="64"/>
      <c r="AD9" s="64" t="s">
        <v>16</v>
      </c>
      <c r="AE9" s="64"/>
      <c r="AF9" s="64"/>
      <c r="AG9" s="64"/>
      <c r="AH9" s="64"/>
      <c r="AI9" s="64"/>
      <c r="AJ9" s="64"/>
      <c r="AK9" s="3"/>
      <c r="AL9" s="64" t="s">
        <v>17</v>
      </c>
      <c r="AM9" s="64"/>
      <c r="AN9" s="64"/>
      <c r="AO9" s="64"/>
      <c r="AP9" s="64"/>
      <c r="AQ9" s="64"/>
      <c r="AR9" s="64"/>
      <c r="AS9" s="64"/>
      <c r="AT9" s="64" t="s">
        <v>18</v>
      </c>
      <c r="AU9" s="64"/>
      <c r="AV9" s="64"/>
      <c r="AW9" s="64"/>
      <c r="AX9" s="64"/>
      <c r="AY9" s="64"/>
      <c r="AZ9" s="64"/>
      <c r="BA9" s="64"/>
      <c r="BB9" s="64" t="s">
        <v>19</v>
      </c>
      <c r="BC9" s="64"/>
      <c r="BD9" s="64"/>
      <c r="BE9" s="64"/>
      <c r="BF9" s="64"/>
      <c r="BG9" s="64"/>
      <c r="BH9" s="64"/>
      <c r="BI9" s="64"/>
      <c r="BJ9" s="3"/>
      <c r="BK9" s="3"/>
      <c r="BL9" s="65" t="s">
        <v>20</v>
      </c>
      <c r="BM9" s="66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7" t="str">
        <f>データ!N6</f>
        <v>-</v>
      </c>
      <c r="C10" s="67"/>
      <c r="D10" s="67"/>
      <c r="E10" s="67"/>
      <c r="F10" s="67"/>
      <c r="G10" s="67"/>
      <c r="H10" s="67"/>
      <c r="I10" s="67" t="str">
        <f>データ!O6</f>
        <v>該当数値なし</v>
      </c>
      <c r="J10" s="67"/>
      <c r="K10" s="67"/>
      <c r="L10" s="67"/>
      <c r="M10" s="67"/>
      <c r="N10" s="67"/>
      <c r="O10" s="67"/>
      <c r="P10" s="67">
        <f>データ!P6</f>
        <v>5.58</v>
      </c>
      <c r="Q10" s="67"/>
      <c r="R10" s="67"/>
      <c r="S10" s="67"/>
      <c r="T10" s="67"/>
      <c r="U10" s="67"/>
      <c r="V10" s="67"/>
      <c r="W10" s="67">
        <f>データ!Q6</f>
        <v>71.14</v>
      </c>
      <c r="X10" s="67"/>
      <c r="Y10" s="67"/>
      <c r="Z10" s="67"/>
      <c r="AA10" s="67"/>
      <c r="AB10" s="67"/>
      <c r="AC10" s="67"/>
      <c r="AD10" s="68">
        <f>データ!R6</f>
        <v>3860</v>
      </c>
      <c r="AE10" s="68"/>
      <c r="AF10" s="68"/>
      <c r="AG10" s="68"/>
      <c r="AH10" s="68"/>
      <c r="AI10" s="68"/>
      <c r="AJ10" s="68"/>
      <c r="AK10" s="2"/>
      <c r="AL10" s="68">
        <f>データ!V6</f>
        <v>153</v>
      </c>
      <c r="AM10" s="68"/>
      <c r="AN10" s="68"/>
      <c r="AO10" s="68"/>
      <c r="AP10" s="68"/>
      <c r="AQ10" s="68"/>
      <c r="AR10" s="68"/>
      <c r="AS10" s="68"/>
      <c r="AT10" s="67">
        <f>データ!W6</f>
        <v>0.2</v>
      </c>
      <c r="AU10" s="67"/>
      <c r="AV10" s="67"/>
      <c r="AW10" s="67"/>
      <c r="AX10" s="67"/>
      <c r="AY10" s="67"/>
      <c r="AZ10" s="67"/>
      <c r="BA10" s="67"/>
      <c r="BB10" s="67">
        <f>データ!X6</f>
        <v>765</v>
      </c>
      <c r="BC10" s="67"/>
      <c r="BD10" s="67"/>
      <c r="BE10" s="67"/>
      <c r="BF10" s="67"/>
      <c r="BG10" s="67"/>
      <c r="BH10" s="67"/>
      <c r="BI10" s="67"/>
      <c r="BJ10" s="2"/>
      <c r="BK10" s="2"/>
      <c r="BL10" s="57" t="s">
        <v>22</v>
      </c>
      <c r="BM10" s="5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9" t="s">
        <v>24</v>
      </c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</row>
    <row r="14" spans="1:78" ht="13.5" customHeight="1" x14ac:dyDescent="0.15">
      <c r="A14" s="2"/>
      <c r="B14" s="61" t="s">
        <v>25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3"/>
      <c r="BK14" s="2"/>
      <c r="BL14" s="51" t="s">
        <v>26</v>
      </c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3"/>
    </row>
    <row r="15" spans="1:78" ht="13.5" customHeight="1" x14ac:dyDescent="0.15">
      <c r="A15" s="2"/>
      <c r="B15" s="48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50"/>
      <c r="BK15" s="2"/>
      <c r="BL15" s="54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2" t="s">
        <v>113</v>
      </c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2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2"/>
      <c r="BM18" s="43"/>
      <c r="BN18" s="43"/>
      <c r="BO18" s="43"/>
      <c r="BP18" s="43"/>
      <c r="BQ18" s="43"/>
      <c r="BR18" s="43"/>
      <c r="BS18" s="43"/>
      <c r="BT18" s="43"/>
      <c r="BU18" s="43"/>
      <c r="BV18" s="43"/>
      <c r="BW18" s="43"/>
      <c r="BX18" s="43"/>
      <c r="BY18" s="43"/>
      <c r="BZ18" s="4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2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2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2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2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2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2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2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2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2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2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2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2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2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2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2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2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2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2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2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2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2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2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2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2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2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5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1" t="s">
        <v>27</v>
      </c>
      <c r="BM45" s="52"/>
      <c r="BN45" s="52"/>
      <c r="BO45" s="52"/>
      <c r="BP45" s="52"/>
      <c r="BQ45" s="52"/>
      <c r="BR45" s="52"/>
      <c r="BS45" s="52"/>
      <c r="BT45" s="52"/>
      <c r="BU45" s="52"/>
      <c r="BV45" s="52"/>
      <c r="BW45" s="52"/>
      <c r="BX45" s="52"/>
      <c r="BY45" s="52"/>
      <c r="BZ45" s="5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4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2" t="s">
        <v>111</v>
      </c>
      <c r="BM47" s="43"/>
      <c r="BN47" s="43"/>
      <c r="BO47" s="43"/>
      <c r="BP47" s="43"/>
      <c r="BQ47" s="43"/>
      <c r="BR47" s="43"/>
      <c r="BS47" s="43"/>
      <c r="BT47" s="43"/>
      <c r="BU47" s="43"/>
      <c r="BV47" s="43"/>
      <c r="BW47" s="43"/>
      <c r="BX47" s="43"/>
      <c r="BY47" s="43"/>
      <c r="BZ47" s="4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2"/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2"/>
      <c r="BM49" s="43"/>
      <c r="BN49" s="43"/>
      <c r="BO49" s="43"/>
      <c r="BP49" s="43"/>
      <c r="BQ49" s="43"/>
      <c r="BR49" s="43"/>
      <c r="BS49" s="43"/>
      <c r="BT49" s="43"/>
      <c r="BU49" s="43"/>
      <c r="BV49" s="43"/>
      <c r="BW49" s="43"/>
      <c r="BX49" s="43"/>
      <c r="BY49" s="43"/>
      <c r="BZ49" s="4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2"/>
      <c r="BM50" s="43"/>
      <c r="BN50" s="43"/>
      <c r="BO50" s="43"/>
      <c r="BP50" s="43"/>
      <c r="BQ50" s="43"/>
      <c r="BR50" s="43"/>
      <c r="BS50" s="43"/>
      <c r="BT50" s="43"/>
      <c r="BU50" s="43"/>
      <c r="BV50" s="43"/>
      <c r="BW50" s="43"/>
      <c r="BX50" s="43"/>
      <c r="BY50" s="43"/>
      <c r="BZ50" s="4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2"/>
      <c r="BM51" s="43"/>
      <c r="BN51" s="43"/>
      <c r="BO51" s="43"/>
      <c r="BP51" s="43"/>
      <c r="BQ51" s="43"/>
      <c r="BR51" s="43"/>
      <c r="BS51" s="43"/>
      <c r="BT51" s="43"/>
      <c r="BU51" s="43"/>
      <c r="BV51" s="43"/>
      <c r="BW51" s="43"/>
      <c r="BX51" s="43"/>
      <c r="BY51" s="43"/>
      <c r="BZ51" s="4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2"/>
      <c r="BM52" s="43"/>
      <c r="BN52" s="43"/>
      <c r="BO52" s="43"/>
      <c r="BP52" s="43"/>
      <c r="BQ52" s="43"/>
      <c r="BR52" s="43"/>
      <c r="BS52" s="43"/>
      <c r="BT52" s="43"/>
      <c r="BU52" s="43"/>
      <c r="BV52" s="43"/>
      <c r="BW52" s="43"/>
      <c r="BX52" s="43"/>
      <c r="BY52" s="43"/>
      <c r="BZ52" s="4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2"/>
      <c r="BM53" s="43"/>
      <c r="BN53" s="43"/>
      <c r="BO53" s="43"/>
      <c r="BP53" s="43"/>
      <c r="BQ53" s="43"/>
      <c r="BR53" s="43"/>
      <c r="BS53" s="43"/>
      <c r="BT53" s="43"/>
      <c r="BU53" s="43"/>
      <c r="BV53" s="43"/>
      <c r="BW53" s="43"/>
      <c r="BX53" s="43"/>
      <c r="BY53" s="43"/>
      <c r="BZ53" s="4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2"/>
      <c r="BM54" s="43"/>
      <c r="BN54" s="43"/>
      <c r="BO54" s="43"/>
      <c r="BP54" s="43"/>
      <c r="BQ54" s="43"/>
      <c r="BR54" s="43"/>
      <c r="BS54" s="43"/>
      <c r="BT54" s="43"/>
      <c r="BU54" s="43"/>
      <c r="BV54" s="43"/>
      <c r="BW54" s="43"/>
      <c r="BX54" s="43"/>
      <c r="BY54" s="43"/>
      <c r="BZ54" s="4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2"/>
      <c r="BM55" s="43"/>
      <c r="BN55" s="43"/>
      <c r="BO55" s="43"/>
      <c r="BP55" s="43"/>
      <c r="BQ55" s="43"/>
      <c r="BR55" s="43"/>
      <c r="BS55" s="43"/>
      <c r="BT55" s="43"/>
      <c r="BU55" s="43"/>
      <c r="BV55" s="43"/>
      <c r="BW55" s="43"/>
      <c r="BX55" s="43"/>
      <c r="BY55" s="43"/>
      <c r="BZ55" s="4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2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2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2"/>
      <c r="BM58" s="43"/>
      <c r="BN58" s="43"/>
      <c r="BO58" s="43"/>
      <c r="BP58" s="43"/>
      <c r="BQ58" s="43"/>
      <c r="BR58" s="43"/>
      <c r="BS58" s="43"/>
      <c r="BT58" s="43"/>
      <c r="BU58" s="43"/>
      <c r="BV58" s="43"/>
      <c r="BW58" s="43"/>
      <c r="BX58" s="43"/>
      <c r="BY58" s="43"/>
      <c r="BZ58" s="4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2"/>
      <c r="BM59" s="43"/>
      <c r="BN59" s="43"/>
      <c r="BO59" s="43"/>
      <c r="BP59" s="43"/>
      <c r="BQ59" s="43"/>
      <c r="BR59" s="43"/>
      <c r="BS59" s="43"/>
      <c r="BT59" s="43"/>
      <c r="BU59" s="43"/>
      <c r="BV59" s="43"/>
      <c r="BW59" s="43"/>
      <c r="BX59" s="43"/>
      <c r="BY59" s="43"/>
      <c r="BZ59" s="44"/>
    </row>
    <row r="60" spans="1:78" ht="13.5" customHeight="1" x14ac:dyDescent="0.15">
      <c r="A60" s="2"/>
      <c r="B60" s="48" t="s">
        <v>28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50"/>
      <c r="BK60" s="2"/>
      <c r="BL60" s="42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4"/>
    </row>
    <row r="61" spans="1:78" ht="13.5" customHeight="1" x14ac:dyDescent="0.15">
      <c r="A61" s="2"/>
      <c r="B61" s="48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50"/>
      <c r="BK61" s="2"/>
      <c r="BL61" s="42"/>
      <c r="BM61" s="43"/>
      <c r="BN61" s="43"/>
      <c r="BO61" s="43"/>
      <c r="BP61" s="43"/>
      <c r="BQ61" s="43"/>
      <c r="BR61" s="43"/>
      <c r="BS61" s="43"/>
      <c r="BT61" s="43"/>
      <c r="BU61" s="43"/>
      <c r="BV61" s="43"/>
      <c r="BW61" s="43"/>
      <c r="BX61" s="43"/>
      <c r="BY61" s="43"/>
      <c r="BZ61" s="4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2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/>
      <c r="BY62" s="43"/>
      <c r="BZ62" s="4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5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1" t="s">
        <v>29</v>
      </c>
      <c r="BM64" s="52"/>
      <c r="BN64" s="52"/>
      <c r="BO64" s="52"/>
      <c r="BP64" s="52"/>
      <c r="BQ64" s="52"/>
      <c r="BR64" s="52"/>
      <c r="BS64" s="52"/>
      <c r="BT64" s="52"/>
      <c r="BU64" s="52"/>
      <c r="BV64" s="52"/>
      <c r="BW64" s="52"/>
      <c r="BX64" s="52"/>
      <c r="BY64" s="52"/>
      <c r="BZ64" s="5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4"/>
      <c r="BM65" s="55"/>
      <c r="BN65" s="55"/>
      <c r="BO65" s="55"/>
      <c r="BP65" s="55"/>
      <c r="BQ65" s="55"/>
      <c r="BR65" s="55"/>
      <c r="BS65" s="55"/>
      <c r="BT65" s="55"/>
      <c r="BU65" s="55"/>
      <c r="BV65" s="55"/>
      <c r="BW65" s="55"/>
      <c r="BX65" s="55"/>
      <c r="BY65" s="55"/>
      <c r="BZ65" s="5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2" t="s">
        <v>112</v>
      </c>
      <c r="BM66" s="43"/>
      <c r="BN66" s="43"/>
      <c r="BO66" s="43"/>
      <c r="BP66" s="43"/>
      <c r="BQ66" s="43"/>
      <c r="BR66" s="43"/>
      <c r="BS66" s="43"/>
      <c r="BT66" s="43"/>
      <c r="BU66" s="43"/>
      <c r="BV66" s="43"/>
      <c r="BW66" s="43"/>
      <c r="BX66" s="43"/>
      <c r="BY66" s="43"/>
      <c r="BZ66" s="4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2"/>
      <c r="BM67" s="43"/>
      <c r="BN67" s="43"/>
      <c r="BO67" s="43"/>
      <c r="BP67" s="43"/>
      <c r="BQ67" s="43"/>
      <c r="BR67" s="43"/>
      <c r="BS67" s="43"/>
      <c r="BT67" s="43"/>
      <c r="BU67" s="43"/>
      <c r="BV67" s="43"/>
      <c r="BW67" s="43"/>
      <c r="BX67" s="43"/>
      <c r="BY67" s="43"/>
      <c r="BZ67" s="4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2"/>
      <c r="BM68" s="43"/>
      <c r="BN68" s="43"/>
      <c r="BO68" s="43"/>
      <c r="BP68" s="43"/>
      <c r="BQ68" s="43"/>
      <c r="BR68" s="43"/>
      <c r="BS68" s="43"/>
      <c r="BT68" s="43"/>
      <c r="BU68" s="43"/>
      <c r="BV68" s="43"/>
      <c r="BW68" s="43"/>
      <c r="BX68" s="43"/>
      <c r="BY68" s="43"/>
      <c r="BZ68" s="4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2"/>
      <c r="BM69" s="43"/>
      <c r="BN69" s="43"/>
      <c r="BO69" s="43"/>
      <c r="BP69" s="43"/>
      <c r="BQ69" s="43"/>
      <c r="BR69" s="43"/>
      <c r="BS69" s="43"/>
      <c r="BT69" s="43"/>
      <c r="BU69" s="43"/>
      <c r="BV69" s="43"/>
      <c r="BW69" s="43"/>
      <c r="BX69" s="43"/>
      <c r="BY69" s="43"/>
      <c r="BZ69" s="4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2"/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2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3"/>
      <c r="BY71" s="43"/>
      <c r="BZ71" s="4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2"/>
      <c r="BM72" s="43"/>
      <c r="BN72" s="43"/>
      <c r="BO72" s="43"/>
      <c r="BP72" s="43"/>
      <c r="BQ72" s="43"/>
      <c r="BR72" s="43"/>
      <c r="BS72" s="43"/>
      <c r="BT72" s="43"/>
      <c r="BU72" s="43"/>
      <c r="BV72" s="43"/>
      <c r="BW72" s="43"/>
      <c r="BX72" s="43"/>
      <c r="BY72" s="43"/>
      <c r="BZ72" s="4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2"/>
      <c r="BM73" s="43"/>
      <c r="BN73" s="43"/>
      <c r="BO73" s="43"/>
      <c r="BP73" s="43"/>
      <c r="BQ73" s="43"/>
      <c r="BR73" s="43"/>
      <c r="BS73" s="43"/>
      <c r="BT73" s="43"/>
      <c r="BU73" s="43"/>
      <c r="BV73" s="43"/>
      <c r="BW73" s="43"/>
      <c r="BX73" s="43"/>
      <c r="BY73" s="43"/>
      <c r="BZ73" s="4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2"/>
      <c r="BM74" s="43"/>
      <c r="BN74" s="43"/>
      <c r="BO74" s="43"/>
      <c r="BP74" s="43"/>
      <c r="BQ74" s="43"/>
      <c r="BR74" s="43"/>
      <c r="BS74" s="43"/>
      <c r="BT74" s="43"/>
      <c r="BU74" s="43"/>
      <c r="BV74" s="43"/>
      <c r="BW74" s="43"/>
      <c r="BX74" s="43"/>
      <c r="BY74" s="43"/>
      <c r="BZ74" s="4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2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2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2"/>
      <c r="BM77" s="43"/>
      <c r="BN77" s="43"/>
      <c r="BO77" s="43"/>
      <c r="BP77" s="43"/>
      <c r="BQ77" s="43"/>
      <c r="BR77" s="43"/>
      <c r="BS77" s="43"/>
      <c r="BT77" s="43"/>
      <c r="BU77" s="43"/>
      <c r="BV77" s="43"/>
      <c r="BW77" s="43"/>
      <c r="BX77" s="43"/>
      <c r="BY77" s="43"/>
      <c r="BZ77" s="4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2"/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BZ78" s="4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2"/>
      <c r="BM79" s="43"/>
      <c r="BN79" s="43"/>
      <c r="BO79" s="43"/>
      <c r="BP79" s="43"/>
      <c r="BQ79" s="43"/>
      <c r="BR79" s="43"/>
      <c r="BS79" s="43"/>
      <c r="BT79" s="43"/>
      <c r="BU79" s="43"/>
      <c r="BV79" s="43"/>
      <c r="BW79" s="43"/>
      <c r="BX79" s="43"/>
      <c r="BY79" s="43"/>
      <c r="BZ79" s="4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2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2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5"/>
      <c r="BM82" s="46"/>
      <c r="BN82" s="46"/>
      <c r="BO82" s="46"/>
      <c r="BP82" s="46"/>
      <c r="BQ82" s="46"/>
      <c r="BR82" s="46"/>
      <c r="BS82" s="46"/>
      <c r="BT82" s="46"/>
      <c r="BU82" s="46"/>
      <c r="BV82" s="46"/>
      <c r="BW82" s="46"/>
      <c r="BX82" s="46"/>
      <c r="BY82" s="46"/>
      <c r="BZ82" s="47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【747.76】</v>
      </c>
      <c r="I86" s="26" t="str">
        <f>データ!CA6</f>
        <v>【59.51】</v>
      </c>
      <c r="J86" s="26" t="str">
        <f>データ!CL6</f>
        <v>【261.46】</v>
      </c>
      <c r="K86" s="26" t="str">
        <f>データ!CW6</f>
        <v>【52.23】</v>
      </c>
      <c r="L86" s="26" t="str">
        <f>データ!DH6</f>
        <v>【85.82】</v>
      </c>
      <c r="M86" s="26" t="s">
        <v>44</v>
      </c>
      <c r="N86" s="26" t="s">
        <v>44</v>
      </c>
      <c r="O86" s="26" t="str">
        <f>データ!EO6</f>
        <v>【0.02】</v>
      </c>
    </row>
  </sheetData>
  <sheetProtection algorithmName="SHA-512" hashValue="aBJVkTe6DO5TOSYMIUDv38baBXpIHzgsJ/c9rOj42Dv+tRrBx6GE12x2BWfhmrnScmIlOo6IVXtXNDaZCmA27A==" saltValue="1poWNPVEL+N/h2JiAF/nlQ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6" t="s">
        <v>54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55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56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58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59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60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61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62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63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64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65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66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67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68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2018</v>
      </c>
      <c r="C6" s="33">
        <f t="shared" ref="C6:X6" si="3">C7</f>
        <v>204463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長野県　麻績村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F3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5.58</v>
      </c>
      <c r="Q6" s="34">
        <f t="shared" si="3"/>
        <v>71.14</v>
      </c>
      <c r="R6" s="34">
        <f t="shared" si="3"/>
        <v>3860</v>
      </c>
      <c r="S6" s="34">
        <f t="shared" si="3"/>
        <v>2753</v>
      </c>
      <c r="T6" s="34">
        <f t="shared" si="3"/>
        <v>34.380000000000003</v>
      </c>
      <c r="U6" s="34">
        <f t="shared" si="3"/>
        <v>80.08</v>
      </c>
      <c r="V6" s="34">
        <f t="shared" si="3"/>
        <v>153</v>
      </c>
      <c r="W6" s="34">
        <f t="shared" si="3"/>
        <v>0.2</v>
      </c>
      <c r="X6" s="34">
        <f t="shared" si="3"/>
        <v>765</v>
      </c>
      <c r="Y6" s="35">
        <f>IF(Y7="",NA(),Y7)</f>
        <v>91.39</v>
      </c>
      <c r="Z6" s="35">
        <f t="shared" ref="Z6:AH6" si="4">IF(Z7="",NA(),Z7)</f>
        <v>102.26</v>
      </c>
      <c r="AA6" s="35">
        <f t="shared" si="4"/>
        <v>97.49</v>
      </c>
      <c r="AB6" s="35">
        <f t="shared" si="4"/>
        <v>100</v>
      </c>
      <c r="AC6" s="35">
        <f t="shared" si="4"/>
        <v>99.97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65.47</v>
      </c>
      <c r="BG6" s="34">
        <f t="shared" ref="BG6:BO6" si="7">IF(BG7="",NA(),BG7)</f>
        <v>0</v>
      </c>
      <c r="BH6" s="35">
        <f t="shared" si="7"/>
        <v>14432.01</v>
      </c>
      <c r="BI6" s="35">
        <f t="shared" si="7"/>
        <v>13714.88</v>
      </c>
      <c r="BJ6" s="35">
        <f t="shared" si="7"/>
        <v>12426.8</v>
      </c>
      <c r="BK6" s="35">
        <f t="shared" si="7"/>
        <v>1161.05</v>
      </c>
      <c r="BL6" s="35">
        <f t="shared" si="7"/>
        <v>979.89</v>
      </c>
      <c r="BM6" s="35">
        <f t="shared" si="7"/>
        <v>1051.43</v>
      </c>
      <c r="BN6" s="35">
        <f t="shared" si="7"/>
        <v>982.29</v>
      </c>
      <c r="BO6" s="35">
        <f t="shared" si="7"/>
        <v>713.28</v>
      </c>
      <c r="BP6" s="34" t="str">
        <f>IF(BP7="","",IF(BP7="-","【-】","【"&amp;SUBSTITUTE(TEXT(BP7,"#,##0.00"),"-","△")&amp;"】"))</f>
        <v>【747.76】</v>
      </c>
      <c r="BQ6" s="35">
        <f>IF(BQ7="",NA(),BQ7)</f>
        <v>67.36</v>
      </c>
      <c r="BR6" s="35">
        <f t="shared" ref="BR6:BZ6" si="8">IF(BR7="",NA(),BR7)</f>
        <v>112.75</v>
      </c>
      <c r="BS6" s="35">
        <f t="shared" si="8"/>
        <v>78.150000000000006</v>
      </c>
      <c r="BT6" s="35">
        <f t="shared" si="8"/>
        <v>100</v>
      </c>
      <c r="BU6" s="35">
        <f t="shared" si="8"/>
        <v>100.23</v>
      </c>
      <c r="BV6" s="35">
        <f t="shared" si="8"/>
        <v>41.08</v>
      </c>
      <c r="BW6" s="35">
        <f t="shared" si="8"/>
        <v>41.34</v>
      </c>
      <c r="BX6" s="35">
        <f t="shared" si="8"/>
        <v>40.06</v>
      </c>
      <c r="BY6" s="35">
        <f t="shared" si="8"/>
        <v>41.25</v>
      </c>
      <c r="BZ6" s="35">
        <f t="shared" si="8"/>
        <v>40.75</v>
      </c>
      <c r="CA6" s="34" t="str">
        <f>IF(CA7="","",IF(CA7="-","【-】","【"&amp;SUBSTITUTE(TEXT(CA7,"#,##0.00"),"-","△")&amp;"】"))</f>
        <v>【59.51】</v>
      </c>
      <c r="CB6" s="35">
        <f>IF(CB7="",NA(),CB7)</f>
        <v>316.89999999999998</v>
      </c>
      <c r="CC6" s="35">
        <f t="shared" ref="CC6:CK6" si="9">IF(CC7="",NA(),CC7)</f>
        <v>189.47</v>
      </c>
      <c r="CD6" s="35">
        <f t="shared" si="9"/>
        <v>216.71</v>
      </c>
      <c r="CE6" s="35">
        <f t="shared" si="9"/>
        <v>209.22</v>
      </c>
      <c r="CF6" s="35">
        <f t="shared" si="9"/>
        <v>215.87</v>
      </c>
      <c r="CG6" s="35">
        <f t="shared" si="9"/>
        <v>378.08</v>
      </c>
      <c r="CH6" s="35">
        <f t="shared" si="9"/>
        <v>357.49</v>
      </c>
      <c r="CI6" s="35">
        <f t="shared" si="9"/>
        <v>355.22</v>
      </c>
      <c r="CJ6" s="35">
        <f t="shared" si="9"/>
        <v>334.48</v>
      </c>
      <c r="CK6" s="35">
        <f t="shared" si="9"/>
        <v>311.70999999999998</v>
      </c>
      <c r="CL6" s="34" t="str">
        <f>IF(CL7="","",IF(CL7="-","【-】","【"&amp;SUBSTITUTE(TEXT(CL7,"#,##0.00"),"-","△")&amp;"】"))</f>
        <v>【261.46】</v>
      </c>
      <c r="CM6" s="35">
        <f>IF(CM7="",NA(),CM7)</f>
        <v>45.3</v>
      </c>
      <c r="CN6" s="35">
        <f t="shared" ref="CN6:CV6" si="10">IF(CN7="",NA(),CN7)</f>
        <v>46.96</v>
      </c>
      <c r="CO6" s="35">
        <f t="shared" si="10"/>
        <v>52.63</v>
      </c>
      <c r="CP6" s="35">
        <f t="shared" si="10"/>
        <v>57.89</v>
      </c>
      <c r="CQ6" s="35">
        <f t="shared" si="10"/>
        <v>51.32</v>
      </c>
      <c r="CR6" s="35">
        <f t="shared" si="10"/>
        <v>44.69</v>
      </c>
      <c r="CS6" s="35">
        <f t="shared" si="10"/>
        <v>44.69</v>
      </c>
      <c r="CT6" s="35">
        <f t="shared" si="10"/>
        <v>42.84</v>
      </c>
      <c r="CU6" s="35">
        <f t="shared" si="10"/>
        <v>40.93</v>
      </c>
      <c r="CV6" s="35">
        <f t="shared" si="10"/>
        <v>43.38</v>
      </c>
      <c r="CW6" s="34" t="str">
        <f>IF(CW7="","",IF(CW7="-","【-】","【"&amp;SUBSTITUTE(TEXT(CW7,"#,##0.00"),"-","△")&amp;"】"))</f>
        <v>【52.23】</v>
      </c>
      <c r="CX6" s="35">
        <f>IF(CX7="",NA(),CX7)</f>
        <v>78.819999999999993</v>
      </c>
      <c r="CY6" s="35">
        <f t="shared" ref="CY6:DG6" si="11">IF(CY7="",NA(),CY7)</f>
        <v>79.290000000000006</v>
      </c>
      <c r="CZ6" s="35">
        <f t="shared" si="11"/>
        <v>84.91</v>
      </c>
      <c r="DA6" s="35">
        <f t="shared" si="11"/>
        <v>81.48</v>
      </c>
      <c r="DB6" s="35">
        <f t="shared" si="11"/>
        <v>85.62</v>
      </c>
      <c r="DC6" s="35">
        <f t="shared" si="11"/>
        <v>70.59</v>
      </c>
      <c r="DD6" s="35">
        <f t="shared" si="11"/>
        <v>69.67</v>
      </c>
      <c r="DE6" s="35">
        <f t="shared" si="11"/>
        <v>66.3</v>
      </c>
      <c r="DF6" s="35">
        <f t="shared" si="11"/>
        <v>62.73</v>
      </c>
      <c r="DG6" s="35">
        <f t="shared" si="11"/>
        <v>62.02</v>
      </c>
      <c r="DH6" s="34" t="str">
        <f>IF(DH7="","",IF(DH7="-","【-】","【"&amp;SUBSTITUTE(TEXT(DH7,"#,##0.00"),"-","△")&amp;"】"))</f>
        <v>【85.82】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7.0000000000000007E-2</v>
      </c>
      <c r="EK6" s="35">
        <f t="shared" si="14"/>
        <v>0.02</v>
      </c>
      <c r="EL6" s="35">
        <f t="shared" si="14"/>
        <v>0.03</v>
      </c>
      <c r="EM6" s="34">
        <f t="shared" si="14"/>
        <v>0</v>
      </c>
      <c r="EN6" s="35">
        <f t="shared" si="14"/>
        <v>0.04</v>
      </c>
      <c r="EO6" s="34" t="str">
        <f>IF(EO7="","",IF(EO7="-","【-】","【"&amp;SUBSTITUTE(TEXT(EO7,"#,##0.00"),"-","△")&amp;"】"))</f>
        <v>【0.02】</v>
      </c>
    </row>
    <row r="7" spans="1:145" s="36" customFormat="1" x14ac:dyDescent="0.15">
      <c r="A7" s="28"/>
      <c r="B7" s="37">
        <v>2018</v>
      </c>
      <c r="C7" s="37">
        <v>204463</v>
      </c>
      <c r="D7" s="37">
        <v>47</v>
      </c>
      <c r="E7" s="37">
        <v>17</v>
      </c>
      <c r="F7" s="37">
        <v>5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5.58</v>
      </c>
      <c r="Q7" s="38">
        <v>71.14</v>
      </c>
      <c r="R7" s="38">
        <v>3860</v>
      </c>
      <c r="S7" s="38">
        <v>2753</v>
      </c>
      <c r="T7" s="38">
        <v>34.380000000000003</v>
      </c>
      <c r="U7" s="38">
        <v>80.08</v>
      </c>
      <c r="V7" s="38">
        <v>153</v>
      </c>
      <c r="W7" s="38">
        <v>0.2</v>
      </c>
      <c r="X7" s="38">
        <v>765</v>
      </c>
      <c r="Y7" s="38">
        <v>91.39</v>
      </c>
      <c r="Z7" s="38">
        <v>102.26</v>
      </c>
      <c r="AA7" s="38">
        <v>97.49</v>
      </c>
      <c r="AB7" s="38">
        <v>100</v>
      </c>
      <c r="AC7" s="38">
        <v>99.97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65.47</v>
      </c>
      <c r="BG7" s="38">
        <v>0</v>
      </c>
      <c r="BH7" s="38">
        <v>14432.01</v>
      </c>
      <c r="BI7" s="38">
        <v>13714.88</v>
      </c>
      <c r="BJ7" s="38">
        <v>12426.8</v>
      </c>
      <c r="BK7" s="38">
        <v>1161.05</v>
      </c>
      <c r="BL7" s="38">
        <v>979.89</v>
      </c>
      <c r="BM7" s="38">
        <v>1051.43</v>
      </c>
      <c r="BN7" s="38">
        <v>982.29</v>
      </c>
      <c r="BO7" s="38">
        <v>713.28</v>
      </c>
      <c r="BP7" s="38">
        <v>747.76</v>
      </c>
      <c r="BQ7" s="38">
        <v>67.36</v>
      </c>
      <c r="BR7" s="38">
        <v>112.75</v>
      </c>
      <c r="BS7" s="38">
        <v>78.150000000000006</v>
      </c>
      <c r="BT7" s="38">
        <v>100</v>
      </c>
      <c r="BU7" s="38">
        <v>100.23</v>
      </c>
      <c r="BV7" s="38">
        <v>41.08</v>
      </c>
      <c r="BW7" s="38">
        <v>41.34</v>
      </c>
      <c r="BX7" s="38">
        <v>40.06</v>
      </c>
      <c r="BY7" s="38">
        <v>41.25</v>
      </c>
      <c r="BZ7" s="38">
        <v>40.75</v>
      </c>
      <c r="CA7" s="38">
        <v>59.51</v>
      </c>
      <c r="CB7" s="38">
        <v>316.89999999999998</v>
      </c>
      <c r="CC7" s="38">
        <v>189.47</v>
      </c>
      <c r="CD7" s="38">
        <v>216.71</v>
      </c>
      <c r="CE7" s="38">
        <v>209.22</v>
      </c>
      <c r="CF7" s="38">
        <v>215.87</v>
      </c>
      <c r="CG7" s="38">
        <v>378.08</v>
      </c>
      <c r="CH7" s="38">
        <v>357.49</v>
      </c>
      <c r="CI7" s="38">
        <v>355.22</v>
      </c>
      <c r="CJ7" s="38">
        <v>334.48</v>
      </c>
      <c r="CK7" s="38">
        <v>311.70999999999998</v>
      </c>
      <c r="CL7" s="38">
        <v>261.45999999999998</v>
      </c>
      <c r="CM7" s="38">
        <v>45.3</v>
      </c>
      <c r="CN7" s="38">
        <v>46.96</v>
      </c>
      <c r="CO7" s="38">
        <v>52.63</v>
      </c>
      <c r="CP7" s="38">
        <v>57.89</v>
      </c>
      <c r="CQ7" s="38">
        <v>51.32</v>
      </c>
      <c r="CR7" s="38">
        <v>44.69</v>
      </c>
      <c r="CS7" s="38">
        <v>44.69</v>
      </c>
      <c r="CT7" s="38">
        <v>42.84</v>
      </c>
      <c r="CU7" s="38">
        <v>40.93</v>
      </c>
      <c r="CV7" s="38">
        <v>43.38</v>
      </c>
      <c r="CW7" s="38">
        <v>52.23</v>
      </c>
      <c r="CX7" s="38">
        <v>78.819999999999993</v>
      </c>
      <c r="CY7" s="38">
        <v>79.290000000000006</v>
      </c>
      <c r="CZ7" s="38">
        <v>84.91</v>
      </c>
      <c r="DA7" s="38">
        <v>81.48</v>
      </c>
      <c r="DB7" s="38">
        <v>85.62</v>
      </c>
      <c r="DC7" s="38">
        <v>70.59</v>
      </c>
      <c r="DD7" s="38">
        <v>69.67</v>
      </c>
      <c r="DE7" s="38">
        <v>66.3</v>
      </c>
      <c r="DF7" s="38">
        <v>62.73</v>
      </c>
      <c r="DG7" s="38">
        <v>62.02</v>
      </c>
      <c r="DH7" s="38">
        <v>85.82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7.0000000000000007E-2</v>
      </c>
      <c r="EK7" s="38">
        <v>0.02</v>
      </c>
      <c r="EL7" s="38">
        <v>0.03</v>
      </c>
      <c r="EM7" s="38">
        <v>0</v>
      </c>
      <c r="EN7" s="38">
        <v>0.04</v>
      </c>
      <c r="EO7" s="38">
        <v>0.02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>DATEVALUE($B$6-4&amp;"年1月1日")</f>
        <v>41640</v>
      </c>
      <c r="C10" s="41">
        <f>DATEVALUE($B$6-3&amp;"年1月1日")</f>
        <v>42005</v>
      </c>
      <c r="D10" s="41">
        <f>DATEVALUE($B$6-2&amp;"年1月1日")</f>
        <v>42370</v>
      </c>
      <c r="E10" s="41">
        <f>DATEVALUE($B$6-1&amp;"年1月1日")</f>
        <v>42736</v>
      </c>
      <c r="F10" s="41">
        <f>DATEVALUE($B$6&amp;"年1月1日")</f>
        <v>43101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2019-12-05T05:19:45Z</dcterms:created>
  <dcterms:modified xsi:type="dcterms:W3CDTF">2020-02-20T04:15:16Z</dcterms:modified>
  <cp:category/>
</cp:coreProperties>
</file>