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ka52\市町村課\001財政係\005公営企業\H31\001公営企業一般\001公営企業一般\経営比較分析表\水道・下水・交通・電気・休養宿泊・駐車場・病院\07経営比較分析表（公表用）\02　上田地域振興局\203505 長和町\"/>
    </mc:Choice>
  </mc:AlternateContent>
  <workbookProtection workbookAlgorithmName="SHA-512" workbookHashValue="82eAlMS9UBow3sm+3FxH44b9l1/8MJTc+WM0KIXrw7tftCtevKH4Kgen190/i3t6anQRTa+qoNhUeaiPjnrdrQ==" workbookSaltValue="q2D44RVeSdUcO8QcX5704w==" workbookSpinCount="100000" lockStructure="1"/>
  <bookViews>
    <workbookView xWindow="930" yWindow="0" windowWidth="28800" windowHeight="1221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<sst xmlns="http://schemas.openxmlformats.org/spreadsheetml/2006/main" count="228" uniqueCount="114">
  <si>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</si>
  <si>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</si>
  <si>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</si>
  <si>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</si>
  <si>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</si>
  <si>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</si>
  <si>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</si>
  <si>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</si>
  <si>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</si>
  <si>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</si>
  <si>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</si>
  <si>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</si>
  <si>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</si>
  <si>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</si>
  <si>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</si>
  <si>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</si>
  <si>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</si>
  <si>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</si>
  <si>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</si>
  <si>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</si>
  <si>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</si>
  <si>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</si>
  <si>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</si>
  <si>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</si>
  <si>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</si>
  <si>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</si>
  <si>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</si>
  <si>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</si>
  <si>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</si>
  <si>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</si>
  <si>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</si>
  <si>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</si>
  <si>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</si>
  <si>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</si>
  <si>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</si>
  <si>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</si>
  <si>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</si>
  <si>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</si>
  <si>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</si>
  <si>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</si>
  <si>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</si>
  <si>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</si>
  <si>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</si>
  <si>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</si>
  <si>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</si>
  <si>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</si>
  <si>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</si>
  <si>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</si>
  <si>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</si>
  <si>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</si>
  <si>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</si>
  <si>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</si>
  <si>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</si>
  <si>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</si>
  <si>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</si>
  <si>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</si>
  <si>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</si>
  <si>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</si>
  <si>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</si>
  <si>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</si>
  <si>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</si>
  <si>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</si>
  <si>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</si>
  <si>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</si>
  <si>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</si>
  <si>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</si>
  <si>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</si>
  <si>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</si>
  <si>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</si>
  <si>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</si>
  <si>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</si>
  <si>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</si>
  <si>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</si>
  <si>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</si>
  <si>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</si>
  <si>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</si>
  <si>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</si>
  <si>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</si>
  <si>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</si>
  <si>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</si>
  <si>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</si>
  <si>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</si>
  <si>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</si>
  <si>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</si>
  <si>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</si>
  <si>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</si>
  <si>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</si>
  <si>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</si>
  <si>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</si>
  <si>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</si>
  <si>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</si>
  <si>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</si>
  <si>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</si>
  <si>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</si>
  <si>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</si>
  <si>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</si>
  <si>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</si>
  <si>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</si>
  <si>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長野県　長和町</t>
  </si>
  <si>
    <t>法非適用</t>
  </si>
  <si>
    <t>下水道事業</t>
  </si>
  <si>
    <t>簡易排水</t>
  </si>
  <si>
    <t>J2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</si>
  <si>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</si>
  <si>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</si>
  <si>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</si>
  <si>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</si>
  <si>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</si>
  <si>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</si>
  <si>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</si>
  <si>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</si>
  <si>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滝ノ沢処理場、小茂ヶ谷処理場の2処理場を有しており、ここ数年は大きな故障もなく、安定した処理を続けています。</t>
    <phoneticPr fontId="4"/>
  </si>
  <si>
    <t>　大規模な改修が行えないため、計画的な修繕や処理費用の削減を行うなど、適切な維持管理が重要となります。また、人口減少が進んでいくと考えられるため、施設規模の見直しや統廃合を検討していきます。</t>
    <phoneticPr fontId="4"/>
  </si>
  <si>
    <t>　処理施設の大きな故障や修繕がなく、主な数値については、類似団体の平均を上回っています。しかし、Ｈ28年度以降小規模な修繕を定期的に行っているため、経費回収率の低下及び汚水処理原価が上昇しております。
　また、収益的収支比率は100％を超えていますが、経費回収率は、50％前後を推移しており、使用料の収入だけでは、維持管理費や地方債償還金が賄えず、一般会計からの繰入金に依存しているのが現状です。
　簡易排水事業は、事業規模が小さく、水洗化率が100％であり、これ以上の料金収入の増加が見込めないため、維持管理費用の削減等による汚水処理費の抑制に努めていきます。
※H31年度からの企業会計移行により、H31年3月末で打ち切り決算を行いました。このため、使用料収入が減少しており、H29年度以前との比較は参考程度となります。</t>
    <rPh sb="105" eb="108">
      <t>シュウエキテキ</t>
    </rPh>
    <rPh sb="108" eb="110">
      <t>シュウシ</t>
    </rPh>
    <rPh sb="110" eb="112">
      <t>ヒリツ</t>
    </rPh>
    <rPh sb="118" eb="119">
      <t>コ</t>
    </rPh>
    <rPh sb="146" eb="149">
      <t>シヨウリョウ</t>
    </rPh>
    <rPh sb="150" eb="152">
      <t>シュウニュウ</t>
    </rPh>
    <rPh sb="157" eb="159">
      <t>イジ</t>
    </rPh>
    <rPh sb="159" eb="162">
      <t>カンリヒ</t>
    </rPh>
    <rPh sb="163" eb="166">
      <t>チホウサイ</t>
    </rPh>
    <rPh sb="166" eb="169">
      <t>ショウカンキン</t>
    </rPh>
    <rPh sb="170" eb="171">
      <t>マカナ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</si>
</sst>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3-4C8C-B30D-C3C23C7B9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C3-4C8C-B30D-C3C23C7B9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F-457E-AEE2-2BD09AD75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28.81</c:v>
                </c:pt>
                <c:pt idx="1">
                  <c:v>27.46</c:v>
                </c:pt>
                <c:pt idx="2">
                  <c:v>27.55</c:v>
                </c:pt>
                <c:pt idx="3">
                  <c:v>27.26</c:v>
                </c:pt>
                <c:pt idx="4">
                  <c:v>27.09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1F-457E-AEE2-2BD09AD75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8-4D73-BABF-2F5AF8915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95.8</c:v>
                </c:pt>
                <c:pt idx="1">
                  <c:v>94.81</c:v>
                </c:pt>
                <c:pt idx="2">
                  <c:v>94.87</c:v>
                </c:pt>
                <c:pt idx="3">
                  <c:v>94.93</c:v>
                </c:pt>
                <c:pt idx="4">
                  <c:v>95.1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F8-4D73-BABF-2F5AF8915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85</c:v>
                </c:pt>
                <c:pt idx="1">
                  <c:v>103.33</c:v>
                </c:pt>
                <c:pt idx="2">
                  <c:v>131.82</c:v>
                </c:pt>
                <c:pt idx="3">
                  <c:v>151.79</c:v>
                </c:pt>
                <c:pt idx="4">
                  <c:v>160.88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4-46FD-8527-2E283110E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F4-46FD-8527-2E283110E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D-438E-9CFE-7AA999981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2D-438E-9CFE-7AA999981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C4-4F91-AB25-E338090D8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C4-4F91-AB25-E338090D8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9-4513-A87A-A889ACBF6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B9-4513-A87A-A889ACBF6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8-4379-8129-994CBA358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38-4379-8129-994CBA358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F-4327-9496-B264E4984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163.30000000000001</c:v>
                </c:pt>
                <c:pt idx="1">
                  <c:v>332.28</c:v>
                </c:pt>
                <c:pt idx="2">
                  <c:v>274.07</c:v>
                </c:pt>
                <c:pt idx="3">
                  <c:v>243.02</c:v>
                </c:pt>
                <c:pt idx="4">
                  <c:v>196.19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F-4327-9496-B264E4984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69.489999999999995</c:v>
                </c:pt>
                <c:pt idx="1">
                  <c:v>78.180000000000007</c:v>
                </c:pt>
                <c:pt idx="2">
                  <c:v>48.7</c:v>
                </c:pt>
                <c:pt idx="3">
                  <c:v>57.31</c:v>
                </c:pt>
                <c:pt idx="4">
                  <c:v>51.96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2-47EA-9DB0-7D49040F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39.99</c:v>
                </c:pt>
                <c:pt idx="1">
                  <c:v>35.83</c:v>
                </c:pt>
                <c:pt idx="2">
                  <c:v>37.06</c:v>
                </c:pt>
                <c:pt idx="3">
                  <c:v>41.35</c:v>
                </c:pt>
                <c:pt idx="4">
                  <c:v>39.07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C2-47EA-9DB0-7D49040F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308.5</c:v>
                </c:pt>
                <c:pt idx="1">
                  <c:v>280.68</c:v>
                </c:pt>
                <c:pt idx="2">
                  <c:v>454.17</c:v>
                </c:pt>
                <c:pt idx="3">
                  <c:v>382.21</c:v>
                </c:pt>
                <c:pt idx="4">
                  <c:v>375.57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6-41B2-A1DF-2381EDE5D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477.5</c:v>
                </c:pt>
                <c:pt idx="1">
                  <c:v>528.37</c:v>
                </c:pt>
                <c:pt idx="2">
                  <c:v>514.20000000000005</c:v>
                </c:pt>
                <c:pt idx="3">
                  <c:v>456.7</c:v>
                </c:pt>
                <c:pt idx="4">
                  <c:v>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D6-41B2-A1DF-2381EDE5D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【196.19】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55" zoomScaleNormal="5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長野県　長和町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簡易排水</v>
      </c>
      <c r="Q8" s="71"/>
      <c r="R8" s="71"/>
      <c r="S8" s="71"/>
      <c r="T8" s="71"/>
      <c r="U8" s="71"/>
      <c r="V8" s="71"/>
      <c r="W8" s="71" t="str">
        <f>データ!L6</f>
        <v>J2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6124</v>
      </c>
      <c r="AM8" s="68"/>
      <c r="AN8" s="68"/>
      <c r="AO8" s="68"/>
      <c r="AP8" s="68"/>
      <c r="AQ8" s="68"/>
      <c r="AR8" s="68"/>
      <c r="AS8" s="68"/>
      <c r="AT8" s="67">
        <f>データ!T6</f>
        <v>183.86</v>
      </c>
      <c r="AU8" s="67"/>
      <c r="AV8" s="67"/>
      <c r="AW8" s="67"/>
      <c r="AX8" s="67"/>
      <c r="AY8" s="67"/>
      <c r="AZ8" s="67"/>
      <c r="BA8" s="67"/>
      <c r="BB8" s="67">
        <f>データ!U6</f>
        <v>33.31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1.02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3672</v>
      </c>
      <c r="AE10" s="68"/>
      <c r="AF10" s="68"/>
      <c r="AG10" s="68"/>
      <c r="AH10" s="68"/>
      <c r="AI10" s="68"/>
      <c r="AJ10" s="68"/>
      <c r="AK10" s="2"/>
      <c r="AL10" s="68">
        <f>データ!V6</f>
        <v>62</v>
      </c>
      <c r="AM10" s="68"/>
      <c r="AN10" s="68"/>
      <c r="AO10" s="68"/>
      <c r="AP10" s="68"/>
      <c r="AQ10" s="68"/>
      <c r="AR10" s="68"/>
      <c r="AS10" s="68"/>
      <c r="AT10" s="67">
        <f>データ!W6</f>
        <v>0.03</v>
      </c>
      <c r="AU10" s="67"/>
      <c r="AV10" s="67"/>
      <c r="AW10" s="67"/>
      <c r="AX10" s="67"/>
      <c r="AY10" s="67"/>
      <c r="AZ10" s="67"/>
      <c r="BA10" s="67"/>
      <c r="BB10" s="67">
        <f>データ!X6</f>
        <v>2066.67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113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111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【196.19】</v>
      </c>
      <c r="I86" s="26" t="str">
        <f>データ!CA6</f>
        <v>【39.07】</v>
      </c>
      <c r="J86" s="26" t="str">
        <f>データ!CL6</f>
        <v>【485.00】</v>
      </c>
      <c r="K86" s="26" t="str">
        <f>データ!CW6</f>
        <v>【27.09】</v>
      </c>
      <c r="L86" s="26" t="str">
        <f>データ!DH6</f>
        <v>【95.10】</v>
      </c>
      <c r="M86" s="26" t="s">
        <v>44</v>
      </c>
      <c r="N86" s="26" t="s">
        <v>43</v>
      </c>
      <c r="O86" s="26" t="str">
        <f>データ!EO6</f>
        <v>【0.00】</v>
      </c>
    </row>
  </sheetData>
  <sheetProtection algorithmName="SHA-512" hashValue="87ojiCpy1IKxGnlV6fsUbb7OQ9Xl6ZF1XXQhyWQFPW8wS6sQizStWJ5q3DQOAGtaYeDjjUd8/907d95oXyEUNA==" saltValue="uv1pjU6E5sunFVNqJNEEM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203505</v>
      </c>
      <c r="D6" s="33">
        <f t="shared" si="3"/>
        <v>47</v>
      </c>
      <c r="E6" s="33">
        <f t="shared" si="3"/>
        <v>17</v>
      </c>
      <c r="F6" s="33">
        <f t="shared" si="3"/>
        <v>8</v>
      </c>
      <c r="G6" s="33">
        <f t="shared" si="3"/>
        <v>0</v>
      </c>
      <c r="H6" s="33" t="str">
        <f t="shared" si="3"/>
        <v>長野県　長和町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簡易排水</v>
      </c>
      <c r="L6" s="33" t="str">
        <f t="shared" si="3"/>
        <v>J2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1.02</v>
      </c>
      <c r="Q6" s="34">
        <f t="shared" si="3"/>
        <v>100</v>
      </c>
      <c r="R6" s="34">
        <f t="shared" si="3"/>
        <v>3672</v>
      </c>
      <c r="S6" s="34">
        <f t="shared" si="3"/>
        <v>6124</v>
      </c>
      <c r="T6" s="34">
        <f t="shared" si="3"/>
        <v>183.86</v>
      </c>
      <c r="U6" s="34">
        <f t="shared" si="3"/>
        <v>33.31</v>
      </c>
      <c r="V6" s="34">
        <f t="shared" si="3"/>
        <v>62</v>
      </c>
      <c r="W6" s="34">
        <f t="shared" si="3"/>
        <v>0.03</v>
      </c>
      <c r="X6" s="34">
        <f t="shared" si="3"/>
        <v>2066.67</v>
      </c>
      <c r="Y6" s="35">
        <f>IF(Y7="",NA(),Y7)</f>
        <v>85</v>
      </c>
      <c r="Z6" s="35">
        <f t="shared" ref="Z6:AH6" si="4">IF(Z7="",NA(),Z7)</f>
        <v>103.33</v>
      </c>
      <c r="AA6" s="35">
        <f t="shared" si="4"/>
        <v>131.82</v>
      </c>
      <c r="AB6" s="35">
        <f t="shared" si="4"/>
        <v>151.79</v>
      </c>
      <c r="AC6" s="35">
        <f t="shared" si="4"/>
        <v>160.88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163.30000000000001</v>
      </c>
      <c r="BL6" s="35">
        <f t="shared" si="7"/>
        <v>332.28</v>
      </c>
      <c r="BM6" s="35">
        <f t="shared" si="7"/>
        <v>274.07</v>
      </c>
      <c r="BN6" s="35">
        <f t="shared" si="7"/>
        <v>243.02</v>
      </c>
      <c r="BO6" s="35">
        <f t="shared" si="7"/>
        <v>196.19</v>
      </c>
      <c r="BP6" s="34" t="str">
        <f>IF(BP7="","",IF(BP7="-","【-】","【"&amp;SUBSTITUTE(TEXT(BP7,"#,##0.00"),"-","△")&amp;"】"))</f>
        <v>【196.19】</v>
      </c>
      <c r="BQ6" s="35">
        <f>IF(BQ7="",NA(),BQ7)</f>
        <v>69.489999999999995</v>
      </c>
      <c r="BR6" s="35">
        <f t="shared" ref="BR6:BZ6" si="8">IF(BR7="",NA(),BR7)</f>
        <v>78.180000000000007</v>
      </c>
      <c r="BS6" s="35">
        <f t="shared" si="8"/>
        <v>48.7</v>
      </c>
      <c r="BT6" s="35">
        <f t="shared" si="8"/>
        <v>57.31</v>
      </c>
      <c r="BU6" s="35">
        <f t="shared" si="8"/>
        <v>51.96</v>
      </c>
      <c r="BV6" s="35">
        <f t="shared" si="8"/>
        <v>39.99</v>
      </c>
      <c r="BW6" s="35">
        <f t="shared" si="8"/>
        <v>35.83</v>
      </c>
      <c r="BX6" s="35">
        <f t="shared" si="8"/>
        <v>37.06</v>
      </c>
      <c r="BY6" s="35">
        <f t="shared" si="8"/>
        <v>41.35</v>
      </c>
      <c r="BZ6" s="35">
        <f t="shared" si="8"/>
        <v>39.07</v>
      </c>
      <c r="CA6" s="34" t="str">
        <f>IF(CA7="","",IF(CA7="-","【-】","【"&amp;SUBSTITUTE(TEXT(CA7,"#,##0.00"),"-","△")&amp;"】"))</f>
        <v>【39.07】</v>
      </c>
      <c r="CB6" s="35">
        <f>IF(CB7="",NA(),CB7)</f>
        <v>308.5</v>
      </c>
      <c r="CC6" s="35">
        <f t="shared" ref="CC6:CK6" si="9">IF(CC7="",NA(),CC7)</f>
        <v>280.68</v>
      </c>
      <c r="CD6" s="35">
        <f t="shared" si="9"/>
        <v>454.17</v>
      </c>
      <c r="CE6" s="35">
        <f t="shared" si="9"/>
        <v>382.21</v>
      </c>
      <c r="CF6" s="35">
        <f t="shared" si="9"/>
        <v>375.57</v>
      </c>
      <c r="CG6" s="35">
        <f t="shared" si="9"/>
        <v>477.5</v>
      </c>
      <c r="CH6" s="35">
        <f t="shared" si="9"/>
        <v>528.37</v>
      </c>
      <c r="CI6" s="35">
        <f t="shared" si="9"/>
        <v>514.20000000000005</v>
      </c>
      <c r="CJ6" s="35">
        <f t="shared" si="9"/>
        <v>456.7</v>
      </c>
      <c r="CK6" s="35">
        <f t="shared" si="9"/>
        <v>485</v>
      </c>
      <c r="CL6" s="34" t="str">
        <f>IF(CL7="","",IF(CL7="-","【-】","【"&amp;SUBSTITUTE(TEXT(CL7,"#,##0.00"),"-","△")&amp;"】"))</f>
        <v>【485.00】</v>
      </c>
      <c r="CM6" s="35">
        <f>IF(CM7="",NA(),CM7)</f>
        <v>32</v>
      </c>
      <c r="CN6" s="35">
        <f t="shared" ref="CN6:CV6" si="10">IF(CN7="",NA(),CN7)</f>
        <v>32</v>
      </c>
      <c r="CO6" s="35">
        <f t="shared" si="10"/>
        <v>32</v>
      </c>
      <c r="CP6" s="35">
        <f t="shared" si="10"/>
        <v>32</v>
      </c>
      <c r="CQ6" s="35">
        <f t="shared" si="10"/>
        <v>32</v>
      </c>
      <c r="CR6" s="35">
        <f t="shared" si="10"/>
        <v>28.81</v>
      </c>
      <c r="CS6" s="35">
        <f t="shared" si="10"/>
        <v>27.46</v>
      </c>
      <c r="CT6" s="35">
        <f t="shared" si="10"/>
        <v>27.55</v>
      </c>
      <c r="CU6" s="35">
        <f t="shared" si="10"/>
        <v>27.26</v>
      </c>
      <c r="CV6" s="35">
        <f t="shared" si="10"/>
        <v>27.09</v>
      </c>
      <c r="CW6" s="34" t="str">
        <f>IF(CW7="","",IF(CW7="-","【-】","【"&amp;SUBSTITUTE(TEXT(CW7,"#,##0.00"),"-","△")&amp;"】"))</f>
        <v>【27.09】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95.8</v>
      </c>
      <c r="DD6" s="35">
        <f t="shared" si="11"/>
        <v>94.81</v>
      </c>
      <c r="DE6" s="35">
        <f t="shared" si="11"/>
        <v>94.87</v>
      </c>
      <c r="DF6" s="35">
        <f t="shared" si="11"/>
        <v>94.93</v>
      </c>
      <c r="DG6" s="35">
        <f t="shared" si="11"/>
        <v>95.1</v>
      </c>
      <c r="DH6" s="34" t="str">
        <f>IF(DH7="","",IF(DH7="-","【-】","【"&amp;SUBSTITUTE(TEXT(DH7,"#,##0.00"),"-","△")&amp;"】"))</f>
        <v>【95.10】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4">
        <f t="shared" si="14"/>
        <v>0</v>
      </c>
      <c r="EL6" s="34">
        <f t="shared" si="14"/>
        <v>0</v>
      </c>
      <c r="EM6" s="34">
        <f t="shared" si="14"/>
        <v>0</v>
      </c>
      <c r="EN6" s="34">
        <f t="shared" si="14"/>
        <v>0</v>
      </c>
      <c r="EO6" s="34" t="str">
        <f>IF(EO7="","",IF(EO7="-","【-】","【"&amp;SUBSTITUTE(TEXT(EO7,"#,##0.00"),"-","△")&amp;"】"))</f>
        <v>【0.00】</v>
      </c>
    </row>
    <row r="7" spans="1:145" s="36" customFormat="1" x14ac:dyDescent="0.15">
      <c r="A7" s="28"/>
      <c r="B7" s="37">
        <v>2018</v>
      </c>
      <c r="C7" s="37">
        <v>203505</v>
      </c>
      <c r="D7" s="37">
        <v>47</v>
      </c>
      <c r="E7" s="37">
        <v>17</v>
      </c>
      <c r="F7" s="37">
        <v>8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1.02</v>
      </c>
      <c r="Q7" s="38">
        <v>100</v>
      </c>
      <c r="R7" s="38">
        <v>3672</v>
      </c>
      <c r="S7" s="38">
        <v>6124</v>
      </c>
      <c r="T7" s="38">
        <v>183.86</v>
      </c>
      <c r="U7" s="38">
        <v>33.31</v>
      </c>
      <c r="V7" s="38">
        <v>62</v>
      </c>
      <c r="W7" s="38">
        <v>0.03</v>
      </c>
      <c r="X7" s="38">
        <v>2066.67</v>
      </c>
      <c r="Y7" s="38">
        <v>85</v>
      </c>
      <c r="Z7" s="38">
        <v>103.33</v>
      </c>
      <c r="AA7" s="38">
        <v>131.82</v>
      </c>
      <c r="AB7" s="38">
        <v>151.79</v>
      </c>
      <c r="AC7" s="38">
        <v>160.88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163.30000000000001</v>
      </c>
      <c r="BL7" s="38">
        <v>332.28</v>
      </c>
      <c r="BM7" s="38">
        <v>274.07</v>
      </c>
      <c r="BN7" s="38">
        <v>243.02</v>
      </c>
      <c r="BO7" s="38">
        <v>196.19</v>
      </c>
      <c r="BP7" s="38">
        <v>196.19</v>
      </c>
      <c r="BQ7" s="38">
        <v>69.489999999999995</v>
      </c>
      <c r="BR7" s="38">
        <v>78.180000000000007</v>
      </c>
      <c r="BS7" s="38">
        <v>48.7</v>
      </c>
      <c r="BT7" s="38">
        <v>57.31</v>
      </c>
      <c r="BU7" s="38">
        <v>51.96</v>
      </c>
      <c r="BV7" s="38">
        <v>39.99</v>
      </c>
      <c r="BW7" s="38">
        <v>35.83</v>
      </c>
      <c r="BX7" s="38">
        <v>37.06</v>
      </c>
      <c r="BY7" s="38">
        <v>41.35</v>
      </c>
      <c r="BZ7" s="38">
        <v>39.07</v>
      </c>
      <c r="CA7" s="38">
        <v>39.07</v>
      </c>
      <c r="CB7" s="38">
        <v>308.5</v>
      </c>
      <c r="CC7" s="38">
        <v>280.68</v>
      </c>
      <c r="CD7" s="38">
        <v>454.17</v>
      </c>
      <c r="CE7" s="38">
        <v>382.21</v>
      </c>
      <c r="CF7" s="38">
        <v>375.57</v>
      </c>
      <c r="CG7" s="38">
        <v>477.5</v>
      </c>
      <c r="CH7" s="38">
        <v>528.37</v>
      </c>
      <c r="CI7" s="38">
        <v>514.20000000000005</v>
      </c>
      <c r="CJ7" s="38">
        <v>456.7</v>
      </c>
      <c r="CK7" s="38">
        <v>485</v>
      </c>
      <c r="CL7" s="38">
        <v>485</v>
      </c>
      <c r="CM7" s="38">
        <v>32</v>
      </c>
      <c r="CN7" s="38">
        <v>32</v>
      </c>
      <c r="CO7" s="38">
        <v>32</v>
      </c>
      <c r="CP7" s="38">
        <v>32</v>
      </c>
      <c r="CQ7" s="38">
        <v>32</v>
      </c>
      <c r="CR7" s="38">
        <v>28.81</v>
      </c>
      <c r="CS7" s="38">
        <v>27.46</v>
      </c>
      <c r="CT7" s="38">
        <v>27.55</v>
      </c>
      <c r="CU7" s="38">
        <v>27.26</v>
      </c>
      <c r="CV7" s="38">
        <v>27.09</v>
      </c>
      <c r="CW7" s="38">
        <v>27.09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95.8</v>
      </c>
      <c r="DD7" s="38">
        <v>94.81</v>
      </c>
      <c r="DE7" s="38">
        <v>94.87</v>
      </c>
      <c r="DF7" s="38">
        <v>94.93</v>
      </c>
      <c r="DG7" s="38">
        <v>95.1</v>
      </c>
      <c r="DH7" s="38">
        <v>95.1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</v>
      </c>
      <c r="EL7" s="38">
        <v>0</v>
      </c>
      <c r="EM7" s="38">
        <v>0</v>
      </c>
      <c r="EN7" s="38">
        <v>0</v>
      </c>
      <c r="EO7" s="38">
        <v>0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2019-12-05T05:26:37Z</dcterms:created>
  <dcterms:modified xsi:type="dcterms:W3CDTF">2020-02-20T02:29:15Z</dcterms:modified>
  <cp:category/>
</cp:coreProperties>
</file>