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ka52\市町村課\001財政係\005公営企業\H31\001公営企業一般\001公営企業一般\経営比較分析表\水道・下水・交通・電気・休養宿泊・駐車場・病院\07経営比較分析表（公表用）\02　上田地域振興局\203505 長和町\"/>
    </mc:Choice>
  </mc:AlternateContent>
  <workbookProtection workbookAlgorithmName="SHA-512" workbookHashValue="UK/adz5aEMnxLMC2cQgYmiDCzK5Ck5GQrPScuLlAaHDzJFgQaUUnzKqP3fwF1RGbBjH5cJidjqZFPOmnqfuVjA==" workbookSaltValue="Fg4JkDB0StNtWdi5bfn/NA==" workbookSpinCount="100000" lockStructure="1"/>
  <bookViews>
    <workbookView xWindow="93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<sst xmlns="http://schemas.openxmlformats.org/spreadsheetml/2006/main" count="228" uniqueCount="113">
  <si>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</si>
  <si>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</si>
  <si>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</si>
  <si>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</si>
  <si>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</si>
  <si>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</si>
  <si>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</si>
  <si>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</si>
  <si>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</si>
  <si>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</si>
  <si>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</si>
  <si>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</si>
  <si>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</si>
  <si>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</si>
  <si>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</si>
  <si>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</si>
  <si>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</si>
  <si>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</si>
  <si>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</si>
  <si>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</si>
  <si>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</si>
  <si>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</si>
  <si>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</si>
  <si>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</si>
  <si>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</si>
  <si>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</si>
  <si>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</si>
  <si>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</si>
  <si>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</si>
  <si>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</si>
  <si>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</si>
  <si>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</si>
  <si>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</si>
  <si>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</si>
  <si>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</si>
  <si>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</si>
  <si>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</si>
  <si>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</si>
  <si>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</si>
  <si>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</si>
  <si>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</si>
  <si>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</si>
  <si>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</si>
  <si>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</si>
  <si>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</si>
  <si>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</si>
  <si>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</si>
  <si>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</si>
  <si>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</si>
  <si>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</si>
  <si>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</si>
  <si>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</si>
  <si>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</si>
  <si>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</si>
  <si>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</si>
  <si>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</si>
  <si>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</si>
  <si>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</si>
  <si>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</si>
  <si>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</si>
  <si>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</si>
  <si>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</si>
  <si>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</si>
  <si>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</si>
  <si>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</si>
  <si>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</si>
  <si>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</si>
  <si>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</si>
  <si>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</si>
  <si>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</si>
  <si>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</si>
  <si>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</si>
  <si>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</si>
  <si>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</si>
  <si>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</si>
  <si>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</si>
  <si>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</si>
  <si>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</si>
  <si>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</si>
  <si>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</si>
  <si>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</si>
  <si>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</si>
  <si>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</si>
  <si>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</si>
  <si>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</si>
  <si>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</si>
  <si>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</si>
  <si>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</si>
  <si>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</si>
  <si>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</si>
  <si>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</si>
  <si>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</si>
  <si>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</si>
  <si>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</si>
  <si>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</si>
  <si>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</si>
  <si>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</si>
  <si>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長和町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</si>
  <si>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</si>
  <si>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</si>
  <si>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</si>
  <si>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</si>
  <si>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</si>
  <si>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</si>
  <si>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</si>
  <si>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</si>
  <si>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</si>
  <si>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</si>
  <si>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</si>
  <si>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</si>
  <si>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供用開始から21年が経過しており、適正な時期に各施設の長寿命化をはかる必要があるため、今後、ストックマネジメント計画の策定を行ってまいります。</t>
    <phoneticPr fontId="4"/>
  </si>
  <si>
    <t>　人口減少、施設の老朽化が見込まれる中、継続的な事業運営を行うため、Ｈ31年度より企業会計法の適用を行い、経営状況を的確に把握するとともに、経費節減、ストックマネジメントの実施により効率的な運営を行っていきます。</t>
    <phoneticPr fontId="4"/>
  </si>
  <si>
    <t>　企業債の償還がピークを迎えており、使用料収入や一般会計の繰入金だけでは賄いきれず、資本費平準化債を借りているため、収益的収支比率は、100％を下回っています。また、経費回収率は、類似団体の平均を上回っていますが、一般会計からの繰入金への依存度が大きく、厳しい経営状況となっています。
　汚水処理単価の増減の要因は、修繕費の増減による影響が大きく、安定的な経営の妨げになっています。また、人口減少の影響から処理水量は、減少し施設利用率も低水準となっています。
　今後は改修や修繕等の増加が見込まれるため、機器の適切な管理と計画的な修繕を行うことにより、経営状態の安定化を図る必要があります。
　また、施設の更新や老朽化対策を行う際は、規模の見直しも含め検討し、支出の節減に努めていきます。
※H31年度からの企業会計移行により、H31年3月末で打ち切り決算を行いました。このため、使用料収入が減少しており、H29年度以前との比較は参考程度となります。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</si>
</sst>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411-4B8C-ACD8-BCB1DDA67C2B}"/>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7.0000000000000007E-2</c:v>
                </c:pt>
                <c:pt idx="2">
                  <c:v>0.09</c:v>
                </c:pt>
                <c:pt idx="3">
                  <c:v>0.09</c:v>
                </c:pt>
                <c:pt idx="4">
                  <c:v>0.13</c:v>
                </c:pt>
              </c:numCache>
            </c:numRef>
          </c:val>
          <c:smooth val="0"/>
          <c:extLst>
            <c:ext xmlns:c16="http://schemas.microsoft.com/office/drawing/2014/chart" uri="{C3380CC4-5D6E-409C-BE32-E72D297353CC}">
              <c16:uniqueId val="{00000001-A411-4B8C-ACD8-BCB1DDA67C2B}"/>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41.68</c:v>
                </c:pt>
                <c:pt idx="1">
                  <c:v>39.01</c:v>
                </c:pt>
                <c:pt idx="2">
                  <c:v>38.64</c:v>
                </c:pt>
                <c:pt idx="3">
                  <c:v>38.4</c:v>
                </c:pt>
                <c:pt idx="4">
                  <c:v>39.06</c:v>
                </c:pt>
              </c:numCache>
            </c:numRef>
          </c:val>
          <c:extLst>
            <c:ext xmlns:c16="http://schemas.microsoft.com/office/drawing/2014/chart" uri="{C3380CC4-5D6E-409C-BE32-E72D297353CC}">
              <c16:uniqueId val="{00000000-3C1C-43E4-8985-2B6D32F76AF1}"/>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43.58</c:v>
                </c:pt>
                <c:pt idx="1">
                  <c:v>41.35</c:v>
                </c:pt>
                <c:pt idx="2">
                  <c:v>42.9</c:v>
                </c:pt>
                <c:pt idx="3">
                  <c:v>43.36</c:v>
                </c:pt>
                <c:pt idx="4">
                  <c:v>42.56</c:v>
                </c:pt>
              </c:numCache>
            </c:numRef>
          </c:val>
          <c:smooth val="0"/>
          <c:extLst>
            <c:ext xmlns:c16="http://schemas.microsoft.com/office/drawing/2014/chart" uri="{C3380CC4-5D6E-409C-BE32-E72D297353CC}">
              <c16:uniqueId val="{00000001-3C1C-43E4-8985-2B6D32F76AF1}"/>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96.23</c:v>
                </c:pt>
                <c:pt idx="1">
                  <c:v>96.13</c:v>
                </c:pt>
                <c:pt idx="2">
                  <c:v>96.33</c:v>
                </c:pt>
                <c:pt idx="3">
                  <c:v>97.19</c:v>
                </c:pt>
                <c:pt idx="4">
                  <c:v>97.23</c:v>
                </c:pt>
              </c:numCache>
            </c:numRef>
          </c:val>
          <c:extLst>
            <c:ext xmlns:c16="http://schemas.microsoft.com/office/drawing/2014/chart" uri="{C3380CC4-5D6E-409C-BE32-E72D297353CC}">
              <c16:uniqueId val="{00000000-E5C4-4032-8D87-58B2B6E081D0}"/>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82.35</c:v>
                </c:pt>
                <c:pt idx="1">
                  <c:v>82.9</c:v>
                </c:pt>
                <c:pt idx="2">
                  <c:v>83.5</c:v>
                </c:pt>
                <c:pt idx="3">
                  <c:v>83.06</c:v>
                </c:pt>
                <c:pt idx="4">
                  <c:v>83.32</c:v>
                </c:pt>
              </c:numCache>
            </c:numRef>
          </c:val>
          <c:smooth val="0"/>
          <c:extLst>
            <c:ext xmlns:c16="http://schemas.microsoft.com/office/drawing/2014/chart" uri="{C3380CC4-5D6E-409C-BE32-E72D297353CC}">
              <c16:uniqueId val="{00000001-E5C4-4032-8D87-58B2B6E081D0}"/>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79.55</c:v>
                </c:pt>
                <c:pt idx="1">
                  <c:v>78.709999999999994</c:v>
                </c:pt>
                <c:pt idx="2">
                  <c:v>83.36</c:v>
                </c:pt>
                <c:pt idx="3">
                  <c:v>79.650000000000006</c:v>
                </c:pt>
                <c:pt idx="4">
                  <c:v>76.010000000000005</c:v>
                </c:pt>
              </c:numCache>
            </c:numRef>
          </c:val>
          <c:extLst>
            <c:ext xmlns:c16="http://schemas.microsoft.com/office/drawing/2014/chart" uri="{C3380CC4-5D6E-409C-BE32-E72D297353CC}">
              <c16:uniqueId val="{00000000-C576-455D-AAC7-F09EA7DE531E}"/>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576-455D-AAC7-F09EA7DE531E}"/>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DCC-4F89-948C-3B099AA8EAAA}"/>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DCC-4F89-948C-3B099AA8EAAA}"/>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9DD-44DF-8114-43B74A0CCCCF}"/>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9DD-44DF-8114-43B74A0CCCCF}"/>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529-468C-956A-F7E642D6E211}"/>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529-468C-956A-F7E642D6E211}"/>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DD2-459D-AC4D-6DBBEFF4FE21}"/>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DD2-459D-AC4D-6DBBEFF4FE21}"/>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576.94000000000005</c:v>
                </c:pt>
                <c:pt idx="1">
                  <c:v>480.81</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6817-448F-A984-F7872D55E51C}"/>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1436</c:v>
                </c:pt>
                <c:pt idx="1">
                  <c:v>1434.89</c:v>
                </c:pt>
                <c:pt idx="2">
                  <c:v>1298.9100000000001</c:v>
                </c:pt>
                <c:pt idx="3">
                  <c:v>1243.71</c:v>
                </c:pt>
                <c:pt idx="4">
                  <c:v>1194.1500000000001</c:v>
                </c:pt>
              </c:numCache>
            </c:numRef>
          </c:val>
          <c:smooth val="0"/>
          <c:extLst>
            <c:ext xmlns:c16="http://schemas.microsoft.com/office/drawing/2014/chart" uri="{C3380CC4-5D6E-409C-BE32-E72D297353CC}">
              <c16:uniqueId val="{00000001-6817-448F-A984-F7872D55E51C}"/>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102.33</c:v>
                </c:pt>
                <c:pt idx="1">
                  <c:v>93.84</c:v>
                </c:pt>
                <c:pt idx="2">
                  <c:v>102.03</c:v>
                </c:pt>
                <c:pt idx="3">
                  <c:v>92.02</c:v>
                </c:pt>
                <c:pt idx="4">
                  <c:v>79.489999999999995</c:v>
                </c:pt>
              </c:numCache>
            </c:numRef>
          </c:val>
          <c:extLst>
            <c:ext xmlns:c16="http://schemas.microsoft.com/office/drawing/2014/chart" uri="{C3380CC4-5D6E-409C-BE32-E72D297353CC}">
              <c16:uniqueId val="{00000000-471A-4D87-8DD5-442D2C14A915}"/>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66.56</c:v>
                </c:pt>
                <c:pt idx="1">
                  <c:v>66.22</c:v>
                </c:pt>
                <c:pt idx="2">
                  <c:v>69.87</c:v>
                </c:pt>
                <c:pt idx="3">
                  <c:v>74.3</c:v>
                </c:pt>
                <c:pt idx="4">
                  <c:v>72.260000000000005</c:v>
                </c:pt>
              </c:numCache>
            </c:numRef>
          </c:val>
          <c:smooth val="0"/>
          <c:extLst>
            <c:ext xmlns:c16="http://schemas.microsoft.com/office/drawing/2014/chart" uri="{C3380CC4-5D6E-409C-BE32-E72D297353CC}">
              <c16:uniqueId val="{00000001-471A-4D87-8DD5-442D2C14A915}"/>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225.3</c:v>
                </c:pt>
                <c:pt idx="1">
                  <c:v>246.61</c:v>
                </c:pt>
                <c:pt idx="2">
                  <c:v>228.4</c:v>
                </c:pt>
                <c:pt idx="3">
                  <c:v>252.99</c:v>
                </c:pt>
                <c:pt idx="4">
                  <c:v>243.85</c:v>
                </c:pt>
              </c:numCache>
            </c:numRef>
          </c:val>
          <c:extLst>
            <c:ext xmlns:c16="http://schemas.microsoft.com/office/drawing/2014/chart" uri="{C3380CC4-5D6E-409C-BE32-E72D297353CC}">
              <c16:uniqueId val="{00000000-004D-49E2-B888-2D5EF6CD623A}"/>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244.29</c:v>
                </c:pt>
                <c:pt idx="1">
                  <c:v>246.72</c:v>
                </c:pt>
                <c:pt idx="2">
                  <c:v>234.96</c:v>
                </c:pt>
                <c:pt idx="3">
                  <c:v>221.81</c:v>
                </c:pt>
                <c:pt idx="4">
                  <c:v>230.02</c:v>
                </c:pt>
              </c:numCache>
            </c:numRef>
          </c:val>
          <c:smooth val="0"/>
          <c:extLst>
            <c:ext xmlns:c16="http://schemas.microsoft.com/office/drawing/2014/chart" uri="{C3380CC4-5D6E-409C-BE32-E72D297353CC}">
              <c16:uniqueId val="{00000001-004D-49E2-B888-2D5EF6CD623A}"/>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55" zoomScaleNormal="5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長野県　長和町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D2</v>
      </c>
      <c r="X8" s="48"/>
      <c r="Y8" s="48"/>
      <c r="Z8" s="48"/>
      <c r="AA8" s="48"/>
      <c r="AB8" s="48"/>
      <c r="AC8" s="48"/>
      <c r="AD8" s="49" t="str">
        <f>データ!$M$6</f>
        <v>非設置</v>
      </c>
      <c r="AE8" s="49"/>
      <c r="AF8" s="49"/>
      <c r="AG8" s="49"/>
      <c r="AH8" s="49"/>
      <c r="AI8" s="49"/>
      <c r="AJ8" s="49"/>
      <c r="AK8" s="3"/>
      <c r="AL8" s="50">
        <f>データ!S6</f>
        <v>6124</v>
      </c>
      <c r="AM8" s="50"/>
      <c r="AN8" s="50"/>
      <c r="AO8" s="50"/>
      <c r="AP8" s="50"/>
      <c r="AQ8" s="50"/>
      <c r="AR8" s="50"/>
      <c r="AS8" s="50"/>
      <c r="AT8" s="45">
        <f>データ!T6</f>
        <v>183.86</v>
      </c>
      <c r="AU8" s="45"/>
      <c r="AV8" s="45"/>
      <c r="AW8" s="45"/>
      <c r="AX8" s="45"/>
      <c r="AY8" s="45"/>
      <c r="AZ8" s="45"/>
      <c r="BA8" s="45"/>
      <c r="BB8" s="45">
        <f>データ!U6</f>
        <v>33.31</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88.91</v>
      </c>
      <c r="Q10" s="45"/>
      <c r="R10" s="45"/>
      <c r="S10" s="45"/>
      <c r="T10" s="45"/>
      <c r="U10" s="45"/>
      <c r="V10" s="45"/>
      <c r="W10" s="45">
        <f>データ!Q6</f>
        <v>94.09</v>
      </c>
      <c r="X10" s="45"/>
      <c r="Y10" s="45"/>
      <c r="Z10" s="45"/>
      <c r="AA10" s="45"/>
      <c r="AB10" s="45"/>
      <c r="AC10" s="45"/>
      <c r="AD10" s="50">
        <f>データ!R6</f>
        <v>3672</v>
      </c>
      <c r="AE10" s="50"/>
      <c r="AF10" s="50"/>
      <c r="AG10" s="50"/>
      <c r="AH10" s="50"/>
      <c r="AI10" s="50"/>
      <c r="AJ10" s="50"/>
      <c r="AK10" s="2"/>
      <c r="AL10" s="50">
        <f>データ!V6</f>
        <v>5413</v>
      </c>
      <c r="AM10" s="50"/>
      <c r="AN10" s="50"/>
      <c r="AO10" s="50"/>
      <c r="AP10" s="50"/>
      <c r="AQ10" s="50"/>
      <c r="AR10" s="50"/>
      <c r="AS10" s="50"/>
      <c r="AT10" s="45">
        <f>データ!W6</f>
        <v>3.11</v>
      </c>
      <c r="AU10" s="45"/>
      <c r="AV10" s="45"/>
      <c r="AW10" s="45"/>
      <c r="AX10" s="45"/>
      <c r="AY10" s="45"/>
      <c r="AZ10" s="45"/>
      <c r="BA10" s="45"/>
      <c r="BB10" s="45">
        <f>データ!X6</f>
        <v>1740.51</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112</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110</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111</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【1,209.40】</v>
      </c>
      <c r="I86" s="26" t="str">
        <f>データ!CA6</f>
        <v>【74.48】</v>
      </c>
      <c r="J86" s="26" t="str">
        <f>データ!CL6</f>
        <v>【219.46】</v>
      </c>
      <c r="K86" s="26" t="str">
        <f>データ!CW6</f>
        <v>【42.82】</v>
      </c>
      <c r="L86" s="26" t="str">
        <f>データ!DH6</f>
        <v>【83.36】</v>
      </c>
      <c r="M86" s="26" t="s">
        <v>44</v>
      </c>
      <c r="N86" s="26" t="s">
        <v>44</v>
      </c>
      <c r="O86" s="26" t="str">
        <f>データ!EO6</f>
        <v>【0.12】</v>
      </c>
    </row>
  </sheetData>
  <sheetProtection algorithmName="SHA-512" hashValue="HaL0fx1MohFxo+qBkLWFMusnq1yjzbopQ8rlPJWKdX4v2MxdKP1bikIx0JJNkAJeS0a0k4JphyYu9+9610kxqQ==" saltValue="sFPh6w0ztQEBQdSufPzTh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28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56</v>
      </c>
      <c r="B4" s="30"/>
      <c r="C4" s="30"/>
      <c r="D4" s="30"/>
      <c r="E4" s="30"/>
      <c r="F4" s="30"/>
      <c r="G4" s="30"/>
      <c r="H4" s="79"/>
      <c r="I4" s="80"/>
      <c r="J4" s="80"/>
      <c r="K4" s="80"/>
      <c r="L4" s="80"/>
      <c r="M4" s="80"/>
      <c r="N4" s="80"/>
      <c r="O4" s="80"/>
      <c r="P4" s="80"/>
      <c r="Q4" s="80"/>
      <c r="R4" s="80"/>
      <c r="S4" s="80"/>
      <c r="T4" s="80"/>
      <c r="U4" s="80"/>
      <c r="V4" s="80"/>
      <c r="W4" s="80"/>
      <c r="X4" s="81"/>
      <c r="Y4" s="75" t="s">
        <v>57</v>
      </c>
      <c r="Z4" s="75"/>
      <c r="AA4" s="75"/>
      <c r="AB4" s="75"/>
      <c r="AC4" s="75"/>
      <c r="AD4" s="75"/>
      <c r="AE4" s="75"/>
      <c r="AF4" s="75"/>
      <c r="AG4" s="75"/>
      <c r="AH4" s="75"/>
      <c r="AI4" s="75"/>
      <c r="AJ4" s="75" t="s">
        <v>58</v>
      </c>
      <c r="AK4" s="75"/>
      <c r="AL4" s="75"/>
      <c r="AM4" s="75"/>
      <c r="AN4" s="75"/>
      <c r="AO4" s="75"/>
      <c r="AP4" s="75"/>
      <c r="AQ4" s="75"/>
      <c r="AR4" s="75"/>
      <c r="AS4" s="75"/>
      <c r="AT4" s="75"/>
      <c r="AU4" s="75" t="s">
        <v>59</v>
      </c>
      <c r="AV4" s="75"/>
      <c r="AW4" s="75"/>
      <c r="AX4" s="75"/>
      <c r="AY4" s="75"/>
      <c r="AZ4" s="75"/>
      <c r="BA4" s="75"/>
      <c r="BB4" s="75"/>
      <c r="BC4" s="75"/>
      <c r="BD4" s="75"/>
      <c r="BE4" s="75"/>
      <c r="BF4" s="75" t="s">
        <v>60</v>
      </c>
      <c r="BG4" s="75"/>
      <c r="BH4" s="75"/>
      <c r="BI4" s="75"/>
      <c r="BJ4" s="75"/>
      <c r="BK4" s="75"/>
      <c r="BL4" s="75"/>
      <c r="BM4" s="75"/>
      <c r="BN4" s="75"/>
      <c r="BO4" s="75"/>
      <c r="BP4" s="75"/>
      <c r="BQ4" s="75" t="s">
        <v>61</v>
      </c>
      <c r="BR4" s="75"/>
      <c r="BS4" s="75"/>
      <c r="BT4" s="75"/>
      <c r="BU4" s="75"/>
      <c r="BV4" s="75"/>
      <c r="BW4" s="75"/>
      <c r="BX4" s="75"/>
      <c r="BY4" s="75"/>
      <c r="BZ4" s="75"/>
      <c r="CA4" s="75"/>
      <c r="CB4" s="75" t="s">
        <v>62</v>
      </c>
      <c r="CC4" s="75"/>
      <c r="CD4" s="75"/>
      <c r="CE4" s="75"/>
      <c r="CF4" s="75"/>
      <c r="CG4" s="75"/>
      <c r="CH4" s="75"/>
      <c r="CI4" s="75"/>
      <c r="CJ4" s="75"/>
      <c r="CK4" s="75"/>
      <c r="CL4" s="75"/>
      <c r="CM4" s="75" t="s">
        <v>63</v>
      </c>
      <c r="CN4" s="75"/>
      <c r="CO4" s="75"/>
      <c r="CP4" s="75"/>
      <c r="CQ4" s="75"/>
      <c r="CR4" s="75"/>
      <c r="CS4" s="75"/>
      <c r="CT4" s="75"/>
      <c r="CU4" s="75"/>
      <c r="CV4" s="75"/>
      <c r="CW4" s="75"/>
      <c r="CX4" s="75" t="s">
        <v>64</v>
      </c>
      <c r="CY4" s="75"/>
      <c r="CZ4" s="75"/>
      <c r="DA4" s="75"/>
      <c r="DB4" s="75"/>
      <c r="DC4" s="75"/>
      <c r="DD4" s="75"/>
      <c r="DE4" s="75"/>
      <c r="DF4" s="75"/>
      <c r="DG4" s="75"/>
      <c r="DH4" s="75"/>
      <c r="DI4" s="75" t="s">
        <v>65</v>
      </c>
      <c r="DJ4" s="75"/>
      <c r="DK4" s="75"/>
      <c r="DL4" s="75"/>
      <c r="DM4" s="75"/>
      <c r="DN4" s="75"/>
      <c r="DO4" s="75"/>
      <c r="DP4" s="75"/>
      <c r="DQ4" s="75"/>
      <c r="DR4" s="75"/>
      <c r="DS4" s="75"/>
      <c r="DT4" s="75" t="s">
        <v>66</v>
      </c>
      <c r="DU4" s="75"/>
      <c r="DV4" s="75"/>
      <c r="DW4" s="75"/>
      <c r="DX4" s="75"/>
      <c r="DY4" s="75"/>
      <c r="DZ4" s="75"/>
      <c r="EA4" s="75"/>
      <c r="EB4" s="75"/>
      <c r="EC4" s="75"/>
      <c r="ED4" s="75"/>
      <c r="EE4" s="75" t="s">
        <v>67</v>
      </c>
      <c r="EF4" s="75"/>
      <c r="EG4" s="75"/>
      <c r="EH4" s="75"/>
      <c r="EI4" s="75"/>
      <c r="EJ4" s="75"/>
      <c r="EK4" s="75"/>
      <c r="EL4" s="75"/>
      <c r="EM4" s="75"/>
      <c r="EN4" s="75"/>
      <c r="EO4" s="75"/>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2018</v>
      </c>
      <c r="C6" s="33">
        <f t="shared" ref="C6:X6" si="3">C7</f>
        <v>203505</v>
      </c>
      <c r="D6" s="33">
        <f t="shared" si="3"/>
        <v>47</v>
      </c>
      <c r="E6" s="33">
        <f t="shared" si="3"/>
        <v>17</v>
      </c>
      <c r="F6" s="33">
        <f t="shared" si="3"/>
        <v>4</v>
      </c>
      <c r="G6" s="33">
        <f t="shared" si="3"/>
        <v>0</v>
      </c>
      <c r="H6" s="33" t="str">
        <f t="shared" si="3"/>
        <v>長野県　長和町</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88.91</v>
      </c>
      <c r="Q6" s="34">
        <f t="shared" si="3"/>
        <v>94.09</v>
      </c>
      <c r="R6" s="34">
        <f t="shared" si="3"/>
        <v>3672</v>
      </c>
      <c r="S6" s="34">
        <f t="shared" si="3"/>
        <v>6124</v>
      </c>
      <c r="T6" s="34">
        <f t="shared" si="3"/>
        <v>183.86</v>
      </c>
      <c r="U6" s="34">
        <f t="shared" si="3"/>
        <v>33.31</v>
      </c>
      <c r="V6" s="34">
        <f t="shared" si="3"/>
        <v>5413</v>
      </c>
      <c r="W6" s="34">
        <f t="shared" si="3"/>
        <v>3.11</v>
      </c>
      <c r="X6" s="34">
        <f t="shared" si="3"/>
        <v>1740.51</v>
      </c>
      <c r="Y6" s="35">
        <f>IF(Y7="",NA(),Y7)</f>
        <v>79.55</v>
      </c>
      <c r="Z6" s="35">
        <f t="shared" ref="Z6:AH6" si="4">IF(Z7="",NA(),Z7)</f>
        <v>78.709999999999994</v>
      </c>
      <c r="AA6" s="35">
        <f t="shared" si="4"/>
        <v>83.36</v>
      </c>
      <c r="AB6" s="35">
        <f t="shared" si="4"/>
        <v>79.650000000000006</v>
      </c>
      <c r="AC6" s="35">
        <f t="shared" si="4"/>
        <v>76.010000000000005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576.94000000000005</v>
      </c>
      <c r="BG6" s="35">
        <f t="shared" ref="BG6:BO6" si="7">IF(BG7="",NA(),BG7)</f>
        <v>480.81</v>
      </c>
      <c r="BH6" s="34">
        <f t="shared" si="7"/>
        <v>0</v>
      </c>
      <c r="BI6" s="34">
        <f t="shared" si="7"/>
        <v>0</v>
      </c>
      <c r="BJ6" s="34">
        <f t="shared" si="7"/>
        <v>0</v>
      </c>
      <c r="BK6" s="35">
        <f t="shared" si="7"/>
        <v>1436</v>
      </c>
      <c r="BL6" s="35">
        <f t="shared" si="7"/>
        <v>1434.89</v>
      </c>
      <c r="BM6" s="35">
        <f t="shared" si="7"/>
        <v>1298.9100000000001</v>
      </c>
      <c r="BN6" s="35">
        <f t="shared" si="7"/>
        <v>1243.71</v>
      </c>
      <c r="BO6" s="35">
        <f t="shared" si="7"/>
        <v>1194.1500000000001</v>
      </c>
      <c r="BP6" s="34" t="str">
        <f>IF(BP7="","",IF(BP7="-","【-】","【"&amp;SUBSTITUTE(TEXT(BP7,"#,##0.00"),"-","△")&amp;"】"))</f>
        <v>【1,209.40】</v>
      </c>
      <c r="BQ6" s="35">
        <f>IF(BQ7="",NA(),BQ7)</f>
        <v>102.33</v>
      </c>
      <c r="BR6" s="35">
        <f t="shared" ref="BR6:BZ6" si="8">IF(BR7="",NA(),BR7)</f>
        <v>93.84</v>
      </c>
      <c r="BS6" s="35">
        <f t="shared" si="8"/>
        <v>102.03</v>
      </c>
      <c r="BT6" s="35">
        <f t="shared" si="8"/>
        <v>92.02</v>
      </c>
      <c r="BU6" s="35">
        <f t="shared" si="8"/>
        <v>79.489999999999995</v>
      </c>
      <c r="BV6" s="35">
        <f t="shared" si="8"/>
        <v>66.56</v>
      </c>
      <c r="BW6" s="35">
        <f t="shared" si="8"/>
        <v>66.22</v>
      </c>
      <c r="BX6" s="35">
        <f t="shared" si="8"/>
        <v>69.87</v>
      </c>
      <c r="BY6" s="35">
        <f t="shared" si="8"/>
        <v>74.3</v>
      </c>
      <c r="BZ6" s="35">
        <f t="shared" si="8"/>
        <v>72.260000000000005</v>
      </c>
      <c r="CA6" s="34" t="str">
        <f>IF(CA7="","",IF(CA7="-","【-】","【"&amp;SUBSTITUTE(TEXT(CA7,"#,##0.00"),"-","△")&amp;"】"))</f>
        <v>【74.48】</v>
      </c>
      <c r="CB6" s="35">
        <f>IF(CB7="",NA(),CB7)</f>
        <v>225.3</v>
      </c>
      <c r="CC6" s="35">
        <f t="shared" ref="CC6:CK6" si="9">IF(CC7="",NA(),CC7)</f>
        <v>246.61</v>
      </c>
      <c r="CD6" s="35">
        <f t="shared" si="9"/>
        <v>228.4</v>
      </c>
      <c r="CE6" s="35">
        <f t="shared" si="9"/>
        <v>252.99</v>
      </c>
      <c r="CF6" s="35">
        <f t="shared" si="9"/>
        <v>243.85</v>
      </c>
      <c r="CG6" s="35">
        <f t="shared" si="9"/>
        <v>244.29</v>
      </c>
      <c r="CH6" s="35">
        <f t="shared" si="9"/>
        <v>246.72</v>
      </c>
      <c r="CI6" s="35">
        <f t="shared" si="9"/>
        <v>234.96</v>
      </c>
      <c r="CJ6" s="35">
        <f t="shared" si="9"/>
        <v>221.81</v>
      </c>
      <c r="CK6" s="35">
        <f t="shared" si="9"/>
        <v>230.02</v>
      </c>
      <c r="CL6" s="34" t="str">
        <f>IF(CL7="","",IF(CL7="-","【-】","【"&amp;SUBSTITUTE(TEXT(CL7,"#,##0.00"),"-","△")&amp;"】"))</f>
        <v>【219.46】</v>
      </c>
      <c r="CM6" s="35">
        <f>IF(CM7="",NA(),CM7)</f>
        <v>41.68</v>
      </c>
      <c r="CN6" s="35">
        <f t="shared" ref="CN6:CV6" si="10">IF(CN7="",NA(),CN7)</f>
        <v>39.01</v>
      </c>
      <c r="CO6" s="35">
        <f t="shared" si="10"/>
        <v>38.64</v>
      </c>
      <c r="CP6" s="35">
        <f t="shared" si="10"/>
        <v>38.4</v>
      </c>
      <c r="CQ6" s="35">
        <f t="shared" si="10"/>
        <v>39.06</v>
      </c>
      <c r="CR6" s="35">
        <f t="shared" si="10"/>
        <v>43.58</v>
      </c>
      <c r="CS6" s="35">
        <f t="shared" si="10"/>
        <v>41.35</v>
      </c>
      <c r="CT6" s="35">
        <f t="shared" si="10"/>
        <v>42.9</v>
      </c>
      <c r="CU6" s="35">
        <f t="shared" si="10"/>
        <v>43.36</v>
      </c>
      <c r="CV6" s="35">
        <f t="shared" si="10"/>
        <v>42.56</v>
      </c>
      <c r="CW6" s="34" t="str">
        <f>IF(CW7="","",IF(CW7="-","【-】","【"&amp;SUBSTITUTE(TEXT(CW7,"#,##0.00"),"-","△")&amp;"】"))</f>
        <v>【42.82】</v>
      </c>
      <c r="CX6" s="35">
        <f>IF(CX7="",NA(),CX7)</f>
        <v>96.23</v>
      </c>
      <c r="CY6" s="35">
        <f t="shared" ref="CY6:DG6" si="11">IF(CY7="",NA(),CY7)</f>
        <v>96.13</v>
      </c>
      <c r="CZ6" s="35">
        <f t="shared" si="11"/>
        <v>96.33</v>
      </c>
      <c r="DA6" s="35">
        <f t="shared" si="11"/>
        <v>97.19</v>
      </c>
      <c r="DB6" s="35">
        <f t="shared" si="11"/>
        <v>97.23</v>
      </c>
      <c r="DC6" s="35">
        <f t="shared" si="11"/>
        <v>82.35</v>
      </c>
      <c r="DD6" s="35">
        <f t="shared" si="11"/>
        <v>82.9</v>
      </c>
      <c r="DE6" s="35">
        <f t="shared" si="11"/>
        <v>83.5</v>
      </c>
      <c r="DF6" s="35">
        <f t="shared" si="11"/>
        <v>83.06</v>
      </c>
      <c r="DG6" s="35">
        <f t="shared" si="11"/>
        <v>83.32</v>
      </c>
      <c r="DH6" s="34" t="str">
        <f>IF(DH7="","",IF(DH7="-","【-】","【"&amp;SUBSTITUTE(TEXT(DH7,"#,##0.00"),"-","△")&amp;"】"))</f>
        <v>【83.36】</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7.0000000000000007E-2</v>
      </c>
      <c r="EL6" s="35">
        <f t="shared" si="14"/>
        <v>0.09</v>
      </c>
      <c r="EM6" s="35">
        <f t="shared" si="14"/>
        <v>0.09</v>
      </c>
      <c r="EN6" s="35">
        <f t="shared" si="14"/>
        <v>0.13</v>
      </c>
      <c r="EO6" s="34" t="str">
        <f>IF(EO7="","",IF(EO7="-","【-】","【"&amp;SUBSTITUTE(TEXT(EO7,"#,##0.00"),"-","△")&amp;"】"))</f>
        <v>【0.12】</v>
      </c>
    </row>
    <row r="7" spans="1:145" s="36" customFormat="1" x14ac:dyDescent="0.15">
      <c r="A7" s="28"/>
      <c r="B7" s="37">
        <v>2018</v>
      </c>
      <c r="C7" s="37">
        <v>203505</v>
      </c>
      <c r="D7" s="37">
        <v>47</v>
      </c>
      <c r="E7" s="37">
        <v>17</v>
      </c>
      <c r="F7" s="37">
        <v>4</v>
      </c>
      <c r="G7" s="37">
        <v>0</v>
      </c>
      <c r="H7" s="37" t="s">
        <v>97</v>
      </c>
      <c r="I7" s="37" t="s">
        <v>98</v>
      </c>
      <c r="J7" s="37" t="s">
        <v>99</v>
      </c>
      <c r="K7" s="37" t="s">
        <v>100</v>
      </c>
      <c r="L7" s="37" t="s">
        <v>101</v>
      </c>
      <c r="M7" s="37" t="s">
        <v>102</v>
      </c>
      <c r="N7" s="38" t="s">
        <v>103</v>
      </c>
      <c r="O7" s="38" t="s">
        <v>104</v>
      </c>
      <c r="P7" s="38">
        <v>88.91</v>
      </c>
      <c r="Q7" s="38">
        <v>94.09</v>
      </c>
      <c r="R7" s="38">
        <v>3672</v>
      </c>
      <c r="S7" s="38">
        <v>6124</v>
      </c>
      <c r="T7" s="38">
        <v>183.86</v>
      </c>
      <c r="U7" s="38">
        <v>33.31</v>
      </c>
      <c r="V7" s="38">
        <v>5413</v>
      </c>
      <c r="W7" s="38">
        <v>3.11</v>
      </c>
      <c r="X7" s="38">
        <v>1740.51</v>
      </c>
      <c r="Y7" s="38">
        <v>79.55</v>
      </c>
      <c r="Z7" s="38">
        <v>78.709999999999994</v>
      </c>
      <c r="AA7" s="38">
        <v>83.36</v>
      </c>
      <c r="AB7" s="38">
        <v>79.650000000000006</v>
      </c>
      <c r="AC7" s="38">
        <v>76.010000000000005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576.94000000000005</v>
      </c>
      <c r="BG7" s="38">
        <v>480.81</v>
      </c>
      <c r="BH7" s="38">
        <v>0</v>
      </c>
      <c r="BI7" s="38">
        <v>0</v>
      </c>
      <c r="BJ7" s="38">
        <v>0</v>
      </c>
      <c r="BK7" s="38">
        <v>1436</v>
      </c>
      <c r="BL7" s="38">
        <v>1434.89</v>
      </c>
      <c r="BM7" s="38">
        <v>1298.9100000000001</v>
      </c>
      <c r="BN7" s="38">
        <v>1243.71</v>
      </c>
      <c r="BO7" s="38">
        <v>1194.1500000000001</v>
      </c>
      <c r="BP7" s="38">
        <v>1209.4000000000001</v>
      </c>
      <c r="BQ7" s="38">
        <v>102.33</v>
      </c>
      <c r="BR7" s="38">
        <v>93.84</v>
      </c>
      <c r="BS7" s="38">
        <v>102.03</v>
      </c>
      <c r="BT7" s="38">
        <v>92.02</v>
      </c>
      <c r="BU7" s="38">
        <v>79.489999999999995</v>
      </c>
      <c r="BV7" s="38">
        <v>66.56</v>
      </c>
      <c r="BW7" s="38">
        <v>66.22</v>
      </c>
      <c r="BX7" s="38">
        <v>69.87</v>
      </c>
      <c r="BY7" s="38">
        <v>74.3</v>
      </c>
      <c r="BZ7" s="38">
        <v>72.260000000000005</v>
      </c>
      <c r="CA7" s="38">
        <v>74.48</v>
      </c>
      <c r="CB7" s="38">
        <v>225.3</v>
      </c>
      <c r="CC7" s="38">
        <v>246.61</v>
      </c>
      <c r="CD7" s="38">
        <v>228.4</v>
      </c>
      <c r="CE7" s="38">
        <v>252.99</v>
      </c>
      <c r="CF7" s="38">
        <v>243.85</v>
      </c>
      <c r="CG7" s="38">
        <v>244.29</v>
      </c>
      <c r="CH7" s="38">
        <v>246.72</v>
      </c>
      <c r="CI7" s="38">
        <v>234.96</v>
      </c>
      <c r="CJ7" s="38">
        <v>221.81</v>
      </c>
      <c r="CK7" s="38">
        <v>230.02</v>
      </c>
      <c r="CL7" s="38">
        <v>219.46</v>
      </c>
      <c r="CM7" s="38">
        <v>41.68</v>
      </c>
      <c r="CN7" s="38">
        <v>39.01</v>
      </c>
      <c r="CO7" s="38">
        <v>38.64</v>
      </c>
      <c r="CP7" s="38">
        <v>38.4</v>
      </c>
      <c r="CQ7" s="38">
        <v>39.06</v>
      </c>
      <c r="CR7" s="38">
        <v>43.58</v>
      </c>
      <c r="CS7" s="38">
        <v>41.35</v>
      </c>
      <c r="CT7" s="38">
        <v>42.9</v>
      </c>
      <c r="CU7" s="38">
        <v>43.36</v>
      </c>
      <c r="CV7" s="38">
        <v>42.56</v>
      </c>
      <c r="CW7" s="38">
        <v>42.82</v>
      </c>
      <c r="CX7" s="38">
        <v>96.23</v>
      </c>
      <c r="CY7" s="38">
        <v>96.13</v>
      </c>
      <c r="CZ7" s="38">
        <v>96.33</v>
      </c>
      <c r="DA7" s="38">
        <v>97.19</v>
      </c>
      <c r="DB7" s="38">
        <v>97.23</v>
      </c>
      <c r="DC7" s="38">
        <v>82.35</v>
      </c>
      <c r="DD7" s="38">
        <v>82.9</v>
      </c>
      <c r="DE7" s="38">
        <v>83.5</v>
      </c>
      <c r="DF7" s="38">
        <v>83.06</v>
      </c>
      <c r="DG7" s="38">
        <v>83.32</v>
      </c>
      <c r="DH7" s="38">
        <v>83.36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7.0000000000000007E-2</v>
      </c>
      <c r="EL7" s="38">
        <v>0.09</v>
      </c>
      <c r="EM7" s="38">
        <v>0.09</v>
      </c>
      <c r="EN7" s="38">
        <v>0.13</v>
      </c>
      <c r="EO7" s="38">
        <v>0.12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2019-12-05T05:12:16Z</dcterms:created>
  <dcterms:modified xsi:type="dcterms:W3CDTF">2020-02-20T02:28:34Z</dcterms:modified>
  <cp:category/>
</cp:coreProperties>
</file>