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耕地林務課\02管理係\04農業集落排水\〇寿・赤木関連\○270401\調査\H29\300206県（公営企業に係る経営比較分析表\提出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AL10" i="4"/>
  <c r="P10" i="4"/>
  <c r="I10" i="4"/>
  <c r="B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<sst xmlns="http://schemas.openxmlformats.org/spreadsheetml/2006/main" count="240" uniqueCount="125">
  <si>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</si>
  <si>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</si>
  <si>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</si>
  <si>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</si>
  <si>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</si>
  <si>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</si>
  <si>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</si>
  <si>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</si>
  <si>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</si>
  <si>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</si>
  <si>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</si>
  <si>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</si>
  <si>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</si>
  <si>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</si>
  <si>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</si>
  <si>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</si>
  <si>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</si>
  <si>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</si>
  <si>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</si>
  <si>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</si>
  <si>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</si>
  <si>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</si>
  <si>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</si>
  <si>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</si>
  <si>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</si>
  <si>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</si>
  <si>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</si>
  <si>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</si>
  <si>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</si>
  <si>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</si>
  <si>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</si>
  <si>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</si>
  <si>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</si>
  <si>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</si>
  <si>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</si>
  <si>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</si>
  <si>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</si>
  <si>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</si>
  <si>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</si>
  <si>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</si>
  <si>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</si>
  <si>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</si>
  <si>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</si>
  <si>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</si>
  <si>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</si>
  <si>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</si>
  <si>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</si>
  <si>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</si>
  <si>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</si>
  <si>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</si>
  <si>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</si>
  <si>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</si>
  <si>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</si>
  <si>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</si>
  <si>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</si>
  <si>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</si>
  <si>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</si>
  <si>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</si>
  <si>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</si>
  <si>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</si>
  <si>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</si>
  <si>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</si>
  <si>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</si>
  <si>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</si>
  <si>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</si>
  <si>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</si>
  <si>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</si>
  <si>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</si>
  <si>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</si>
  <si>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</si>
  <si>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</si>
  <si>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</si>
  <si>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</si>
  <si>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</si>
  <si>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</si>
  <si>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</si>
  <si>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</si>
  <si>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</si>
  <si>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</si>
  <si>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</si>
  <si>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</si>
  <si>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</si>
  <si>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</si>
  <si>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</si>
  <si>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</si>
  <si>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</si>
  <si>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</si>
  <si>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</si>
  <si>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</si>
  <si>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</si>
  <si>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</si>
  <si>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</si>
  <si>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</si>
  <si>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</si>
  <si>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</si>
  <si>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</si>
  <si>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</si>
  <si>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</si>
  <si>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</si>
  <si>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</si>
  <si>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</si>
  <si>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</si>
  <si>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</si>
  <si>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</si>
  <si>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</si>
  <si>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</si>
  <si>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</si>
  <si>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</si>
  <si>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</si>
  <si>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松本市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</si>
  <si>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</si>
  <si>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</si>
  <si>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</si>
  <si>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</si>
  <si>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</si>
  <si>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</si>
  <si>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</si>
  <si>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</si>
  <si>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</si>
  <si>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</si>
  <si>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</si>
  <si>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</si>
  <si>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⑴　収益的収支比率は80.24％で、単年度収支は赤字となりました。前4年平均値との比較では△0.74％低下しています。
⑵　企業債残高対事業規模比較は5483.62％で、類似団体の平均値を3,568.68％上回っています。これは、施設の建設に係る企業債です。
⑶　経費回収率は88.57％で、類似団体の平均値を54.55％上回っています。汚水処理経費の一部を公費で賄っているため、適正な料金収入の確保及び経費節減が必要です。
⑷　汚水処理原価は245.15円で、類似団体の平均値より308.62円低く、概ね効率的な経営を行っています。
⑸　施設利用率は27.78％で、類似団体の平均値を8.66％下回っています。超高齢化・人口減少等により、今後汚水流入量の増加が見込めないため、汚水処理施設の能力が過大となっています。
⑹　野沢処理区の水洗化率は100.00％で、適切な汚水処理が行われています。</t>
    <rPh sb="2" eb="5">
      <t>シュウエキテキ</t>
    </rPh>
    <rPh sb="5" eb="7">
      <t>シュウシ</t>
    </rPh>
    <rPh sb="7" eb="9">
      <t>ヒリツ</t>
    </rPh>
    <rPh sb="18" eb="21">
      <t>タンネンド</t>
    </rPh>
    <rPh sb="21" eb="23">
      <t>シュウシ</t>
    </rPh>
    <rPh sb="24" eb="26">
      <t>アカジ</t>
    </rPh>
    <rPh sb="33" eb="34">
      <t>マエ</t>
    </rPh>
    <rPh sb="35" eb="36">
      <t>ネン</t>
    </rPh>
    <rPh sb="36" eb="38">
      <t>ヘイキン</t>
    </rPh>
    <rPh sb="38" eb="39">
      <t>アタイ</t>
    </rPh>
    <rPh sb="41" eb="43">
      <t>ヒカク</t>
    </rPh>
    <rPh sb="51" eb="53">
      <t>テイカ</t>
    </rPh>
    <rPh sb="63" eb="65">
      <t>キギョウ</t>
    </rPh>
    <rPh sb="65" eb="66">
      <t>サイ</t>
    </rPh>
    <rPh sb="66" eb="68">
      <t>ザンダカ</t>
    </rPh>
    <rPh sb="68" eb="69">
      <t>タイ</t>
    </rPh>
    <rPh sb="69" eb="71">
      <t>ジギョウ</t>
    </rPh>
    <rPh sb="71" eb="73">
      <t>キボ</t>
    </rPh>
    <rPh sb="73" eb="75">
      <t>ヒカク</t>
    </rPh>
    <rPh sb="86" eb="88">
      <t>ルイジ</t>
    </rPh>
    <rPh sb="88" eb="90">
      <t>ダンタイ</t>
    </rPh>
    <rPh sb="91" eb="93">
      <t>ヘイキン</t>
    </rPh>
    <rPh sb="93" eb="94">
      <t>チ</t>
    </rPh>
    <rPh sb="104" eb="106">
      <t>ウワマワ</t>
    </rPh>
    <rPh sb="116" eb="118">
      <t>シセツ</t>
    </rPh>
    <rPh sb="119" eb="121">
      <t>ケンセツ</t>
    </rPh>
    <rPh sb="122" eb="123">
      <t>カカ</t>
    </rPh>
    <rPh sb="124" eb="126">
      <t>キギョウ</t>
    </rPh>
    <rPh sb="126" eb="127">
      <t>サイ</t>
    </rPh>
    <rPh sb="134" eb="136">
      <t>ケイヒ</t>
    </rPh>
    <rPh sb="136" eb="138">
      <t>カイシュウ</t>
    </rPh>
    <rPh sb="138" eb="139">
      <t>リツ</t>
    </rPh>
    <rPh sb="150" eb="152">
      <t>ダンタイ</t>
    </rPh>
    <rPh sb="181" eb="183">
      <t>コウヒ</t>
    </rPh>
    <rPh sb="195" eb="197">
      <t>リョウキン</t>
    </rPh>
    <rPh sb="197" eb="199">
      <t>シュウニュウ</t>
    </rPh>
    <rPh sb="200" eb="202">
      <t>カクホ</t>
    </rPh>
    <rPh sb="202" eb="203">
      <t>オヨ</t>
    </rPh>
    <rPh sb="204" eb="206">
      <t>ケイヒ</t>
    </rPh>
    <rPh sb="206" eb="208">
      <t>セツゲン</t>
    </rPh>
    <rPh sb="209" eb="211">
      <t>ヒツヨウ</t>
    </rPh>
    <rPh sb="218" eb="220">
      <t>オスイ</t>
    </rPh>
    <rPh sb="220" eb="222">
      <t>ショリ</t>
    </rPh>
    <rPh sb="222" eb="224">
      <t>ゲンカ</t>
    </rPh>
    <rPh sb="231" eb="232">
      <t>エン</t>
    </rPh>
    <rPh sb="234" eb="236">
      <t>ルイジ</t>
    </rPh>
    <rPh sb="236" eb="238">
      <t>ダンタイ</t>
    </rPh>
    <rPh sb="239" eb="241">
      <t>ヘイキン</t>
    </rPh>
    <rPh sb="241" eb="242">
      <t>チ</t>
    </rPh>
    <rPh sb="250" eb="251">
      <t>エン</t>
    </rPh>
    <rPh sb="251" eb="252">
      <t>ヒク</t>
    </rPh>
    <rPh sb="254" eb="255">
      <t>オオム</t>
    </rPh>
    <rPh sb="256" eb="259">
      <t>コウリツテキ</t>
    </rPh>
    <rPh sb="260" eb="262">
      <t>ケイエイ</t>
    </rPh>
    <rPh sb="263" eb="264">
      <t>オコナ</t>
    </rPh>
    <rPh sb="274" eb="276">
      <t>シセツ</t>
    </rPh>
    <rPh sb="276" eb="279">
      <t>リヨウリツ</t>
    </rPh>
    <rPh sb="288" eb="290">
      <t>ルイジ</t>
    </rPh>
    <rPh sb="290" eb="292">
      <t>ダンタイ</t>
    </rPh>
    <rPh sb="293" eb="295">
      <t>ヘイキン</t>
    </rPh>
    <rPh sb="295" eb="296">
      <t>チ</t>
    </rPh>
    <rPh sb="302" eb="304">
      <t>シタマワ</t>
    </rPh>
    <rPh sb="310" eb="311">
      <t>チョウ</t>
    </rPh>
    <rPh sb="311" eb="314">
      <t>コウレイカ</t>
    </rPh>
    <rPh sb="315" eb="317">
      <t>ジンコウ</t>
    </rPh>
    <rPh sb="317" eb="319">
      <t>ゲンショウ</t>
    </rPh>
    <rPh sb="319" eb="320">
      <t>トウ</t>
    </rPh>
    <rPh sb="324" eb="326">
      <t>コンゴ</t>
    </rPh>
    <rPh sb="326" eb="328">
      <t>オスイ</t>
    </rPh>
    <rPh sb="328" eb="330">
      <t>リュウニュウ</t>
    </rPh>
    <rPh sb="330" eb="331">
      <t>リョウ</t>
    </rPh>
    <rPh sb="332" eb="334">
      <t>ゾウカ</t>
    </rPh>
    <rPh sb="335" eb="337">
      <t>ミコ</t>
    </rPh>
    <rPh sb="343" eb="345">
      <t>オスイ</t>
    </rPh>
    <rPh sb="345" eb="347">
      <t>ショリ</t>
    </rPh>
    <rPh sb="347" eb="349">
      <t>シセツ</t>
    </rPh>
    <rPh sb="350" eb="352">
      <t>ノウリョク</t>
    </rPh>
    <rPh sb="353" eb="355">
      <t>カダイ</t>
    </rPh>
    <rPh sb="367" eb="369">
      <t>ノザワ</t>
    </rPh>
    <rPh sb="371" eb="372">
      <t>ク</t>
    </rPh>
    <rPh sb="373" eb="376">
      <t>スイセンカ</t>
    </rPh>
    <rPh sb="376" eb="377">
      <t>リツ</t>
    </rPh>
    <rPh sb="387" eb="389">
      <t>テキセツ</t>
    </rPh>
    <rPh sb="390" eb="392">
      <t>オスイ</t>
    </rPh>
    <rPh sb="392" eb="394">
      <t>ショリ</t>
    </rPh>
    <rPh sb="395" eb="396">
      <t>オコナ</t>
    </rPh>
    <phoneticPr fontId="4"/>
  </si>
  <si>
    <t>⑴　管渠改善率は0.00％です。今後、管渠の更新が課題となります。
⑵　野島処理場は、供用開始から17年経過しています。汚水処理機器は耐用年数を経過しており、今後、多額の修繕費用が必要です。</t>
    <rPh sb="2" eb="4">
      <t>カンキョ</t>
    </rPh>
    <rPh sb="4" eb="6">
      <t>カイゼン</t>
    </rPh>
    <rPh sb="6" eb="7">
      <t>リツ</t>
    </rPh>
    <rPh sb="16" eb="18">
      <t>コンゴ</t>
    </rPh>
    <rPh sb="19" eb="21">
      <t>カンキョ</t>
    </rPh>
    <rPh sb="22" eb="24">
      <t>コウシン</t>
    </rPh>
    <rPh sb="25" eb="27">
      <t>カダイ</t>
    </rPh>
    <rPh sb="37" eb="39">
      <t>ノジマ</t>
    </rPh>
    <rPh sb="39" eb="42">
      <t>ショリジョウ</t>
    </rPh>
    <rPh sb="44" eb="46">
      <t>キョウヨウ</t>
    </rPh>
    <rPh sb="46" eb="48">
      <t>カイシ</t>
    </rPh>
    <rPh sb="52" eb="53">
      <t>ネン</t>
    </rPh>
    <rPh sb="53" eb="55">
      <t>ケイカ</t>
    </rPh>
    <rPh sb="61" eb="63">
      <t>オスイ</t>
    </rPh>
    <rPh sb="63" eb="65">
      <t>ショリ</t>
    </rPh>
    <rPh sb="65" eb="67">
      <t>キキ</t>
    </rPh>
    <rPh sb="68" eb="70">
      <t>タイヨウ</t>
    </rPh>
    <rPh sb="70" eb="72">
      <t>ネンスウ</t>
    </rPh>
    <rPh sb="73" eb="75">
      <t>ケイカ</t>
    </rPh>
    <rPh sb="80" eb="82">
      <t>コンゴ</t>
    </rPh>
    <rPh sb="83" eb="85">
      <t>タガク</t>
    </rPh>
    <rPh sb="86" eb="88">
      <t>シュウゼン</t>
    </rPh>
    <rPh sb="88" eb="90">
      <t>ヒヨウ</t>
    </rPh>
    <rPh sb="91" eb="93">
      <t>ヒツヨウ</t>
    </rPh>
    <phoneticPr fontId="4"/>
  </si>
  <si>
    <t xml:space="preserve">１　収益的収支比率が100％未満のため、適正な使用料収入の確保及び経費節減に努めます。
２　施設野沢処理場は、市営住宅の汚水処理施設として、山間地に設置されており、公共下水道との接続が難しいため、当分の間は現状を維持します。
</t>
    <rPh sb="2" eb="5">
      <t>シュウエキテキ</t>
    </rPh>
    <rPh sb="5" eb="7">
      <t>シュウシ</t>
    </rPh>
    <rPh sb="7" eb="9">
      <t>ヒリツ</t>
    </rPh>
    <rPh sb="14" eb="16">
      <t>ミマン</t>
    </rPh>
    <rPh sb="20" eb="22">
      <t>テキセイ</t>
    </rPh>
    <rPh sb="23" eb="26">
      <t>シヨウリョウ</t>
    </rPh>
    <rPh sb="26" eb="28">
      <t>シュウニュウ</t>
    </rPh>
    <rPh sb="29" eb="31">
      <t>カクホ</t>
    </rPh>
    <rPh sb="31" eb="32">
      <t>オヨ</t>
    </rPh>
    <rPh sb="33" eb="35">
      <t>ケイヒ</t>
    </rPh>
    <rPh sb="35" eb="37">
      <t>セツゲン</t>
    </rPh>
    <rPh sb="38" eb="39">
      <t>ツト</t>
    </rPh>
    <rPh sb="47" eb="49">
      <t>シセツ</t>
    </rPh>
    <rPh sb="49" eb="51">
      <t>ノザワ</t>
    </rPh>
    <rPh sb="56" eb="58">
      <t>シエイ</t>
    </rPh>
    <rPh sb="58" eb="60">
      <t>ジュウタク</t>
    </rPh>
    <rPh sb="61" eb="63">
      <t>オスイ</t>
    </rPh>
    <rPh sb="71" eb="73">
      <t>サンカン</t>
    </rPh>
    <rPh sb="73" eb="74">
      <t>チ</t>
    </rPh>
    <rPh sb="75" eb="77">
      <t>セッチ</t>
    </rPh>
    <rPh sb="83" eb="85">
      <t>コウキョウ</t>
    </rPh>
    <rPh sb="85" eb="88">
      <t>ゲスイドウ</t>
    </rPh>
    <rPh sb="90" eb="92">
      <t>セツゾク</t>
    </rPh>
    <rPh sb="93" eb="94">
      <t>ムズカ</t>
    </rPh>
    <rPh sb="99" eb="101">
      <t>トウブン</t>
    </rPh>
    <rPh sb="102" eb="103">
      <t>カン</t>
    </rPh>
    <rPh sb="104" eb="106">
      <t>ゲンジョウ</t>
    </rPh>
    <rPh sb="107" eb="109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</si>
</sst>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B-4AA6-9631-87C31DBE6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69984"/>
        <c:axId val="10024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B-4AA6-9631-87C31DBE6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241792"/>
      </c:lineChart>
      <c:dateAx>
        <c:axId val="10016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41792"/>
        <c:crosses val="autoZero"/>
        <c:auto val="1"/>
        <c:lblOffset val="100"/>
        <c:baseTimeUnit val="years"/>
      </c:dateAx>
      <c:valAx>
        <c:axId val="10024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6998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27.78</c:v>
                </c:pt>
                <c:pt idx="1">
                  <c:v>27.78</c:v>
                </c:pt>
                <c:pt idx="2">
                  <c:v>27.78</c:v>
                </c:pt>
                <c:pt idx="3">
                  <c:v>27.78</c:v>
                </c:pt>
                <c:pt idx="4">
                  <c:v>27.78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1-45ED-B302-6653F0671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77568"/>
        <c:axId val="11887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39.119999999999997</c:v>
                </c:pt>
                <c:pt idx="1">
                  <c:v>41.24</c:v>
                </c:pt>
                <c:pt idx="2">
                  <c:v>43.1</c:v>
                </c:pt>
                <c:pt idx="3">
                  <c:v>34.92</c:v>
                </c:pt>
                <c:pt idx="4">
                  <c:v>36.44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1-45ED-B302-6653F0671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77568"/>
        <c:axId val="118879744"/>
      </c:lineChart>
      <c:dateAx>
        <c:axId val="11887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79744"/>
        <c:crosses val="autoZero"/>
        <c:auto val="1"/>
        <c:lblOffset val="100"/>
        <c:baseTimeUnit val="years"/>
      </c:dateAx>
      <c:valAx>
        <c:axId val="11887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7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A-4B3D-BF0F-6288819A2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18144"/>
        <c:axId val="11892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87.79</c:v>
                </c:pt>
                <c:pt idx="1">
                  <c:v>88.34</c:v>
                </c:pt>
                <c:pt idx="2">
                  <c:v>88.02</c:v>
                </c:pt>
                <c:pt idx="3">
                  <c:v>88.64</c:v>
                </c:pt>
                <c:pt idx="4">
                  <c:v>89.93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A-4B3D-BF0F-6288819A2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18144"/>
        <c:axId val="118920320"/>
      </c:lineChart>
      <c:dateAx>
        <c:axId val="11891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20320"/>
        <c:crosses val="autoZero"/>
        <c:auto val="1"/>
        <c:lblOffset val="100"/>
        <c:baseTimeUnit val="years"/>
      </c:dateAx>
      <c:valAx>
        <c:axId val="11892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1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81.069999999999993</c:v>
                </c:pt>
                <c:pt idx="1">
                  <c:v>82.16</c:v>
                </c:pt>
                <c:pt idx="2">
                  <c:v>80.55</c:v>
                </c:pt>
                <c:pt idx="3">
                  <c:v>80.14</c:v>
                </c:pt>
                <c:pt idx="4">
                  <c:v>80.239999999999995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B-45FA-AEBB-2B89C25AB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51520"/>
        <c:axId val="10025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DB-45FA-AEBB-2B89C25AB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1520"/>
        <c:axId val="100257792"/>
      </c:lineChart>
      <c:dateAx>
        <c:axId val="10025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57792"/>
        <c:crosses val="autoZero"/>
        <c:auto val="1"/>
        <c:lblOffset val="100"/>
        <c:baseTimeUnit val="years"/>
      </c:dateAx>
      <c:valAx>
        <c:axId val="10025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5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1-4DE4-85BE-11C0550E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79808"/>
        <c:axId val="10028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D1-4DE4-85BE-11C0550E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9808"/>
        <c:axId val="100281728"/>
      </c:lineChart>
      <c:dateAx>
        <c:axId val="10027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81728"/>
        <c:crosses val="autoZero"/>
        <c:auto val="1"/>
        <c:lblOffset val="100"/>
        <c:baseTimeUnit val="years"/>
      </c:dateAx>
      <c:valAx>
        <c:axId val="10028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7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B-4713-90B4-D833185B3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1824"/>
        <c:axId val="11830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BB-4713-90B4-D833185B3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1824"/>
        <c:axId val="118303744"/>
      </c:lineChart>
      <c:dateAx>
        <c:axId val="11830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03744"/>
        <c:crosses val="autoZero"/>
        <c:auto val="1"/>
        <c:lblOffset val="100"/>
        <c:baseTimeUnit val="years"/>
      </c:dateAx>
      <c:valAx>
        <c:axId val="11830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0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7-47DA-AE02-13DBEDDC6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18208"/>
        <c:axId val="11832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7-47DA-AE02-13DBEDDC6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18208"/>
        <c:axId val="118320128"/>
      </c:lineChart>
      <c:dateAx>
        <c:axId val="11831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20128"/>
        <c:crosses val="autoZero"/>
        <c:auto val="1"/>
        <c:lblOffset val="100"/>
        <c:baseTimeUnit val="years"/>
      </c:dateAx>
      <c:valAx>
        <c:axId val="11832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1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7-4D9D-A5E9-F6469308D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46496"/>
        <c:axId val="11834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7-4D9D-A5E9-F6469308D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46496"/>
        <c:axId val="118348416"/>
      </c:lineChart>
      <c:dateAx>
        <c:axId val="11834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48416"/>
        <c:crosses val="autoZero"/>
        <c:auto val="1"/>
        <c:lblOffset val="100"/>
        <c:baseTimeUnit val="years"/>
      </c:dateAx>
      <c:valAx>
        <c:axId val="11834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4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5483.62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8-4EFC-AF0C-864AC2C07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06560"/>
        <c:axId val="11870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3055.24</c:v>
                </c:pt>
                <c:pt idx="1">
                  <c:v>2574.4699999999998</c:v>
                </c:pt>
                <c:pt idx="2">
                  <c:v>2784</c:v>
                </c:pt>
                <c:pt idx="3">
                  <c:v>2464.06</c:v>
                </c:pt>
                <c:pt idx="4">
                  <c:v>1914.94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8-4EFC-AF0C-864AC2C07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06560"/>
        <c:axId val="118708480"/>
      </c:lineChart>
      <c:dateAx>
        <c:axId val="11870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08480"/>
        <c:crosses val="autoZero"/>
        <c:auto val="1"/>
        <c:lblOffset val="100"/>
        <c:baseTimeUnit val="years"/>
      </c:dateAx>
      <c:valAx>
        <c:axId val="11870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0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81.78</c:v>
                </c:pt>
                <c:pt idx="1">
                  <c:v>60.21</c:v>
                </c:pt>
                <c:pt idx="2">
                  <c:v>86.51</c:v>
                </c:pt>
                <c:pt idx="3">
                  <c:v>85.4</c:v>
                </c:pt>
                <c:pt idx="4">
                  <c:v>88.57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8-42B9-8113-2B0FAB508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47136"/>
        <c:axId val="11874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29.25</c:v>
                </c:pt>
                <c:pt idx="1">
                  <c:v>31.04</c:v>
                </c:pt>
                <c:pt idx="2">
                  <c:v>29.21</c:v>
                </c:pt>
                <c:pt idx="3">
                  <c:v>32.909999999999997</c:v>
                </c:pt>
                <c:pt idx="4">
                  <c:v>34.020000000000003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8-42B9-8113-2B0FAB508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47136"/>
        <c:axId val="118749056"/>
      </c:lineChart>
      <c:dateAx>
        <c:axId val="11874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49056"/>
        <c:crosses val="autoZero"/>
        <c:auto val="1"/>
        <c:lblOffset val="100"/>
        <c:baseTimeUnit val="years"/>
      </c:dateAx>
      <c:valAx>
        <c:axId val="11874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4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325.62</c:v>
                </c:pt>
                <c:pt idx="1">
                  <c:v>454.61</c:v>
                </c:pt>
                <c:pt idx="2">
                  <c:v>287.76</c:v>
                </c:pt>
                <c:pt idx="3">
                  <c:v>285.47000000000003</c:v>
                </c:pt>
                <c:pt idx="4">
                  <c:v>245.15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A-45FD-99F3-5F9F6925B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41344"/>
        <c:axId val="11884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622.30999999999995</c:v>
                </c:pt>
                <c:pt idx="1">
                  <c:v>589.39</c:v>
                </c:pt>
                <c:pt idx="2">
                  <c:v>620.01</c:v>
                </c:pt>
                <c:pt idx="3">
                  <c:v>561.54</c:v>
                </c:pt>
                <c:pt idx="4">
                  <c:v>553.77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A-45FD-99F3-5F9F6925B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1344"/>
        <c:axId val="118843264"/>
      </c:lineChart>
      <c:dateAx>
        <c:axId val="11884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43264"/>
        <c:crosses val="autoZero"/>
        <c:auto val="1"/>
        <c:lblOffset val="100"/>
        <c:baseTimeUnit val="years"/>
      </c:dateAx>
      <c:valAx>
        <c:axId val="11884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4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【2,448.19】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長野県　松本市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4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小規模集合排水処理</v>
      </c>
      <c r="Q8" s="72"/>
      <c r="R8" s="72"/>
      <c r="S8" s="72"/>
      <c r="T8" s="72"/>
      <c r="U8" s="72"/>
      <c r="V8" s="72"/>
      <c r="W8" s="72" t="str">
        <f>データ!L6</f>
        <v>I2</v>
      </c>
      <c r="X8" s="72"/>
      <c r="Y8" s="72"/>
      <c r="Z8" s="72"/>
      <c r="AA8" s="72"/>
      <c r="AB8" s="72"/>
      <c r="AC8" s="72"/>
      <c r="AD8" s="73" t="s">
        <v>121</v>
      </c>
      <c r="AE8" s="73"/>
      <c r="AF8" s="73"/>
      <c r="AG8" s="73"/>
      <c r="AH8" s="73"/>
      <c r="AI8" s="73"/>
      <c r="AJ8" s="73"/>
      <c r="AK8" s="4"/>
      <c r="AL8" s="69">
        <f>データ!S6</f>
        <v>241272</v>
      </c>
      <c r="AM8" s="69"/>
      <c r="AN8" s="69"/>
      <c r="AO8" s="69"/>
      <c r="AP8" s="69"/>
      <c r="AQ8" s="69"/>
      <c r="AR8" s="69"/>
      <c r="AS8" s="69"/>
      <c r="AT8" s="68">
        <f>データ!T6</f>
        <v>978.47</v>
      </c>
      <c r="AU8" s="68"/>
      <c r="AV8" s="68"/>
      <c r="AW8" s="68"/>
      <c r="AX8" s="68"/>
      <c r="AY8" s="68"/>
      <c r="AZ8" s="68"/>
      <c r="BA8" s="68"/>
      <c r="BB8" s="68">
        <f>データ!U6</f>
        <v>246.58</v>
      </c>
      <c r="BC8" s="68"/>
      <c r="BD8" s="68"/>
      <c r="BE8" s="68"/>
      <c r="BF8" s="68"/>
      <c r="BG8" s="68"/>
      <c r="BH8" s="68"/>
      <c r="BI8" s="68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4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4"/>
      <c r="BK9" s="4"/>
      <c r="BL9" s="66" t="s">
        <v>20</v>
      </c>
      <c r="BM9" s="67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0.01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3670</v>
      </c>
      <c r="AE10" s="69"/>
      <c r="AF10" s="69"/>
      <c r="AG10" s="69"/>
      <c r="AH10" s="69"/>
      <c r="AI10" s="69"/>
      <c r="AJ10" s="69"/>
      <c r="AK10" s="2"/>
      <c r="AL10" s="69">
        <f>データ!V6</f>
        <v>23</v>
      </c>
      <c r="AM10" s="69"/>
      <c r="AN10" s="69"/>
      <c r="AO10" s="69"/>
      <c r="AP10" s="69"/>
      <c r="AQ10" s="69"/>
      <c r="AR10" s="69"/>
      <c r="AS10" s="69"/>
      <c r="AT10" s="68">
        <f>データ!W6</f>
        <v>0.01</v>
      </c>
      <c r="AU10" s="68"/>
      <c r="AV10" s="68"/>
      <c r="AW10" s="68"/>
      <c r="AX10" s="68"/>
      <c r="AY10" s="68"/>
      <c r="AZ10" s="68"/>
      <c r="BA10" s="68"/>
      <c r="BB10" s="68">
        <f>データ!X6</f>
        <v>2300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【2,448.19】</v>
      </c>
      <c r="I86" s="26" t="str">
        <f>データ!CA6</f>
        <v>【33.55】</v>
      </c>
      <c r="J86" s="26" t="str">
        <f>データ!CL6</f>
        <v>【556.04】</v>
      </c>
      <c r="K86" s="26" t="str">
        <f>データ!CW6</f>
        <v>【37.13】</v>
      </c>
      <c r="L86" s="26" t="str">
        <f>データ!DH6</f>
        <v>【90.08】</v>
      </c>
      <c r="M86" s="26" t="s">
        <v>55</v>
      </c>
      <c r="N86" s="26" t="s">
        <v>55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202029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長野県　松本市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0.01</v>
      </c>
      <c r="Q6" s="34">
        <f t="shared" si="3"/>
        <v>100</v>
      </c>
      <c r="R6" s="34">
        <f t="shared" si="3"/>
        <v>3670</v>
      </c>
      <c r="S6" s="34">
        <f t="shared" si="3"/>
        <v>241272</v>
      </c>
      <c r="T6" s="34">
        <f t="shared" si="3"/>
        <v>978.47</v>
      </c>
      <c r="U6" s="34">
        <f t="shared" si="3"/>
        <v>246.58</v>
      </c>
      <c r="V6" s="34">
        <f t="shared" si="3"/>
        <v>23</v>
      </c>
      <c r="W6" s="34">
        <f t="shared" si="3"/>
        <v>0.01</v>
      </c>
      <c r="X6" s="34">
        <f t="shared" si="3"/>
        <v>2300</v>
      </c>
      <c r="Y6" s="35">
        <f>IF(Y7="",NA(),Y7)</f>
        <v>81.069999999999993</v>
      </c>
      <c r="Z6" s="35">
        <f t="shared" ref="Z6:AH6" si="4">IF(Z7="",NA(),Z7)</f>
        <v>82.16</v>
      </c>
      <c r="AA6" s="35">
        <f t="shared" si="4"/>
        <v>80.55</v>
      </c>
      <c r="AB6" s="35">
        <f t="shared" si="4"/>
        <v>80.14</v>
      </c>
      <c r="AC6" s="35">
        <f t="shared" si="4"/>
        <v>80.239999999999995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5483.62</v>
      </c>
      <c r="BK6" s="35">
        <f t="shared" si="7"/>
        <v>3055.24</v>
      </c>
      <c r="BL6" s="35">
        <f t="shared" si="7"/>
        <v>2574.4699999999998</v>
      </c>
      <c r="BM6" s="35">
        <f t="shared" si="7"/>
        <v>2784</v>
      </c>
      <c r="BN6" s="35">
        <f t="shared" si="7"/>
        <v>2464.06</v>
      </c>
      <c r="BO6" s="35">
        <f t="shared" si="7"/>
        <v>1914.94</v>
      </c>
      <c r="BP6" s="34" t="str">
        <f>IF(BP7="","",IF(BP7="-","【-】","【"&amp;SUBSTITUTE(TEXT(BP7,"#,##0.00"),"-","△")&amp;"】"))</f>
        <v>【2,448.19】</v>
      </c>
      <c r="BQ6" s="35">
        <f>IF(BQ7="",NA(),BQ7)</f>
        <v>81.78</v>
      </c>
      <c r="BR6" s="35">
        <f t="shared" ref="BR6:BZ6" si="8">IF(BR7="",NA(),BR7)</f>
        <v>60.21</v>
      </c>
      <c r="BS6" s="35">
        <f t="shared" si="8"/>
        <v>86.51</v>
      </c>
      <c r="BT6" s="35">
        <f t="shared" si="8"/>
        <v>85.4</v>
      </c>
      <c r="BU6" s="35">
        <f t="shared" si="8"/>
        <v>88.57</v>
      </c>
      <c r="BV6" s="35">
        <f t="shared" si="8"/>
        <v>29.25</v>
      </c>
      <c r="BW6" s="35">
        <f t="shared" si="8"/>
        <v>31.04</v>
      </c>
      <c r="BX6" s="35">
        <f t="shared" si="8"/>
        <v>29.21</v>
      </c>
      <c r="BY6" s="35">
        <f t="shared" si="8"/>
        <v>32.909999999999997</v>
      </c>
      <c r="BZ6" s="35">
        <f t="shared" si="8"/>
        <v>34.020000000000003</v>
      </c>
      <c r="CA6" s="34" t="str">
        <f>IF(CA7="","",IF(CA7="-","【-】","【"&amp;SUBSTITUTE(TEXT(CA7,"#,##0.00"),"-","△")&amp;"】"))</f>
        <v>【33.55】</v>
      </c>
      <c r="CB6" s="35">
        <f>IF(CB7="",NA(),CB7)</f>
        <v>325.62</v>
      </c>
      <c r="CC6" s="35">
        <f t="shared" ref="CC6:CK6" si="9">IF(CC7="",NA(),CC7)</f>
        <v>454.61</v>
      </c>
      <c r="CD6" s="35">
        <f t="shared" si="9"/>
        <v>287.76</v>
      </c>
      <c r="CE6" s="35">
        <f t="shared" si="9"/>
        <v>285.47000000000003</v>
      </c>
      <c r="CF6" s="35">
        <f t="shared" si="9"/>
        <v>245.15</v>
      </c>
      <c r="CG6" s="35">
        <f t="shared" si="9"/>
        <v>622.30999999999995</v>
      </c>
      <c r="CH6" s="35">
        <f t="shared" si="9"/>
        <v>589.39</v>
      </c>
      <c r="CI6" s="35">
        <f t="shared" si="9"/>
        <v>620.01</v>
      </c>
      <c r="CJ6" s="35">
        <f t="shared" si="9"/>
        <v>561.54</v>
      </c>
      <c r="CK6" s="35">
        <f t="shared" si="9"/>
        <v>553.77</v>
      </c>
      <c r="CL6" s="34" t="str">
        <f>IF(CL7="","",IF(CL7="-","【-】","【"&amp;SUBSTITUTE(TEXT(CL7,"#,##0.00"),"-","△")&amp;"】"))</f>
        <v>【556.04】</v>
      </c>
      <c r="CM6" s="35">
        <f>IF(CM7="",NA(),CM7)</f>
        <v>27.78</v>
      </c>
      <c r="CN6" s="35">
        <f t="shared" ref="CN6:CV6" si="10">IF(CN7="",NA(),CN7)</f>
        <v>27.78</v>
      </c>
      <c r="CO6" s="35">
        <f t="shared" si="10"/>
        <v>27.78</v>
      </c>
      <c r="CP6" s="35">
        <f t="shared" si="10"/>
        <v>27.78</v>
      </c>
      <c r="CQ6" s="35">
        <f t="shared" si="10"/>
        <v>27.78</v>
      </c>
      <c r="CR6" s="35">
        <f t="shared" si="10"/>
        <v>39.119999999999997</v>
      </c>
      <c r="CS6" s="35">
        <f t="shared" si="10"/>
        <v>41.24</v>
      </c>
      <c r="CT6" s="35">
        <f t="shared" si="10"/>
        <v>43.1</v>
      </c>
      <c r="CU6" s="35">
        <f t="shared" si="10"/>
        <v>34.92</v>
      </c>
      <c r="CV6" s="35">
        <f t="shared" si="10"/>
        <v>36.44</v>
      </c>
      <c r="CW6" s="34" t="str">
        <f>IF(CW7="","",IF(CW7="-","【-】","【"&amp;SUBSTITUTE(TEXT(CW7,"#,##0.00"),"-","△")&amp;"】"))</f>
        <v>【37.13】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87.79</v>
      </c>
      <c r="DD6" s="35">
        <f t="shared" si="11"/>
        <v>88.34</v>
      </c>
      <c r="DE6" s="35">
        <f t="shared" si="11"/>
        <v>88.02</v>
      </c>
      <c r="DF6" s="35">
        <f t="shared" si="11"/>
        <v>88.64</v>
      </c>
      <c r="DG6" s="35">
        <f t="shared" si="11"/>
        <v>89.93</v>
      </c>
      <c r="DH6" s="34" t="str">
        <f>IF(DH7="","",IF(DH7="-","【-】","【"&amp;SUBSTITUTE(TEXT(DH7,"#,##0.00"),"-","△")&amp;"】"))</f>
        <v>【90.08】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2016</v>
      </c>
      <c r="C7" s="37">
        <v>202029</v>
      </c>
      <c r="D7" s="37">
        <v>47</v>
      </c>
      <c r="E7" s="37">
        <v>17</v>
      </c>
      <c r="F7" s="37">
        <v>9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0.01</v>
      </c>
      <c r="Q7" s="38">
        <v>100</v>
      </c>
      <c r="R7" s="38">
        <v>3670</v>
      </c>
      <c r="S7" s="38">
        <v>241272</v>
      </c>
      <c r="T7" s="38">
        <v>978.47</v>
      </c>
      <c r="U7" s="38">
        <v>246.58</v>
      </c>
      <c r="V7" s="38">
        <v>23</v>
      </c>
      <c r="W7" s="38">
        <v>0.01</v>
      </c>
      <c r="X7" s="38">
        <v>2300</v>
      </c>
      <c r="Y7" s="38">
        <v>81.069999999999993</v>
      </c>
      <c r="Z7" s="38">
        <v>82.16</v>
      </c>
      <c r="AA7" s="38">
        <v>80.55</v>
      </c>
      <c r="AB7" s="38">
        <v>80.14</v>
      </c>
      <c r="AC7" s="38">
        <v>80.239999999999995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5483.62</v>
      </c>
      <c r="BK7" s="38">
        <v>3055.24</v>
      </c>
      <c r="BL7" s="38">
        <v>2574.4699999999998</v>
      </c>
      <c r="BM7" s="38">
        <v>2784</v>
      </c>
      <c r="BN7" s="38">
        <v>2464.06</v>
      </c>
      <c r="BO7" s="38">
        <v>1914.94</v>
      </c>
      <c r="BP7" s="38">
        <v>2448.19</v>
      </c>
      <c r="BQ7" s="38">
        <v>81.78</v>
      </c>
      <c r="BR7" s="38">
        <v>60.21</v>
      </c>
      <c r="BS7" s="38">
        <v>86.51</v>
      </c>
      <c r="BT7" s="38">
        <v>85.4</v>
      </c>
      <c r="BU7" s="38">
        <v>88.57</v>
      </c>
      <c r="BV7" s="38">
        <v>29.25</v>
      </c>
      <c r="BW7" s="38">
        <v>31.04</v>
      </c>
      <c r="BX7" s="38">
        <v>29.21</v>
      </c>
      <c r="BY7" s="38">
        <v>32.909999999999997</v>
      </c>
      <c r="BZ7" s="38">
        <v>34.020000000000003</v>
      </c>
      <c r="CA7" s="38">
        <v>33.549999999999997</v>
      </c>
      <c r="CB7" s="38">
        <v>325.62</v>
      </c>
      <c r="CC7" s="38">
        <v>454.61</v>
      </c>
      <c r="CD7" s="38">
        <v>287.76</v>
      </c>
      <c r="CE7" s="38">
        <v>285.47000000000003</v>
      </c>
      <c r="CF7" s="38">
        <v>245.15</v>
      </c>
      <c r="CG7" s="38">
        <v>622.30999999999995</v>
      </c>
      <c r="CH7" s="38">
        <v>589.39</v>
      </c>
      <c r="CI7" s="38">
        <v>620.01</v>
      </c>
      <c r="CJ7" s="38">
        <v>561.54</v>
      </c>
      <c r="CK7" s="38">
        <v>553.77</v>
      </c>
      <c r="CL7" s="38">
        <v>556.04</v>
      </c>
      <c r="CM7" s="38">
        <v>27.78</v>
      </c>
      <c r="CN7" s="38">
        <v>27.78</v>
      </c>
      <c r="CO7" s="38">
        <v>27.78</v>
      </c>
      <c r="CP7" s="38">
        <v>27.78</v>
      </c>
      <c r="CQ7" s="38">
        <v>27.78</v>
      </c>
      <c r="CR7" s="38">
        <v>39.119999999999997</v>
      </c>
      <c r="CS7" s="38">
        <v>41.24</v>
      </c>
      <c r="CT7" s="38">
        <v>43.1</v>
      </c>
      <c r="CU7" s="38">
        <v>34.92</v>
      </c>
      <c r="CV7" s="38">
        <v>36.44</v>
      </c>
      <c r="CW7" s="38">
        <v>37.130000000000003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87.79</v>
      </c>
      <c r="DD7" s="38">
        <v>88.34</v>
      </c>
      <c r="DE7" s="38">
        <v>88.02</v>
      </c>
      <c r="DF7" s="38">
        <v>88.64</v>
      </c>
      <c r="DG7" s="38">
        <v>89.93</v>
      </c>
      <c r="DH7" s="38">
        <v>90.08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</v>
      </c>
      <c r="EM7" s="38">
        <v>0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TOGO-C</cp:lastModifiedBy>
  <cp:lastPrinted>2018-02-07T05:50:11Z</cp:lastPrinted>
  <dcterms:created xsi:type="dcterms:W3CDTF">2017-12-25T02:38:03Z</dcterms:created>
  <dcterms:modified xsi:type="dcterms:W3CDTF">2018-02-07T06:06:00Z</dcterms:modified>
  <cp:category/>
</cp:coreProperties>
</file>