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26" sheetId="1" r:id="rId1"/>
  </sheets>
  <definedNames>
    <definedName name="Export" localSheetId="0">'26'!#REF!</definedName>
    <definedName name="_xlnm.Print_Area" localSheetId="0">'26'!$A$1:$P$39</definedName>
  </definedNames>
  <calcPr fullCalcOnLoad="1"/>
</workbook>
</file>

<file path=xl/sharedStrings.xml><?xml version="1.0" encoding="utf-8"?>
<sst xmlns="http://schemas.openxmlformats.org/spreadsheetml/2006/main" count="84" uniqueCount="37">
  <si>
    <t>浅麓水道企業団</t>
  </si>
  <si>
    <t>長野県</t>
  </si>
  <si>
    <t>高瀬広域水道企業団</t>
  </si>
  <si>
    <t>長野県上伊那広域水道用水企業団</t>
  </si>
  <si>
    <t>計</t>
  </si>
  <si>
    <t>佐久</t>
  </si>
  <si>
    <t>松本</t>
  </si>
  <si>
    <t>番号</t>
  </si>
  <si>
    <t>事業体名</t>
  </si>
  <si>
    <t>上伊那</t>
  </si>
  <si>
    <t>北安曇</t>
  </si>
  <si>
    <t>導水管</t>
  </si>
  <si>
    <t>鋼管</t>
  </si>
  <si>
    <t>送水管</t>
  </si>
  <si>
    <t>ダクタイル鋳鉄管</t>
  </si>
  <si>
    <t>ポリエチレン管</t>
  </si>
  <si>
    <t>ステンレス管</t>
  </si>
  <si>
    <t>管種別延長（すべて基幹管路）</t>
  </si>
  <si>
    <t>地方
事務所</t>
  </si>
  <si>
    <t>耐震適合性のある管
(m)</t>
  </si>
  <si>
    <t>うち耐震管
(m)</t>
  </si>
  <si>
    <t>総延長
(m)
〔A〕</t>
  </si>
  <si>
    <t>耐震適合性のある管
(m)
〔B〕</t>
  </si>
  <si>
    <t>耐震適合性
のある管の
割合（%)
〔B〕/〔A〕</t>
  </si>
  <si>
    <t>耐震管の割合(%)
〔C〕/〔A〕</t>
  </si>
  <si>
    <t>耐震適合性のない管
(m)</t>
  </si>
  <si>
    <t>うち耐震管
(m)
〔C〕</t>
  </si>
  <si>
    <t>１０．管延長並びに管路耐震化及び経年化状況（用水供給）</t>
  </si>
  <si>
    <t>総管路
延長（m）</t>
  </si>
  <si>
    <t>40年以上経過</t>
  </si>
  <si>
    <t>20～39年経過</t>
  </si>
  <si>
    <t>19年以下経過</t>
  </si>
  <si>
    <t>敷設替えに伴う敷設</t>
  </si>
  <si>
    <t>延長(m)</t>
  </si>
  <si>
    <t>割合(%)</t>
  </si>
  <si>
    <t>（他、導水トンネル3,307ｍ）</t>
  </si>
  <si>
    <t>管路経年化状況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</si>
</sst>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48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horizontal="center" vertical="center" wrapText="1"/>
      <protection/>
    </xf>
    <xf numFmtId="176" fontId="2" fillId="33" borderId="10" xfId="48" applyNumberFormat="1" applyFont="1" applyFill="1" applyBorder="1" applyAlignment="1" applyProtection="1">
      <alignment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4" fillId="33" borderId="13" xfId="48" applyFont="1" applyFill="1" applyBorder="1" applyAlignment="1" applyProtection="1">
      <alignment horizontal="center" vertical="center" wrapText="1"/>
      <protection/>
    </xf>
    <xf numFmtId="38" fontId="4" fillId="0" borderId="0" xfId="48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vertical="center" wrapText="1"/>
      <protection/>
    </xf>
    <xf numFmtId="176" fontId="2" fillId="0" borderId="0" xfId="48" applyNumberFormat="1" applyFont="1" applyFill="1" applyBorder="1" applyAlignment="1" applyProtection="1">
      <alignment vertical="center" wrapText="1"/>
      <protection/>
    </xf>
    <xf numFmtId="38" fontId="2" fillId="0" borderId="0" xfId="48" applyFont="1" applyAlignment="1" applyProtection="1">
      <alignment horizontal="center" vertical="center"/>
      <protection/>
    </xf>
    <xf numFmtId="49" fontId="2" fillId="34" borderId="0" xfId="48" applyNumberFormat="1" applyFont="1" applyFill="1" applyAlignment="1" applyProtection="1">
      <alignment horizontal="center" vertical="center"/>
      <protection/>
    </xf>
    <xf numFmtId="38" fontId="2" fillId="34" borderId="0" xfId="48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38" fontId="2" fillId="0" borderId="10" xfId="48" applyFont="1" applyFill="1" applyBorder="1" applyAlignment="1" applyProtection="1">
      <alignment vertical="center" wrapText="1"/>
      <protection/>
    </xf>
    <xf numFmtId="38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0" xfId="48" applyNumberFormat="1" applyFont="1" applyFill="1" applyBorder="1" applyAlignment="1" applyProtection="1">
      <alignment vertical="center" wrapText="1"/>
      <protection/>
    </xf>
    <xf numFmtId="176" fontId="2" fillId="0" borderId="10" xfId="48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38" fontId="5" fillId="0" borderId="0" xfId="48" applyFont="1" applyFill="1" applyBorder="1" applyAlignment="1" applyProtection="1">
      <alignment horizontal="center" vertical="center" wrapText="1"/>
      <protection/>
    </xf>
    <xf numFmtId="38" fontId="2" fillId="33" borderId="15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3" borderId="16" xfId="48" applyFont="1" applyFill="1" applyBorder="1" applyAlignment="1" applyProtection="1">
      <alignment horizontal="center" vertical="center" wrapText="1"/>
      <protection/>
    </xf>
    <xf numFmtId="38" fontId="2" fillId="33" borderId="17" xfId="48" applyFont="1" applyFill="1" applyBorder="1" applyAlignment="1" applyProtection="1">
      <alignment horizontal="center" vertical="center" wrapText="1"/>
      <protection/>
    </xf>
    <xf numFmtId="38" fontId="2" fillId="33" borderId="13" xfId="48" applyFont="1" applyFill="1" applyBorder="1" applyAlignment="1" applyProtection="1">
      <alignment horizontal="center" vertical="center" wrapText="1"/>
      <protection/>
    </xf>
    <xf numFmtId="38" fontId="2" fillId="33" borderId="18" xfId="48" applyFont="1" applyFill="1" applyBorder="1" applyAlignment="1" applyProtection="1">
      <alignment horizontal="center" vertical="center" wrapText="1"/>
      <protection/>
    </xf>
    <xf numFmtId="38" fontId="2" fillId="33" borderId="19" xfId="48" applyFont="1" applyFill="1" applyBorder="1" applyAlignment="1" applyProtection="1">
      <alignment horizontal="center" vertical="center" wrapText="1"/>
      <protection/>
    </xf>
    <xf numFmtId="38" fontId="2" fillId="33" borderId="20" xfId="48" applyFont="1" applyFill="1" applyBorder="1" applyAlignment="1" applyProtection="1">
      <alignment horizontal="center" vertical="center" wrapText="1"/>
      <protection/>
    </xf>
    <xf numFmtId="38" fontId="2" fillId="33" borderId="21" xfId="48" applyFont="1" applyFill="1" applyBorder="1" applyAlignment="1" applyProtection="1">
      <alignment horizontal="center" vertical="center" wrapText="1"/>
      <protection/>
    </xf>
    <xf numFmtId="38" fontId="2" fillId="33" borderId="22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horizontal="center" vertical="center" wrapText="1"/>
      <protection/>
    </xf>
    <xf numFmtId="38" fontId="5" fillId="33" borderId="20" xfId="48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38" fontId="2" fillId="0" borderId="0" xfId="48" applyFont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4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vertical="center"/>
      <protection/>
    </xf>
    <xf numFmtId="176" fontId="2" fillId="0" borderId="0" xfId="48" applyNumberFormat="1" applyFont="1" applyAlignment="1" applyProtection="1">
      <alignment vertical="center"/>
      <protection/>
    </xf>
    <xf numFmtId="38" fontId="2" fillId="33" borderId="10" xfId="48" applyNumberFormat="1" applyFont="1" applyFill="1" applyBorder="1" applyAlignment="1" applyProtection="1">
      <alignment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view="pageBreakPreview" zoomScaleNormal="75" zoomScaleSheetLayoutView="100" zoomScalePageLayoutView="0" workbookViewId="0" topLeftCell="B1">
      <selection activeCell="L26" sqref="L26:M26"/>
    </sheetView>
  </sheetViews>
  <sheetFormatPr defaultColWidth="7.00390625" defaultRowHeight="13.5"/>
  <cols>
    <col min="1" max="1" width="0.875" style="4" hidden="1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4" width="7.00390625" style="2" customWidth="1"/>
    <col min="15" max="16" width="7.50390625" style="2" customWidth="1"/>
    <col min="17" max="16384" width="7.00390625" style="2" customWidth="1"/>
  </cols>
  <sheetData>
    <row r="1" spans="1:8" ht="24.75" customHeight="1">
      <c r="A1" s="1"/>
      <c r="B1" s="1" t="s">
        <v>27</v>
      </c>
      <c r="F1" s="19"/>
      <c r="G1" s="20"/>
      <c r="H1" s="19"/>
    </row>
    <row r="2" spans="5:9" ht="11.25">
      <c r="E2" s="21"/>
      <c r="F2" s="20"/>
      <c r="G2" s="20"/>
      <c r="H2" s="20"/>
      <c r="I2" s="21"/>
    </row>
    <row r="3" spans="1:16" s="8" customFormat="1" ht="15" customHeight="1">
      <c r="A3" s="5"/>
      <c r="B3" s="46" t="s">
        <v>18</v>
      </c>
      <c r="C3" s="46" t="s">
        <v>7</v>
      </c>
      <c r="D3" s="46" t="s">
        <v>8</v>
      </c>
      <c r="E3" s="31" t="s">
        <v>17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s="8" customFormat="1" ht="15" customHeight="1">
      <c r="A4" s="5"/>
      <c r="B4" s="52"/>
      <c r="C4" s="52"/>
      <c r="D4" s="52"/>
      <c r="E4" s="39" t="s">
        <v>11</v>
      </c>
      <c r="F4" s="40"/>
      <c r="G4" s="41"/>
      <c r="H4" s="39" t="s">
        <v>13</v>
      </c>
      <c r="I4" s="40"/>
      <c r="J4" s="40"/>
      <c r="K4" s="40"/>
      <c r="L4" s="40"/>
      <c r="M4" s="40"/>
      <c r="N4" s="40"/>
      <c r="O4" s="40"/>
      <c r="P4" s="41"/>
    </row>
    <row r="5" spans="1:16" s="8" customFormat="1" ht="15" customHeight="1">
      <c r="A5" s="5"/>
      <c r="B5" s="52"/>
      <c r="C5" s="52"/>
      <c r="D5" s="52"/>
      <c r="E5" s="31" t="s">
        <v>12</v>
      </c>
      <c r="F5" s="32"/>
      <c r="G5" s="33"/>
      <c r="H5" s="31" t="s">
        <v>14</v>
      </c>
      <c r="I5" s="32"/>
      <c r="J5" s="33"/>
      <c r="K5" s="31" t="s">
        <v>12</v>
      </c>
      <c r="L5" s="32"/>
      <c r="M5" s="33"/>
      <c r="N5" s="31" t="s">
        <v>15</v>
      </c>
      <c r="O5" s="32"/>
      <c r="P5" s="33"/>
    </row>
    <row r="6" spans="1:16" s="8" customFormat="1" ht="15" customHeight="1">
      <c r="A6" s="5"/>
      <c r="B6" s="52"/>
      <c r="C6" s="52"/>
      <c r="D6" s="52"/>
      <c r="E6" s="34" t="s">
        <v>19</v>
      </c>
      <c r="F6" s="14"/>
      <c r="G6" s="34" t="s">
        <v>25</v>
      </c>
      <c r="H6" s="34" t="s">
        <v>19</v>
      </c>
      <c r="I6" s="14"/>
      <c r="J6" s="34" t="s">
        <v>25</v>
      </c>
      <c r="K6" s="34" t="s">
        <v>19</v>
      </c>
      <c r="L6" s="14"/>
      <c r="M6" s="34" t="s">
        <v>25</v>
      </c>
      <c r="N6" s="34" t="s">
        <v>19</v>
      </c>
      <c r="O6" s="14"/>
      <c r="P6" s="36" t="s">
        <v>25</v>
      </c>
    </row>
    <row r="7" spans="1:16" s="8" customFormat="1" ht="47.25" customHeight="1">
      <c r="A7" s="5"/>
      <c r="B7" s="48"/>
      <c r="C7" s="48"/>
      <c r="D7" s="48"/>
      <c r="E7" s="35"/>
      <c r="F7" s="6" t="s">
        <v>20</v>
      </c>
      <c r="G7" s="35"/>
      <c r="H7" s="35"/>
      <c r="I7" s="6" t="s">
        <v>20</v>
      </c>
      <c r="J7" s="35"/>
      <c r="K7" s="35"/>
      <c r="L7" s="6" t="s">
        <v>20</v>
      </c>
      <c r="M7" s="35"/>
      <c r="N7" s="35"/>
      <c r="O7" s="6" t="s">
        <v>20</v>
      </c>
      <c r="P7" s="35"/>
    </row>
    <row r="8" spans="1:16" s="8" customFormat="1" ht="24.75" customHeight="1">
      <c r="A8" s="7">
        <v>1</v>
      </c>
      <c r="B8" s="22" t="s">
        <v>5</v>
      </c>
      <c r="C8" s="22">
        <v>501</v>
      </c>
      <c r="D8" s="22" t="s">
        <v>0</v>
      </c>
      <c r="E8" s="23">
        <v>0</v>
      </c>
      <c r="F8" s="22">
        <v>0</v>
      </c>
      <c r="G8" s="23">
        <v>0</v>
      </c>
      <c r="H8" s="23">
        <v>0</v>
      </c>
      <c r="I8" s="24">
        <v>0</v>
      </c>
      <c r="J8" s="24">
        <v>13413</v>
      </c>
      <c r="K8" s="24">
        <v>3032</v>
      </c>
      <c r="L8" s="24">
        <v>3032</v>
      </c>
      <c r="M8" s="23">
        <v>10</v>
      </c>
      <c r="N8" s="23">
        <v>2486</v>
      </c>
      <c r="O8" s="23">
        <v>2486</v>
      </c>
      <c r="P8" s="23">
        <v>0</v>
      </c>
    </row>
    <row r="9" spans="1:16" s="28" customFormat="1" ht="24.75" customHeight="1">
      <c r="A9" s="27">
        <v>4</v>
      </c>
      <c r="B9" s="22" t="s">
        <v>9</v>
      </c>
      <c r="C9" s="22">
        <v>504</v>
      </c>
      <c r="D9" s="22" t="s">
        <v>3</v>
      </c>
      <c r="E9" s="23">
        <v>7980</v>
      </c>
      <c r="F9" s="24">
        <v>7980</v>
      </c>
      <c r="G9" s="23">
        <v>0</v>
      </c>
      <c r="H9" s="23">
        <v>47032</v>
      </c>
      <c r="I9" s="24">
        <v>0</v>
      </c>
      <c r="J9" s="24">
        <v>5858</v>
      </c>
      <c r="K9" s="24">
        <v>9373</v>
      </c>
      <c r="L9" s="24">
        <v>9373</v>
      </c>
      <c r="M9" s="22">
        <v>0</v>
      </c>
      <c r="N9" s="23">
        <v>0</v>
      </c>
      <c r="O9" s="23">
        <v>0</v>
      </c>
      <c r="P9" s="23">
        <v>0</v>
      </c>
    </row>
    <row r="10" spans="1:16" s="28" customFormat="1" ht="24.75" customHeight="1">
      <c r="A10" s="27">
        <v>7</v>
      </c>
      <c r="B10" s="22" t="s">
        <v>6</v>
      </c>
      <c r="C10" s="22">
        <v>502</v>
      </c>
      <c r="D10" s="22" t="s">
        <v>1</v>
      </c>
      <c r="E10" s="23">
        <v>1857</v>
      </c>
      <c r="F10" s="24">
        <v>1857</v>
      </c>
      <c r="G10" s="23">
        <v>0</v>
      </c>
      <c r="H10" s="23">
        <v>7211</v>
      </c>
      <c r="I10" s="24">
        <v>0</v>
      </c>
      <c r="J10" s="24">
        <v>10701</v>
      </c>
      <c r="K10" s="24">
        <v>28404</v>
      </c>
      <c r="L10" s="24">
        <v>28404</v>
      </c>
      <c r="M10" s="22">
        <v>0</v>
      </c>
      <c r="N10" s="23">
        <v>0</v>
      </c>
      <c r="O10" s="23">
        <v>0</v>
      </c>
      <c r="P10" s="23">
        <v>0</v>
      </c>
    </row>
    <row r="11" spans="1:16" s="8" customFormat="1" ht="24.75" customHeight="1">
      <c r="A11" s="7">
        <v>8</v>
      </c>
      <c r="B11" s="22" t="s">
        <v>10</v>
      </c>
      <c r="C11" s="22">
        <v>503</v>
      </c>
      <c r="D11" s="22" t="s">
        <v>2</v>
      </c>
      <c r="E11" s="23">
        <v>0</v>
      </c>
      <c r="F11" s="22">
        <v>0</v>
      </c>
      <c r="G11" s="23">
        <v>0</v>
      </c>
      <c r="H11" s="23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0</v>
      </c>
      <c r="O11" s="23">
        <v>0</v>
      </c>
      <c r="P11" s="23">
        <v>0</v>
      </c>
    </row>
    <row r="12" spans="1:16" s="8" customFormat="1" ht="24.75" customHeight="1">
      <c r="A12" s="7"/>
      <c r="B12" s="45" t="s">
        <v>4</v>
      </c>
      <c r="C12" s="45"/>
      <c r="D12" s="45"/>
      <c r="E12" s="9">
        <f>+SUM(E8:E11)</f>
        <v>9837</v>
      </c>
      <c r="F12" s="9">
        <f>+SUM(F8:F11)</f>
        <v>9837</v>
      </c>
      <c r="G12" s="9">
        <f>+SUM(G8:G11)</f>
        <v>0</v>
      </c>
      <c r="H12" s="9">
        <f>+SUM(H8:H11)</f>
        <v>54243</v>
      </c>
      <c r="I12" s="9">
        <f>+SUM(I8:I11)</f>
        <v>0</v>
      </c>
      <c r="J12" s="9">
        <f aca="true" t="shared" si="0" ref="J12:P12">+SUM(J8:J11)</f>
        <v>29972</v>
      </c>
      <c r="K12" s="9">
        <f t="shared" si="0"/>
        <v>40809</v>
      </c>
      <c r="L12" s="9">
        <f t="shared" si="0"/>
        <v>40809</v>
      </c>
      <c r="M12" s="9">
        <f t="shared" si="0"/>
        <v>10</v>
      </c>
      <c r="N12" s="9">
        <f t="shared" si="0"/>
        <v>2486</v>
      </c>
      <c r="O12" s="9">
        <f t="shared" si="0"/>
        <v>2486</v>
      </c>
      <c r="P12" s="9">
        <f t="shared" si="0"/>
        <v>0</v>
      </c>
    </row>
    <row r="13" ht="24.75" customHeight="1"/>
    <row r="14" spans="1:16" s="8" customFormat="1" ht="15" customHeight="1">
      <c r="A14" s="5"/>
      <c r="B14" s="46" t="s">
        <v>18</v>
      </c>
      <c r="C14" s="46" t="s">
        <v>7</v>
      </c>
      <c r="D14" s="46" t="s">
        <v>8</v>
      </c>
      <c r="E14" s="31" t="s">
        <v>17</v>
      </c>
      <c r="F14" s="32"/>
      <c r="G14" s="32"/>
      <c r="H14" s="32"/>
      <c r="I14" s="32"/>
      <c r="J14" s="32"/>
      <c r="K14" s="32"/>
      <c r="L14" s="32"/>
      <c r="M14" s="33"/>
      <c r="N14" s="11"/>
      <c r="O14" s="11"/>
      <c r="P14" s="11"/>
    </row>
    <row r="15" spans="1:16" s="8" customFormat="1" ht="15" customHeight="1">
      <c r="A15" s="5"/>
      <c r="B15" s="52"/>
      <c r="C15" s="52"/>
      <c r="D15" s="52"/>
      <c r="E15" s="31" t="s">
        <v>13</v>
      </c>
      <c r="F15" s="32"/>
      <c r="G15" s="33"/>
      <c r="H15" s="34" t="s">
        <v>4</v>
      </c>
      <c r="I15" s="37"/>
      <c r="J15" s="37"/>
      <c r="K15" s="37"/>
      <c r="L15" s="37"/>
      <c r="M15" s="38"/>
      <c r="N15" s="11"/>
      <c r="O15" s="11"/>
      <c r="P15" s="11"/>
    </row>
    <row r="16" spans="1:16" s="8" customFormat="1" ht="15" customHeight="1">
      <c r="A16" s="5"/>
      <c r="B16" s="52"/>
      <c r="C16" s="52"/>
      <c r="D16" s="52"/>
      <c r="E16" s="31" t="s">
        <v>16</v>
      </c>
      <c r="F16" s="32"/>
      <c r="G16" s="33"/>
      <c r="H16" s="39"/>
      <c r="I16" s="40"/>
      <c r="J16" s="40"/>
      <c r="K16" s="40"/>
      <c r="L16" s="40"/>
      <c r="M16" s="41"/>
      <c r="N16" s="11"/>
      <c r="O16" s="11"/>
      <c r="P16" s="11"/>
    </row>
    <row r="17" spans="1:16" s="8" customFormat="1" ht="15" customHeight="1">
      <c r="A17" s="5"/>
      <c r="B17" s="52"/>
      <c r="C17" s="52"/>
      <c r="D17" s="52"/>
      <c r="E17" s="34" t="s">
        <v>19</v>
      </c>
      <c r="F17" s="14"/>
      <c r="G17" s="34" t="s">
        <v>25</v>
      </c>
      <c r="H17" s="36" t="s">
        <v>21</v>
      </c>
      <c r="I17" s="34" t="s">
        <v>22</v>
      </c>
      <c r="J17" s="14"/>
      <c r="K17" s="34" t="s">
        <v>25</v>
      </c>
      <c r="L17" s="42" t="s">
        <v>23</v>
      </c>
      <c r="M17" s="13"/>
      <c r="N17" s="44"/>
      <c r="O17" s="30"/>
      <c r="P17" s="11"/>
    </row>
    <row r="18" spans="1:16" s="8" customFormat="1" ht="47.25" customHeight="1">
      <c r="A18" s="5"/>
      <c r="B18" s="48"/>
      <c r="C18" s="48"/>
      <c r="D18" s="48"/>
      <c r="E18" s="35"/>
      <c r="F18" s="6" t="s">
        <v>20</v>
      </c>
      <c r="G18" s="35"/>
      <c r="H18" s="35"/>
      <c r="I18" s="39"/>
      <c r="J18" s="6" t="s">
        <v>26</v>
      </c>
      <c r="K18" s="35"/>
      <c r="L18" s="43"/>
      <c r="M18" s="15" t="s">
        <v>24</v>
      </c>
      <c r="N18" s="44"/>
      <c r="O18" s="30"/>
      <c r="P18" s="16"/>
    </row>
    <row r="19" spans="1:17" s="8" customFormat="1" ht="24.75" customHeight="1">
      <c r="A19" s="7">
        <v>1</v>
      </c>
      <c r="B19" s="22" t="s">
        <v>5</v>
      </c>
      <c r="C19" s="22">
        <v>501</v>
      </c>
      <c r="D19" s="22" t="s">
        <v>0</v>
      </c>
      <c r="E19" s="24">
        <v>0</v>
      </c>
      <c r="F19" s="23">
        <v>0</v>
      </c>
      <c r="G19" s="25">
        <v>0</v>
      </c>
      <c r="H19" s="25">
        <f>E8+G8+H8+J8+K8+M8+N8+P8+E19+G19</f>
        <v>18941</v>
      </c>
      <c r="I19" s="23">
        <f>E8+H8+K8+N8+E19</f>
        <v>5518</v>
      </c>
      <c r="J19" s="23">
        <f>F8+I8+L8+O8+F19</f>
        <v>5518</v>
      </c>
      <c r="K19" s="23">
        <f>G8+J8+M8+P8+G19</f>
        <v>13423</v>
      </c>
      <c r="L19" s="26">
        <f>+ROUND(I19/H19*100,1)</f>
        <v>29.1</v>
      </c>
      <c r="M19" s="26">
        <f>+ROUND(J19/H19*100,1)</f>
        <v>29.1</v>
      </c>
      <c r="N19" s="17"/>
      <c r="O19" s="18"/>
      <c r="P19" s="18"/>
      <c r="Q19" s="10"/>
    </row>
    <row r="20" spans="1:16" s="28" customFormat="1" ht="24.75" customHeight="1">
      <c r="A20" s="27">
        <v>4</v>
      </c>
      <c r="B20" s="22" t="s">
        <v>9</v>
      </c>
      <c r="C20" s="22">
        <v>504</v>
      </c>
      <c r="D20" s="22" t="s">
        <v>3</v>
      </c>
      <c r="E20" s="24">
        <v>0</v>
      </c>
      <c r="F20" s="23">
        <v>0</v>
      </c>
      <c r="G20" s="25">
        <v>0</v>
      </c>
      <c r="H20" s="25">
        <f>E9+G9+H9+J9+K9+M9+N9+P9+E20+G20</f>
        <v>70243</v>
      </c>
      <c r="I20" s="23">
        <f>E9+H9+K9+N9+E20</f>
        <v>64385</v>
      </c>
      <c r="J20" s="23">
        <f>F9+I9+L9+O9+F20</f>
        <v>17353</v>
      </c>
      <c r="K20" s="23">
        <f>G9+J9+M9+P9+G20</f>
        <v>5858</v>
      </c>
      <c r="L20" s="26">
        <f>+ROUND(I20/H20*100,1)</f>
        <v>91.7</v>
      </c>
      <c r="M20" s="26">
        <f>+ROUND(J20/H20*100,1)</f>
        <v>24.7</v>
      </c>
      <c r="N20" s="17"/>
      <c r="O20" s="18"/>
      <c r="P20" s="18"/>
    </row>
    <row r="21" spans="1:16" s="28" customFormat="1" ht="24.75" customHeight="1">
      <c r="A21" s="27">
        <v>7</v>
      </c>
      <c r="B21" s="22" t="s">
        <v>6</v>
      </c>
      <c r="C21" s="22">
        <v>502</v>
      </c>
      <c r="D21" s="22" t="s">
        <v>1</v>
      </c>
      <c r="E21" s="24">
        <v>8</v>
      </c>
      <c r="F21" s="23">
        <v>8</v>
      </c>
      <c r="G21" s="25">
        <v>0</v>
      </c>
      <c r="H21" s="25">
        <f>E10+G10+H10+J10+K10+M10+N10+P10+E21+G21</f>
        <v>48181</v>
      </c>
      <c r="I21" s="23">
        <f>E10+H10+K10+N10+E21</f>
        <v>37480</v>
      </c>
      <c r="J21" s="23">
        <f>F10+I10+L10+O10+F21</f>
        <v>30269</v>
      </c>
      <c r="K21" s="23">
        <f>G10+J10+M10+P10+G21</f>
        <v>10701</v>
      </c>
      <c r="L21" s="26">
        <f>+ROUND(I21/H21*100,1)</f>
        <v>77.8</v>
      </c>
      <c r="M21" s="26">
        <f>+ROUND(J21/H21*100,1)</f>
        <v>62.8</v>
      </c>
      <c r="N21" s="53" t="s">
        <v>35</v>
      </c>
      <c r="O21" s="18"/>
      <c r="P21" s="18"/>
    </row>
    <row r="22" spans="1:16" s="8" customFormat="1" ht="24.75" customHeight="1">
      <c r="A22" s="7">
        <v>8</v>
      </c>
      <c r="B22" s="22" t="s">
        <v>10</v>
      </c>
      <c r="C22" s="22">
        <v>503</v>
      </c>
      <c r="D22" s="22" t="s">
        <v>2</v>
      </c>
      <c r="E22" s="24">
        <f>SUM(B11,E11,G11,I11,B22)</f>
        <v>0</v>
      </c>
      <c r="F22" s="23">
        <v>0</v>
      </c>
      <c r="G22" s="25">
        <v>0</v>
      </c>
      <c r="H22" s="25">
        <f>E11+G11+H11+J11+K11+M11+N11+P11+E22+G22</f>
        <v>0</v>
      </c>
      <c r="I22" s="23">
        <f>E11+H11+K11+N11+E22</f>
        <v>0</v>
      </c>
      <c r="J22" s="23">
        <f>F11+I11+L11+O11+F22</f>
        <v>0</v>
      </c>
      <c r="K22" s="23">
        <f>G11+J11+M11+P11+G22</f>
        <v>0</v>
      </c>
      <c r="L22" s="26">
        <v>0</v>
      </c>
      <c r="M22" s="26">
        <v>0</v>
      </c>
      <c r="N22" s="17"/>
      <c r="O22" s="18"/>
      <c r="P22" s="18"/>
    </row>
    <row r="23" spans="1:16" s="8" customFormat="1" ht="24.75" customHeight="1">
      <c r="A23" s="7"/>
      <c r="B23" s="45" t="s">
        <v>4</v>
      </c>
      <c r="C23" s="45"/>
      <c r="D23" s="45"/>
      <c r="E23" s="9">
        <f>+SUM(E19:E22)</f>
        <v>8</v>
      </c>
      <c r="F23" s="9">
        <f aca="true" t="shared" si="1" ref="F23:K23">+SUM(F19:F22)</f>
        <v>8</v>
      </c>
      <c r="G23" s="9">
        <f t="shared" si="1"/>
        <v>0</v>
      </c>
      <c r="H23" s="9">
        <f>+SUM(H19:H22)</f>
        <v>137365</v>
      </c>
      <c r="I23" s="9">
        <f t="shared" si="1"/>
        <v>107383</v>
      </c>
      <c r="J23" s="9">
        <f t="shared" si="1"/>
        <v>53140</v>
      </c>
      <c r="K23" s="9">
        <f t="shared" si="1"/>
        <v>29982</v>
      </c>
      <c r="L23" s="12">
        <f>+ROUND(I23/H23*100,1)</f>
        <v>78.2</v>
      </c>
      <c r="M23" s="12">
        <f>+ROUND(J23/H23*100,1)</f>
        <v>38.7</v>
      </c>
      <c r="N23" s="17"/>
      <c r="O23" s="18"/>
      <c r="P23" s="18"/>
    </row>
    <row r="24" ht="24.75" customHeight="1"/>
    <row r="25" spans="2:13" ht="13.5" customHeight="1">
      <c r="B25" s="45" t="s">
        <v>18</v>
      </c>
      <c r="C25" s="45" t="s">
        <v>7</v>
      </c>
      <c r="D25" s="45" t="s">
        <v>8</v>
      </c>
      <c r="E25" s="31" t="s">
        <v>36</v>
      </c>
      <c r="F25" s="32"/>
      <c r="G25" s="32"/>
      <c r="H25" s="32"/>
      <c r="I25" s="32"/>
      <c r="J25" s="32"/>
      <c r="K25" s="32"/>
      <c r="L25" s="32"/>
      <c r="M25" s="33"/>
    </row>
    <row r="26" spans="1:13" s="47" customFormat="1" ht="16.5" customHeight="1">
      <c r="A26" s="31"/>
      <c r="B26" s="45"/>
      <c r="C26" s="45"/>
      <c r="D26" s="45"/>
      <c r="E26" s="46" t="s">
        <v>28</v>
      </c>
      <c r="F26" s="50" t="s">
        <v>29</v>
      </c>
      <c r="G26" s="51"/>
      <c r="H26" s="50" t="s">
        <v>30</v>
      </c>
      <c r="I26" s="51"/>
      <c r="J26" s="50" t="s">
        <v>31</v>
      </c>
      <c r="K26" s="51"/>
      <c r="L26" s="56" t="s">
        <v>32</v>
      </c>
      <c r="M26" s="57"/>
    </row>
    <row r="27" spans="1:13" s="47" customFormat="1" ht="15" customHeight="1">
      <c r="A27" s="31"/>
      <c r="B27" s="45"/>
      <c r="C27" s="45"/>
      <c r="D27" s="45"/>
      <c r="E27" s="48"/>
      <c r="F27" s="29" t="s">
        <v>33</v>
      </c>
      <c r="G27" s="29" t="s">
        <v>34</v>
      </c>
      <c r="H27" s="29" t="s">
        <v>33</v>
      </c>
      <c r="I27" s="29" t="s">
        <v>34</v>
      </c>
      <c r="J27" s="29" t="s">
        <v>33</v>
      </c>
      <c r="K27" s="29" t="s">
        <v>34</v>
      </c>
      <c r="L27" s="29" t="s">
        <v>33</v>
      </c>
      <c r="M27" s="49" t="s">
        <v>34</v>
      </c>
    </row>
    <row r="28" spans="2:13" ht="24.75" customHeight="1">
      <c r="B28" s="22" t="s">
        <v>5</v>
      </c>
      <c r="C28" s="22">
        <v>501</v>
      </c>
      <c r="D28" s="22" t="s">
        <v>0</v>
      </c>
      <c r="E28" s="24">
        <f>F28+H28+J28</f>
        <v>18941</v>
      </c>
      <c r="F28" s="23">
        <v>11677</v>
      </c>
      <c r="G28" s="26">
        <f>F28/$E28*100</f>
        <v>61.64933213663482</v>
      </c>
      <c r="H28" s="25">
        <v>4318</v>
      </c>
      <c r="I28" s="26">
        <f>H28/$E28*100</f>
        <v>22.797106805342906</v>
      </c>
      <c r="J28" s="23">
        <v>2946</v>
      </c>
      <c r="K28" s="26">
        <f>J28/$E28*100</f>
        <v>15.55356105802228</v>
      </c>
      <c r="L28" s="25">
        <v>0</v>
      </c>
      <c r="M28" s="26">
        <f>L28/$E28*100</f>
        <v>0</v>
      </c>
    </row>
    <row r="29" spans="2:13" ht="24.75" customHeight="1">
      <c r="B29" s="22" t="s">
        <v>9</v>
      </c>
      <c r="C29" s="22">
        <v>504</v>
      </c>
      <c r="D29" s="22" t="s">
        <v>3</v>
      </c>
      <c r="E29" s="24">
        <f>F29+H29+J29</f>
        <v>70243</v>
      </c>
      <c r="F29" s="23">
        <v>0</v>
      </c>
      <c r="G29" s="26">
        <f>F29/$E29*100</f>
        <v>0</v>
      </c>
      <c r="H29" s="25">
        <v>70243</v>
      </c>
      <c r="I29" s="26">
        <f>H29/$E29*100</f>
        <v>100</v>
      </c>
      <c r="J29" s="23">
        <v>0</v>
      </c>
      <c r="K29" s="26">
        <f>J29/$E29*100</f>
        <v>0</v>
      </c>
      <c r="L29" s="25">
        <v>0</v>
      </c>
      <c r="M29" s="26">
        <f>L29/$E29*100</f>
        <v>0</v>
      </c>
    </row>
    <row r="30" spans="2:13" ht="24.75" customHeight="1">
      <c r="B30" s="22" t="s">
        <v>6</v>
      </c>
      <c r="C30" s="22">
        <v>502</v>
      </c>
      <c r="D30" s="22" t="s">
        <v>1</v>
      </c>
      <c r="E30" s="24">
        <f>F30+H30+J30</f>
        <v>48181</v>
      </c>
      <c r="F30" s="23">
        <v>0</v>
      </c>
      <c r="G30" s="26">
        <f>F30/$E30*100</f>
        <v>0</v>
      </c>
      <c r="H30" s="25">
        <v>48181</v>
      </c>
      <c r="I30" s="26">
        <f>H30/$E30*100</f>
        <v>100</v>
      </c>
      <c r="J30" s="23">
        <v>0</v>
      </c>
      <c r="K30" s="26">
        <f>J30/$E30*100</f>
        <v>0</v>
      </c>
      <c r="L30" s="25">
        <v>0</v>
      </c>
      <c r="M30" s="26">
        <f>L30/$E30*100</f>
        <v>0</v>
      </c>
    </row>
    <row r="31" spans="2:13" ht="24.75" customHeight="1">
      <c r="B31" s="22" t="s">
        <v>10</v>
      </c>
      <c r="C31" s="22">
        <v>503</v>
      </c>
      <c r="D31" s="22" t="s">
        <v>2</v>
      </c>
      <c r="E31" s="24">
        <f>F31+H31+J31</f>
        <v>0</v>
      </c>
      <c r="F31" s="23">
        <v>0</v>
      </c>
      <c r="G31" s="26">
        <v>0</v>
      </c>
      <c r="H31" s="23">
        <v>0</v>
      </c>
      <c r="I31" s="26">
        <v>0</v>
      </c>
      <c r="J31" s="23">
        <v>0</v>
      </c>
      <c r="K31" s="26">
        <v>0</v>
      </c>
      <c r="L31" s="25">
        <v>0</v>
      </c>
      <c r="M31" s="26">
        <v>0</v>
      </c>
    </row>
    <row r="32" spans="2:13" ht="24.75" customHeight="1">
      <c r="B32" s="45" t="s">
        <v>4</v>
      </c>
      <c r="C32" s="45"/>
      <c r="D32" s="45"/>
      <c r="E32" s="9">
        <f>SUM(E28:E31)</f>
        <v>137365</v>
      </c>
      <c r="F32" s="9">
        <f>SUM(F28:F31)</f>
        <v>11677</v>
      </c>
      <c r="G32" s="12">
        <f>F32/$E32*100</f>
        <v>8.50070978779165</v>
      </c>
      <c r="H32" s="9">
        <f>SUM(H28:H31)</f>
        <v>122742</v>
      </c>
      <c r="I32" s="12">
        <f>H32/$E32*100</f>
        <v>89.35463910020748</v>
      </c>
      <c r="J32" s="9">
        <f>SUM(J28:J31)</f>
        <v>2946</v>
      </c>
      <c r="K32" s="12">
        <f>J32/$E32*100</f>
        <v>2.1446511120008735</v>
      </c>
      <c r="L32" s="55">
        <f>SUM(L28:L31)</f>
        <v>0</v>
      </c>
      <c r="M32" s="12">
        <f>L32/$E32*100</f>
        <v>0</v>
      </c>
    </row>
    <row r="33" ht="11.25">
      <c r="I33" s="54"/>
    </row>
  </sheetData>
  <sheetProtection/>
  <mergeCells count="46">
    <mergeCell ref="E25:M25"/>
    <mergeCell ref="B25:B27"/>
    <mergeCell ref="C25:C27"/>
    <mergeCell ref="D25:D27"/>
    <mergeCell ref="B32:D32"/>
    <mergeCell ref="B3:B7"/>
    <mergeCell ref="C3:C7"/>
    <mergeCell ref="D3:D7"/>
    <mergeCell ref="F26:G26"/>
    <mergeCell ref="H26:I26"/>
    <mergeCell ref="J26:K26"/>
    <mergeCell ref="L26:M26"/>
    <mergeCell ref="A26:A27"/>
    <mergeCell ref="E26:E27"/>
    <mergeCell ref="K5:M5"/>
    <mergeCell ref="B12:D12"/>
    <mergeCell ref="B14:B18"/>
    <mergeCell ref="C14:C18"/>
    <mergeCell ref="D14:D18"/>
    <mergeCell ref="H17:H18"/>
    <mergeCell ref="G17:G18"/>
    <mergeCell ref="B23:D23"/>
    <mergeCell ref="E6:E7"/>
    <mergeCell ref="E4:G4"/>
    <mergeCell ref="H6:H7"/>
    <mergeCell ref="H5:J5"/>
    <mergeCell ref="E5:G5"/>
    <mergeCell ref="J6:J7"/>
    <mergeCell ref="G6:G7"/>
    <mergeCell ref="L17:L18"/>
    <mergeCell ref="N17:N18"/>
    <mergeCell ref="E3:P3"/>
    <mergeCell ref="H4:P4"/>
    <mergeCell ref="I17:I18"/>
    <mergeCell ref="K6:K7"/>
    <mergeCell ref="M6:M7"/>
    <mergeCell ref="E16:G16"/>
    <mergeCell ref="E17:E18"/>
    <mergeCell ref="O17:O18"/>
    <mergeCell ref="N5:P5"/>
    <mergeCell ref="N6:N7"/>
    <mergeCell ref="P6:P7"/>
    <mergeCell ref="E14:M14"/>
    <mergeCell ref="E15:G15"/>
    <mergeCell ref="H15:M16"/>
    <mergeCell ref="K17:K18"/>
  </mergeCells>
  <printOptions/>
  <pageMargins left="0.984251968503937" right="0.1968503937007874" top="0.984251968503937" bottom="0.787401574803149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2016-06-09T11:05:09Z</cp:lastPrinted>
  <dcterms:created xsi:type="dcterms:W3CDTF">2007-04-23T07:29:29Z</dcterms:created>
  <dcterms:modified xsi:type="dcterms:W3CDTF">2016-06-09T11:06:38Z</dcterms:modified>
  <cp:category/>
  <cp:version/>
  <cp:contentType/>
  <cp:contentStatus/>
</cp:coreProperties>
</file>