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3495" tabRatio="657" activeTab="0"/>
  </bookViews>
  <sheets>
    <sheet name="26" sheetId="1" r:id="rId1"/>
  </sheets>
  <definedNames>
    <definedName name="CRITERIA" localSheetId="0">'26'!$A$9:$AC$30</definedName>
    <definedName name="DATABASE" localSheetId="0">'26'!$A$9:$AC$30</definedName>
    <definedName name="EXTRACT" localSheetId="0">'26'!#REF!</definedName>
    <definedName name="_xlnm.Print_Area" localSheetId="0">'26'!$A$1:$AC$196</definedName>
    <definedName name="_xlnm.Print_Titles" localSheetId="0">'26'!$1:$8</definedName>
    <definedName name="ﾀｲﾄﾙ行" localSheetId="0">'26'!$A$3:$AC$8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'26'!$A$9:$AC$34</definedName>
    <definedName name="印刷範囲">#REF!</definedName>
    <definedName name="並び替え" localSheetId="0">'26'!$A$9:$AC$32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<sst xmlns="http://schemas.openxmlformats.org/spreadsheetml/2006/main" count="202" uniqueCount="157">
  <si>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</si>
  <si>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</si>
  <si>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</si>
  <si>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</si>
  <si>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</si>
  <si>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</si>
  <si>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</si>
  <si>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</si>
  <si>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</si>
  <si>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</si>
  <si>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</si>
  <si>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</si>
  <si>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</si>
  <si>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</si>
  <si>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</si>
  <si>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</si>
  <si>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</si>
  <si>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</si>
  <si>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</si>
  <si>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</si>
  <si>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</si>
  <si>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</si>
  <si>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</si>
  <si>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</si>
  <si>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</si>
  <si>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</si>
  <si>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</si>
  <si>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</si>
  <si>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</si>
  <si>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</si>
  <si>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</si>
  <si>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</si>
  <si>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</si>
  <si>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</si>
  <si>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</si>
  <si>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</si>
  <si>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</si>
  <si>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</si>
  <si>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</si>
  <si>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</si>
  <si>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</si>
  <si>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</si>
  <si>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</si>
  <si>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</si>
  <si>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</si>
  <si>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</si>
  <si>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</si>
  <si>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</si>
  <si>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</si>
  <si>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</si>
  <si>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</si>
  <si>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</si>
  <si>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</si>
  <si>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</si>
  <si>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</si>
  <si>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</si>
  <si>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</si>
  <si>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</si>
  <si>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</si>
  <si>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</si>
  <si>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</si>
  <si>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</si>
  <si>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</si>
  <si>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</si>
  <si>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</si>
  <si>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</si>
  <si>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</si>
  <si>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</si>
  <si>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</si>
  <si>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</si>
  <si>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</si>
  <si>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</si>
  <si>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</si>
  <si>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</si>
  <si>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</si>
  <si>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</si>
  <si>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</si>
  <si>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</si>
  <si>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</si>
  <si>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</si>
  <si>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</si>
  <si>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</si>
  <si>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</si>
  <si>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</si>
  <si>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</si>
  <si>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</si>
  <si>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</si>
  <si>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</si>
  <si>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</si>
  <si>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</si>
  <si>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</si>
  <si>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</si>
  <si>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</si>
  <si>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</si>
  <si>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</si>
  <si>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</si>
  <si>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</si>
  <si>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</si>
  <si>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</si>
  <si>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</si>
  <si>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</si>
  <si>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</si>
  <si>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</si>
  <si>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</si>
  <si>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</si>
  <si>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</si>
  <si>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</si>
  <si>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</si>
  <si>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</si>
  <si>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</si>
  <si>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</si>
  <si>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</si>
  <si>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</si>
  <si>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</si>
  <si>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</si>
  <si>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</si>
  <si>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</si>
  <si>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</si>
  <si>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</si>
  <si>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</si>
  <si>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</si>
  <si>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</si>
  <si>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</si>
  <si>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</si>
  <si>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</si>
  <si>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</si>
  <si>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</si>
  <si>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</si>
  <si>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</si>
  <si>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</si>
  <si>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</si>
  <si>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</si>
  <si>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</si>
  <si>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</si>
  <si>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</si>
  <si>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</si>
  <si>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</si>
  <si>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</si>
  <si>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</si>
  <si>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</si>
  <si>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</si>
  <si>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</si>
  <si>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</si>
  <si>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</si>
  <si>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</si>
  <si>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</si>
  <si>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行政区域</t>
  </si>
  <si>
    <t>自己水源のみ</t>
  </si>
  <si>
    <t>箇所数</t>
  </si>
  <si>
    <t>箇所数</t>
  </si>
  <si>
    <t>②</t>
  </si>
  <si>
    <t>⑤</t>
  </si>
  <si>
    <t>※広域水道は主な事業所所在地に計上</t>
  </si>
  <si>
    <t>小規模水道（法定外）</t>
  </si>
  <si>
    <t>※現在給水人口は、法定水道事業と重複して給水を受け</t>
  </si>
  <si>
    <t>　ている人口を除く。　</t>
  </si>
  <si>
    <t>６．市町村別の箇所数、給水人口及び普及率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</si>
</sst>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9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6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 quotePrefix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25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3" borderId="25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horizontal="centerContinuous" vertical="center"/>
      <protection/>
    </xf>
    <xf numFmtId="3" fontId="5" fillId="33" borderId="26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28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horizontal="centerContinuous"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3" fontId="5" fillId="33" borderId="31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vertical="center"/>
      <protection/>
    </xf>
    <xf numFmtId="3" fontId="5" fillId="34" borderId="33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16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 quotePrefix="1">
      <alignment horizontal="center" vertical="center"/>
      <protection/>
    </xf>
    <xf numFmtId="3" fontId="5" fillId="34" borderId="17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3" fontId="46" fillId="0" borderId="11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3" fontId="5" fillId="35" borderId="0" xfId="0" applyNumberFormat="1" applyFont="1" applyFill="1" applyAlignment="1" applyProtection="1">
      <alignment vertical="center"/>
      <protection/>
    </xf>
    <xf numFmtId="3" fontId="5" fillId="35" borderId="0" xfId="0" applyNumberFormat="1" applyFont="1" applyFill="1" applyBorder="1" applyAlignment="1" applyProtection="1">
      <alignment vertical="center"/>
      <protection/>
    </xf>
    <xf numFmtId="49" fontId="5" fillId="36" borderId="11" xfId="0" applyNumberFormat="1" applyFont="1" applyFill="1" applyBorder="1" applyAlignment="1" applyProtection="1">
      <alignment horizontal="center" vertical="center"/>
      <protection/>
    </xf>
    <xf numFmtId="3" fontId="5" fillId="36" borderId="24" xfId="0" applyNumberFormat="1" applyFont="1" applyFill="1" applyBorder="1" applyAlignment="1" applyProtection="1">
      <alignment horizontal="center" vertical="center"/>
      <protection/>
    </xf>
    <xf numFmtId="3" fontId="5" fillId="37" borderId="37" xfId="0" applyNumberFormat="1" applyFont="1" applyFill="1" applyBorder="1" applyAlignment="1" applyProtection="1">
      <alignment vertical="center"/>
      <protection/>
    </xf>
    <xf numFmtId="3" fontId="5" fillId="37" borderId="38" xfId="0" applyNumberFormat="1" applyFont="1" applyFill="1" applyBorder="1" applyAlignment="1" applyProtection="1">
      <alignment vertical="center"/>
      <protection/>
    </xf>
    <xf numFmtId="3" fontId="5" fillId="37" borderId="25" xfId="0" applyNumberFormat="1" applyFont="1" applyFill="1" applyBorder="1" applyAlignment="1" applyProtection="1">
      <alignment vertical="center"/>
      <protection/>
    </xf>
    <xf numFmtId="3" fontId="5" fillId="37" borderId="11" xfId="0" applyNumberFormat="1" applyFont="1" applyFill="1" applyBorder="1" applyAlignment="1" applyProtection="1">
      <alignment vertical="center"/>
      <protection/>
    </xf>
    <xf numFmtId="3" fontId="5" fillId="37" borderId="39" xfId="0" applyNumberFormat="1" applyFont="1" applyFill="1" applyBorder="1" applyAlignment="1" applyProtection="1">
      <alignment vertical="center"/>
      <protection/>
    </xf>
    <xf numFmtId="3" fontId="5" fillId="37" borderId="12" xfId="0" applyNumberFormat="1" applyFont="1" applyFill="1" applyBorder="1" applyAlignment="1" applyProtection="1">
      <alignment vertical="center"/>
      <protection/>
    </xf>
    <xf numFmtId="3" fontId="5" fillId="37" borderId="28" xfId="0" applyNumberFormat="1" applyFont="1" applyFill="1" applyBorder="1" applyAlignment="1" applyProtection="1">
      <alignment vertical="center"/>
      <protection/>
    </xf>
    <xf numFmtId="3" fontId="5" fillId="37" borderId="2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48" fillId="0" borderId="18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37" borderId="10" xfId="0" applyNumberFormat="1" applyFont="1" applyFill="1" applyBorder="1" applyAlignment="1" applyProtection="1">
      <alignment horizontal="center" vertical="center"/>
      <protection/>
    </xf>
    <xf numFmtId="3" fontId="5" fillId="37" borderId="25" xfId="0" applyNumberFormat="1" applyFont="1" applyFill="1" applyBorder="1" applyAlignment="1" applyProtection="1">
      <alignment horizontal="centerContinuous" vertical="center"/>
      <protection/>
    </xf>
    <xf numFmtId="3" fontId="5" fillId="37" borderId="26" xfId="0" applyNumberFormat="1" applyFont="1" applyFill="1" applyBorder="1" applyAlignment="1" applyProtection="1">
      <alignment horizontal="centerContinuous" vertical="center"/>
      <protection/>
    </xf>
    <xf numFmtId="3" fontId="5" fillId="37" borderId="11" xfId="0" applyNumberFormat="1" applyFont="1" applyFill="1" applyBorder="1" applyAlignment="1" applyProtection="1" quotePrefix="1">
      <alignment horizontal="centerContinuous" vertical="center"/>
      <protection/>
    </xf>
    <xf numFmtId="3" fontId="5" fillId="37" borderId="40" xfId="0" applyNumberFormat="1" applyFont="1" applyFill="1" applyBorder="1" applyAlignment="1" applyProtection="1">
      <alignment vertical="center"/>
      <protection/>
    </xf>
    <xf numFmtId="3" fontId="5" fillId="37" borderId="14" xfId="0" applyNumberFormat="1" applyFont="1" applyFill="1" applyBorder="1" applyAlignment="1" applyProtection="1">
      <alignment vertical="center"/>
      <protection/>
    </xf>
    <xf numFmtId="3" fontId="5" fillId="37" borderId="10" xfId="0" applyNumberFormat="1" applyFont="1" applyFill="1" applyBorder="1" applyAlignment="1" applyProtection="1">
      <alignment vertical="center"/>
      <protection/>
    </xf>
    <xf numFmtId="3" fontId="5" fillId="37" borderId="41" xfId="0" applyNumberFormat="1" applyFont="1" applyFill="1" applyBorder="1" applyAlignment="1" applyProtection="1">
      <alignment horizontal="center" vertical="center"/>
      <protection/>
    </xf>
    <xf numFmtId="3" fontId="5" fillId="37" borderId="42" xfId="0" applyNumberFormat="1" applyFont="1" applyFill="1" applyBorder="1" applyAlignment="1" applyProtection="1">
      <alignment vertical="center"/>
      <protection/>
    </xf>
    <xf numFmtId="3" fontId="5" fillId="37" borderId="26" xfId="0" applyNumberFormat="1" applyFont="1" applyFill="1" applyBorder="1" applyAlignment="1" applyProtection="1">
      <alignment vertical="center"/>
      <protection/>
    </xf>
    <xf numFmtId="3" fontId="5" fillId="37" borderId="27" xfId="0" applyNumberFormat="1" applyFont="1" applyFill="1" applyBorder="1" applyAlignment="1" applyProtection="1">
      <alignment vertical="center"/>
      <protection/>
    </xf>
    <xf numFmtId="3" fontId="5" fillId="37" borderId="13" xfId="0" applyNumberFormat="1" applyFont="1" applyFill="1" applyBorder="1" applyAlignment="1" applyProtection="1">
      <alignment vertical="center"/>
      <protection/>
    </xf>
    <xf numFmtId="3" fontId="5" fillId="37" borderId="17" xfId="0" applyNumberFormat="1" applyFont="1" applyFill="1" applyBorder="1" applyAlignment="1" applyProtection="1">
      <alignment vertical="center"/>
      <protection/>
    </xf>
    <xf numFmtId="3" fontId="5" fillId="37" borderId="36" xfId="0" applyNumberFormat="1" applyFont="1" applyFill="1" applyBorder="1" applyAlignment="1" applyProtection="1">
      <alignment vertical="center"/>
      <protection/>
    </xf>
    <xf numFmtId="3" fontId="5" fillId="37" borderId="18" xfId="0" applyNumberFormat="1" applyFont="1" applyFill="1" applyBorder="1" applyAlignment="1" applyProtection="1">
      <alignment vertical="center"/>
      <protection/>
    </xf>
    <xf numFmtId="3" fontId="6" fillId="37" borderId="0" xfId="0" applyNumberFormat="1" applyFont="1" applyFill="1" applyAlignment="1" applyProtection="1">
      <alignment vertical="center"/>
      <protection/>
    </xf>
    <xf numFmtId="3" fontId="5" fillId="37" borderId="23" xfId="0" applyNumberFormat="1" applyFont="1" applyFill="1" applyBorder="1" applyAlignment="1" applyProtection="1">
      <alignment horizontal="centerContinuous" vertical="center"/>
      <protection/>
    </xf>
    <xf numFmtId="3" fontId="6" fillId="37" borderId="25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 applyProtection="1">
      <alignment vertical="center"/>
      <protection/>
    </xf>
    <xf numFmtId="3" fontId="48" fillId="0" borderId="17" xfId="0" applyNumberFormat="1" applyFont="1" applyFill="1" applyBorder="1" applyAlignment="1" applyProtection="1">
      <alignment horizontal="center" vertical="center"/>
      <protection/>
    </xf>
    <xf numFmtId="3" fontId="48" fillId="0" borderId="24" xfId="0" applyNumberFormat="1" applyFont="1" applyFill="1" applyBorder="1" applyAlignment="1" applyProtection="1">
      <alignment horizontal="center" vertical="center"/>
      <protection/>
    </xf>
    <xf numFmtId="3" fontId="5" fillId="37" borderId="41" xfId="0" applyNumberFormat="1" applyFont="1" applyFill="1" applyBorder="1" applyAlignment="1" applyProtection="1" quotePrefix="1">
      <alignment horizontal="center" vertical="center"/>
      <protection/>
    </xf>
    <xf numFmtId="3" fontId="5" fillId="37" borderId="22" xfId="0" applyNumberFormat="1" applyFont="1" applyFill="1" applyBorder="1" applyAlignment="1" applyProtection="1" quotePrefix="1">
      <alignment horizontal="centerContinuous" vertical="center"/>
      <protection/>
    </xf>
    <xf numFmtId="3" fontId="5" fillId="37" borderId="24" xfId="0" applyNumberFormat="1" applyFont="1" applyFill="1" applyBorder="1" applyAlignment="1" applyProtection="1" quotePrefix="1">
      <alignment horizontal="center" vertical="center"/>
      <protection/>
    </xf>
    <xf numFmtId="3" fontId="48" fillId="0" borderId="13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47" fillId="0" borderId="15" xfId="0" applyNumberFormat="1" applyFont="1" applyFill="1" applyBorder="1" applyAlignment="1" applyProtection="1">
      <alignment vertical="center"/>
      <protection/>
    </xf>
    <xf numFmtId="3" fontId="47" fillId="0" borderId="14" xfId="0" applyNumberFormat="1" applyFont="1" applyFill="1" applyBorder="1" applyAlignment="1" applyProtection="1">
      <alignment vertical="center"/>
      <protection/>
    </xf>
    <xf numFmtId="3" fontId="47" fillId="0" borderId="11" xfId="0" applyNumberFormat="1" applyFont="1" applyFill="1" applyBorder="1" applyAlignment="1" applyProtection="1">
      <alignment vertical="center"/>
      <protection/>
    </xf>
    <xf numFmtId="3" fontId="47" fillId="0" borderId="36" xfId="0" applyNumberFormat="1" applyFont="1" applyFill="1" applyBorder="1" applyAlignment="1" applyProtection="1">
      <alignment vertical="center"/>
      <protection/>
    </xf>
    <xf numFmtId="3" fontId="47" fillId="0" borderId="25" xfId="0" applyNumberFormat="1" applyFont="1" applyFill="1" applyBorder="1" applyAlignment="1" applyProtection="1">
      <alignment vertical="center"/>
      <protection/>
    </xf>
    <xf numFmtId="3" fontId="47" fillId="0" borderId="17" xfId="0" applyNumberFormat="1" applyFont="1" applyFill="1" applyBorder="1" applyAlignment="1" applyProtection="1">
      <alignment vertical="center"/>
      <protection/>
    </xf>
    <xf numFmtId="3" fontId="47" fillId="0" borderId="24" xfId="0" applyNumberFormat="1" applyFont="1" applyFill="1" applyBorder="1" applyAlignment="1" applyProtection="1">
      <alignment vertical="center"/>
      <protection/>
    </xf>
    <xf numFmtId="3" fontId="47" fillId="0" borderId="24" xfId="0" applyNumberFormat="1" applyFont="1" applyFill="1" applyBorder="1" applyAlignment="1" applyProtection="1" quotePrefix="1">
      <alignment horizontal="right" vertical="center"/>
      <protection/>
    </xf>
    <xf numFmtId="3" fontId="48" fillId="0" borderId="17" xfId="0" applyNumberFormat="1" applyFont="1" applyFill="1" applyBorder="1" applyAlignment="1" applyProtection="1">
      <alignment/>
      <protection/>
    </xf>
    <xf numFmtId="3" fontId="48" fillId="0" borderId="43" xfId="0" applyNumberFormat="1" applyFont="1" applyFill="1" applyBorder="1" applyAlignment="1" applyProtection="1">
      <alignment vertical="center"/>
      <protection/>
    </xf>
    <xf numFmtId="177" fontId="48" fillId="0" borderId="16" xfId="0" applyNumberFormat="1" applyFont="1" applyFill="1" applyBorder="1" applyAlignment="1" applyProtection="1">
      <alignment vertical="center"/>
      <protection/>
    </xf>
    <xf numFmtId="3" fontId="48" fillId="0" borderId="16" xfId="0" applyNumberFormat="1" applyFont="1" applyFill="1" applyBorder="1" applyAlignment="1" applyProtection="1">
      <alignment vertical="center"/>
      <protection/>
    </xf>
    <xf numFmtId="3" fontId="48" fillId="35" borderId="18" xfId="0" applyNumberFormat="1" applyFont="1" applyFill="1" applyBorder="1" applyAlignment="1" applyProtection="1">
      <alignment vertical="center"/>
      <protection/>
    </xf>
    <xf numFmtId="3" fontId="48" fillId="0" borderId="23" xfId="0" applyNumberFormat="1" applyFont="1" applyFill="1" applyBorder="1" applyAlignment="1" applyProtection="1">
      <alignment vertical="center"/>
      <protection/>
    </xf>
    <xf numFmtId="177" fontId="48" fillId="0" borderId="35" xfId="0" applyNumberFormat="1" applyFont="1" applyFill="1" applyBorder="1" applyAlignment="1" applyProtection="1">
      <alignment vertical="center"/>
      <protection/>
    </xf>
    <xf numFmtId="3" fontId="48" fillId="0" borderId="17" xfId="0" applyNumberFormat="1" applyFont="1" applyFill="1" applyBorder="1" applyAlignment="1" applyProtection="1">
      <alignment vertical="center"/>
      <protection/>
    </xf>
    <xf numFmtId="3" fontId="48" fillId="0" borderId="24" xfId="0" applyNumberFormat="1" applyFont="1" applyFill="1" applyBorder="1" applyAlignment="1" applyProtection="1">
      <alignment vertical="center"/>
      <protection/>
    </xf>
    <xf numFmtId="176" fontId="48" fillId="0" borderId="17" xfId="0" applyNumberFormat="1" applyFont="1" applyFill="1" applyBorder="1" applyAlignment="1" applyProtection="1">
      <alignment vertical="center"/>
      <protection/>
    </xf>
    <xf numFmtId="3" fontId="48" fillId="0" borderId="36" xfId="0" applyNumberFormat="1" applyFont="1" applyFill="1" applyBorder="1" applyAlignment="1" applyProtection="1">
      <alignment vertical="center"/>
      <protection/>
    </xf>
    <xf numFmtId="3" fontId="48" fillId="0" borderId="28" xfId="0" applyNumberFormat="1" applyFont="1" applyFill="1" applyBorder="1" applyAlignment="1" applyProtection="1">
      <alignment vertical="center"/>
      <protection/>
    </xf>
    <xf numFmtId="177" fontId="48" fillId="0" borderId="12" xfId="0" applyNumberFormat="1" applyFont="1" applyFill="1" applyBorder="1" applyAlignment="1" applyProtection="1">
      <alignment vertical="center"/>
      <protection/>
    </xf>
    <xf numFmtId="3" fontId="48" fillId="0" borderId="12" xfId="0" applyNumberFormat="1" applyFont="1" applyFill="1" applyBorder="1" applyAlignment="1" applyProtection="1">
      <alignment vertical="center"/>
      <protection/>
    </xf>
    <xf numFmtId="3" fontId="48" fillId="35" borderId="12" xfId="0" applyNumberFormat="1" applyFont="1" applyFill="1" applyBorder="1" applyAlignment="1" applyProtection="1">
      <alignment vertical="center"/>
      <protection/>
    </xf>
    <xf numFmtId="3" fontId="48" fillId="0" borderId="44" xfId="0" applyNumberFormat="1" applyFont="1" applyFill="1" applyBorder="1" applyAlignment="1" applyProtection="1">
      <alignment vertical="center"/>
      <protection/>
    </xf>
    <xf numFmtId="3" fontId="48" fillId="0" borderId="13" xfId="0" applyNumberFormat="1" applyFont="1" applyFill="1" applyBorder="1" applyAlignment="1" applyProtection="1">
      <alignment vertical="center"/>
      <protection/>
    </xf>
    <xf numFmtId="3" fontId="48" fillId="0" borderId="14" xfId="0" applyNumberFormat="1" applyFont="1" applyFill="1" applyBorder="1" applyAlignment="1" applyProtection="1">
      <alignment vertical="center"/>
      <protection/>
    </xf>
    <xf numFmtId="3" fontId="48" fillId="0" borderId="15" xfId="0" applyNumberFormat="1" applyFont="1" applyFill="1" applyBorder="1" applyAlignment="1" applyProtection="1">
      <alignment vertical="center"/>
      <protection/>
    </xf>
    <xf numFmtId="3" fontId="48" fillId="0" borderId="15" xfId="0" applyNumberFormat="1" applyFont="1" applyFill="1" applyBorder="1" applyAlignment="1" applyProtection="1" quotePrefix="1">
      <alignment horizontal="right" vertical="center"/>
      <protection/>
    </xf>
    <xf numFmtId="3" fontId="48" fillId="0" borderId="25" xfId="0" applyNumberFormat="1" applyFont="1" applyFill="1" applyBorder="1" applyAlignment="1" applyProtection="1">
      <alignment vertical="center"/>
      <protection/>
    </xf>
    <xf numFmtId="3" fontId="48" fillId="0" borderId="11" xfId="0" applyNumberFormat="1" applyFont="1" applyFill="1" applyBorder="1" applyAlignment="1" applyProtection="1">
      <alignment vertical="center"/>
      <protection/>
    </xf>
    <xf numFmtId="3" fontId="48" fillId="0" borderId="10" xfId="0" applyNumberFormat="1" applyFont="1" applyFill="1" applyBorder="1" applyAlignment="1" applyProtection="1">
      <alignment vertical="center"/>
      <protection/>
    </xf>
    <xf numFmtId="3" fontId="48" fillId="35" borderId="16" xfId="0" applyNumberFormat="1" applyFont="1" applyFill="1" applyBorder="1" applyAlignment="1" applyProtection="1">
      <alignment vertical="center"/>
      <protection/>
    </xf>
    <xf numFmtId="3" fontId="48" fillId="0" borderId="45" xfId="0" applyNumberFormat="1" applyFont="1" applyFill="1" applyBorder="1" applyAlignment="1" applyProtection="1">
      <alignment vertical="center"/>
      <protection/>
    </xf>
    <xf numFmtId="3" fontId="48" fillId="0" borderId="46" xfId="0" applyNumberFormat="1" applyFont="1" applyFill="1" applyBorder="1" applyAlignment="1" applyProtection="1">
      <alignment vertical="center"/>
      <protection/>
    </xf>
    <xf numFmtId="177" fontId="48" fillId="0" borderId="19" xfId="0" applyNumberFormat="1" applyFont="1" applyFill="1" applyBorder="1" applyAlignment="1" applyProtection="1">
      <alignment vertical="center"/>
      <protection/>
    </xf>
    <xf numFmtId="3" fontId="48" fillId="0" borderId="19" xfId="0" applyNumberFormat="1" applyFont="1" applyFill="1" applyBorder="1" applyAlignment="1" applyProtection="1">
      <alignment vertical="center"/>
      <protection/>
    </xf>
    <xf numFmtId="3" fontId="48" fillId="35" borderId="19" xfId="0" applyNumberFormat="1" applyFont="1" applyFill="1" applyBorder="1" applyAlignment="1" applyProtection="1">
      <alignment vertical="center"/>
      <protection/>
    </xf>
    <xf numFmtId="3" fontId="48" fillId="0" borderId="47" xfId="0" applyNumberFormat="1" applyFont="1" applyFill="1" applyBorder="1" applyAlignment="1" applyProtection="1">
      <alignment vertical="center"/>
      <protection/>
    </xf>
    <xf numFmtId="177" fontId="48" fillId="0" borderId="11" xfId="0" applyNumberFormat="1" applyFont="1" applyFill="1" applyBorder="1" applyAlignment="1" applyProtection="1">
      <alignment vertical="center"/>
      <protection/>
    </xf>
    <xf numFmtId="176" fontId="48" fillId="0" borderId="10" xfId="0" applyNumberFormat="1" applyFont="1" applyFill="1" applyBorder="1" applyAlignment="1" applyProtection="1">
      <alignment vertical="center"/>
      <protection/>
    </xf>
    <xf numFmtId="3" fontId="48" fillId="0" borderId="22" xfId="0" applyNumberFormat="1" applyFont="1" applyFill="1" applyBorder="1" applyAlignment="1" applyProtection="1">
      <alignment vertical="center"/>
      <protection/>
    </xf>
    <xf numFmtId="3" fontId="48" fillId="0" borderId="37" xfId="0" applyNumberFormat="1" applyFont="1" applyFill="1" applyBorder="1" applyAlignment="1" applyProtection="1">
      <alignment vertical="center"/>
      <protection/>
    </xf>
    <xf numFmtId="3" fontId="48" fillId="0" borderId="16" xfId="0" applyNumberFormat="1" applyFont="1" applyFill="1" applyBorder="1" applyAlignment="1" applyProtection="1" quotePrefix="1">
      <alignment horizontal="right" vertical="center"/>
      <protection/>
    </xf>
    <xf numFmtId="3" fontId="48" fillId="0" borderId="40" xfId="0" applyNumberFormat="1" applyFont="1" applyFill="1" applyBorder="1" applyAlignment="1" applyProtection="1">
      <alignment vertical="center"/>
      <protection/>
    </xf>
    <xf numFmtId="177" fontId="48" fillId="0" borderId="15" xfId="0" applyNumberFormat="1" applyFont="1" applyFill="1" applyBorder="1" applyAlignment="1" applyProtection="1">
      <alignment vertical="center"/>
      <protection/>
    </xf>
    <xf numFmtId="3" fontId="48" fillId="35" borderId="14" xfId="0" applyNumberFormat="1" applyFont="1" applyFill="1" applyBorder="1" applyAlignment="1" applyProtection="1">
      <alignment vertical="center"/>
      <protection/>
    </xf>
    <xf numFmtId="3" fontId="48" fillId="35" borderId="15" xfId="0" applyNumberFormat="1" applyFont="1" applyFill="1" applyBorder="1" applyAlignment="1" applyProtection="1">
      <alignment vertical="center"/>
      <protection/>
    </xf>
    <xf numFmtId="3" fontId="48" fillId="0" borderId="48" xfId="0" applyNumberFormat="1" applyFont="1" applyFill="1" applyBorder="1" applyAlignment="1" applyProtection="1">
      <alignment vertical="center"/>
      <protection/>
    </xf>
    <xf numFmtId="177" fontId="48" fillId="0" borderId="0" xfId="0" applyNumberFormat="1" applyFont="1" applyFill="1" applyBorder="1" applyAlignment="1" applyProtection="1">
      <alignment vertical="center"/>
      <protection/>
    </xf>
    <xf numFmtId="3" fontId="48" fillId="0" borderId="20" xfId="0" applyNumberFormat="1" applyFont="1" applyFill="1" applyBorder="1" applyAlignment="1" applyProtection="1">
      <alignment vertical="center"/>
      <protection/>
    </xf>
    <xf numFmtId="3" fontId="48" fillId="37" borderId="11" xfId="0" applyNumberFormat="1" applyFont="1" applyFill="1" applyBorder="1" applyAlignment="1" applyProtection="1">
      <alignment vertical="center"/>
      <protection/>
    </xf>
    <xf numFmtId="3" fontId="48" fillId="37" borderId="25" xfId="0" applyNumberFormat="1" applyFont="1" applyFill="1" applyBorder="1" applyAlignment="1" applyProtection="1">
      <alignment vertical="center"/>
      <protection/>
    </xf>
    <xf numFmtId="177" fontId="48" fillId="37" borderId="0" xfId="0" applyNumberFormat="1" applyFont="1" applyFill="1" applyBorder="1" applyAlignment="1" applyProtection="1">
      <alignment vertical="center"/>
      <protection/>
    </xf>
    <xf numFmtId="3" fontId="48" fillId="37" borderId="40" xfId="0" applyNumberFormat="1" applyFont="1" applyFill="1" applyBorder="1" applyAlignment="1" applyProtection="1">
      <alignment vertical="center"/>
      <protection/>
    </xf>
    <xf numFmtId="3" fontId="48" fillId="37" borderId="14" xfId="0" applyNumberFormat="1" applyFont="1" applyFill="1" applyBorder="1" applyAlignment="1" applyProtection="1">
      <alignment vertical="center"/>
      <protection/>
    </xf>
    <xf numFmtId="3" fontId="48" fillId="37" borderId="37" xfId="0" applyNumberFormat="1" applyFont="1" applyFill="1" applyBorder="1" applyAlignment="1" applyProtection="1">
      <alignment vertical="center"/>
      <protection/>
    </xf>
    <xf numFmtId="3" fontId="48" fillId="37" borderId="10" xfId="0" applyNumberFormat="1" applyFont="1" applyFill="1" applyBorder="1" applyAlignment="1" applyProtection="1">
      <alignment vertical="center"/>
      <protection/>
    </xf>
    <xf numFmtId="38" fontId="48" fillId="37" borderId="41" xfId="48" applyFont="1" applyFill="1" applyBorder="1" applyAlignment="1" applyProtection="1">
      <alignment vertical="center"/>
      <protection/>
    </xf>
    <xf numFmtId="3" fontId="48" fillId="37" borderId="38" xfId="0" applyNumberFormat="1" applyFont="1" applyFill="1" applyBorder="1" applyAlignment="1" applyProtection="1">
      <alignment vertical="center"/>
      <protection/>
    </xf>
    <xf numFmtId="177" fontId="48" fillId="37" borderId="39" xfId="0" applyNumberFormat="1" applyFont="1" applyFill="1" applyBorder="1" applyAlignment="1" applyProtection="1">
      <alignment vertical="center"/>
      <protection/>
    </xf>
    <xf numFmtId="3" fontId="48" fillId="37" borderId="42" xfId="0" applyNumberFormat="1" applyFont="1" applyFill="1" applyBorder="1" applyAlignment="1" applyProtection="1">
      <alignment vertical="center"/>
      <protection/>
    </xf>
    <xf numFmtId="3" fontId="48" fillId="37" borderId="26" xfId="0" applyNumberFormat="1" applyFont="1" applyFill="1" applyBorder="1" applyAlignment="1" applyProtection="1">
      <alignment vertical="center"/>
      <protection/>
    </xf>
    <xf numFmtId="3" fontId="48" fillId="37" borderId="27" xfId="0" applyNumberFormat="1" applyFont="1" applyFill="1" applyBorder="1" applyAlignment="1" applyProtection="1">
      <alignment vertical="center"/>
      <protection/>
    </xf>
    <xf numFmtId="177" fontId="48" fillId="37" borderId="49" xfId="0" applyNumberFormat="1" applyFont="1" applyFill="1" applyBorder="1" applyAlignment="1" applyProtection="1">
      <alignment vertical="center"/>
      <protection/>
    </xf>
    <xf numFmtId="176" fontId="48" fillId="37" borderId="27" xfId="0" applyNumberFormat="1" applyFont="1" applyFill="1" applyBorder="1" applyAlignment="1" applyProtection="1">
      <alignment vertical="center"/>
      <protection/>
    </xf>
    <xf numFmtId="177" fontId="48" fillId="37" borderId="15" xfId="0" applyNumberFormat="1" applyFont="1" applyFill="1" applyBorder="1" applyAlignment="1" applyProtection="1">
      <alignment vertical="center"/>
      <protection/>
    </xf>
    <xf numFmtId="3" fontId="48" fillId="37" borderId="41" xfId="0" applyNumberFormat="1" applyFont="1" applyFill="1" applyBorder="1" applyAlignment="1" applyProtection="1">
      <alignment vertical="center"/>
      <protection/>
    </xf>
    <xf numFmtId="3" fontId="48" fillId="37" borderId="38" xfId="0" applyNumberFormat="1" applyFont="1" applyFill="1" applyBorder="1" applyAlignment="1" applyProtection="1" quotePrefix="1">
      <alignment horizontal="right" vertical="center"/>
      <protection/>
    </xf>
    <xf numFmtId="3" fontId="48" fillId="37" borderId="42" xfId="0" applyNumberFormat="1" applyFont="1" applyFill="1" applyBorder="1" applyAlignment="1" applyProtection="1" quotePrefix="1">
      <alignment horizontal="right" vertical="center"/>
      <protection/>
    </xf>
    <xf numFmtId="177" fontId="48" fillId="37" borderId="41" xfId="0" applyNumberFormat="1" applyFont="1" applyFill="1" applyBorder="1" applyAlignment="1" applyProtection="1">
      <alignment vertical="center"/>
      <protection/>
    </xf>
    <xf numFmtId="4" fontId="48" fillId="0" borderId="17" xfId="0" applyNumberFormat="1" applyFont="1" applyFill="1" applyBorder="1" applyAlignment="1" applyProtection="1">
      <alignment vertical="center"/>
      <protection/>
    </xf>
    <xf numFmtId="3" fontId="48" fillId="0" borderId="24" xfId="0" applyNumberFormat="1" applyFont="1" applyFill="1" applyBorder="1" applyAlignment="1" applyProtection="1" quotePrefix="1">
      <alignment horizontal="right" vertical="center"/>
      <protection/>
    </xf>
    <xf numFmtId="177" fontId="48" fillId="0" borderId="24" xfId="0" applyNumberFormat="1" applyFont="1" applyFill="1" applyBorder="1" applyAlignment="1" applyProtection="1">
      <alignment vertical="center"/>
      <protection/>
    </xf>
    <xf numFmtId="3" fontId="48" fillId="33" borderId="11" xfId="0" applyNumberFormat="1" applyFont="1" applyFill="1" applyBorder="1" applyAlignment="1" applyProtection="1">
      <alignment vertical="center"/>
      <protection/>
    </xf>
    <xf numFmtId="3" fontId="48" fillId="33" borderId="28" xfId="0" applyNumberFormat="1" applyFont="1" applyFill="1" applyBorder="1" applyAlignment="1" applyProtection="1">
      <alignment vertical="center"/>
      <protection/>
    </xf>
    <xf numFmtId="177" fontId="48" fillId="33" borderId="12" xfId="0" applyNumberFormat="1" applyFont="1" applyFill="1" applyBorder="1" applyAlignment="1" applyProtection="1">
      <alignment vertical="center"/>
      <protection/>
    </xf>
    <xf numFmtId="3" fontId="48" fillId="33" borderId="12" xfId="0" applyNumberFormat="1" applyFont="1" applyFill="1" applyBorder="1" applyAlignment="1" applyProtection="1">
      <alignment vertical="center"/>
      <protection/>
    </xf>
    <xf numFmtId="3" fontId="48" fillId="37" borderId="12" xfId="0" applyNumberFormat="1" applyFont="1" applyFill="1" applyBorder="1" applyAlignment="1" applyProtection="1">
      <alignment vertical="center"/>
      <protection/>
    </xf>
    <xf numFmtId="3" fontId="48" fillId="37" borderId="13" xfId="0" applyNumberFormat="1" applyFont="1" applyFill="1" applyBorder="1" applyAlignment="1" applyProtection="1">
      <alignment vertical="center"/>
      <protection/>
    </xf>
    <xf numFmtId="3" fontId="48" fillId="33" borderId="41" xfId="0" applyNumberFormat="1" applyFont="1" applyFill="1" applyBorder="1" applyAlignment="1" applyProtection="1">
      <alignment vertical="center"/>
      <protection/>
    </xf>
    <xf numFmtId="3" fontId="48" fillId="33" borderId="38" xfId="0" applyNumberFormat="1" applyFont="1" applyFill="1" applyBorder="1" applyAlignment="1" applyProtection="1">
      <alignment vertical="center"/>
      <protection/>
    </xf>
    <xf numFmtId="177" fontId="48" fillId="33" borderId="39" xfId="0" applyNumberFormat="1" applyFont="1" applyFill="1" applyBorder="1" applyAlignment="1" applyProtection="1">
      <alignment vertical="center"/>
      <protection/>
    </xf>
    <xf numFmtId="3" fontId="48" fillId="33" borderId="39" xfId="0" applyNumberFormat="1" applyFont="1" applyFill="1" applyBorder="1" applyAlignment="1" applyProtection="1">
      <alignment vertical="center"/>
      <protection/>
    </xf>
    <xf numFmtId="3" fontId="48" fillId="37" borderId="39" xfId="0" applyNumberFormat="1" applyFont="1" applyFill="1" applyBorder="1" applyAlignment="1" applyProtection="1">
      <alignment vertical="center"/>
      <protection/>
    </xf>
    <xf numFmtId="3" fontId="48" fillId="0" borderId="11" xfId="0" applyNumberFormat="1" applyFont="1" applyFill="1" applyBorder="1" applyAlignment="1" applyProtection="1" quotePrefix="1">
      <alignment horizontal="right" vertical="center"/>
      <protection/>
    </xf>
    <xf numFmtId="3" fontId="48" fillId="37" borderId="22" xfId="0" applyNumberFormat="1" applyFont="1" applyFill="1" applyBorder="1" applyAlignment="1" applyProtection="1">
      <alignment vertical="center"/>
      <protection/>
    </xf>
    <xf numFmtId="177" fontId="48" fillId="37" borderId="22" xfId="0" applyNumberFormat="1" applyFont="1" applyFill="1" applyBorder="1" applyAlignment="1" applyProtection="1">
      <alignment vertical="center"/>
      <protection/>
    </xf>
    <xf numFmtId="3" fontId="48" fillId="37" borderId="36" xfId="0" applyNumberFormat="1" applyFont="1" applyFill="1" applyBorder="1" applyAlignment="1" applyProtection="1">
      <alignment vertical="center"/>
      <protection/>
    </xf>
    <xf numFmtId="3" fontId="48" fillId="37" borderId="24" xfId="0" applyNumberFormat="1" applyFont="1" applyFill="1" applyBorder="1" applyAlignment="1" applyProtection="1">
      <alignment vertical="center"/>
      <protection/>
    </xf>
    <xf numFmtId="3" fontId="48" fillId="37" borderId="43" xfId="0" applyNumberFormat="1" applyFont="1" applyFill="1" applyBorder="1" applyAlignment="1" applyProtection="1">
      <alignment vertical="center"/>
      <protection/>
    </xf>
    <xf numFmtId="177" fontId="48" fillId="37" borderId="16" xfId="0" applyNumberFormat="1" applyFont="1" applyFill="1" applyBorder="1" applyAlignment="1" applyProtection="1">
      <alignment vertical="center"/>
      <protection/>
    </xf>
    <xf numFmtId="3" fontId="48" fillId="37" borderId="18" xfId="0" applyNumberFormat="1" applyFont="1" applyFill="1" applyBorder="1" applyAlignment="1" applyProtection="1">
      <alignment vertical="center"/>
      <protection/>
    </xf>
    <xf numFmtId="3" fontId="48" fillId="37" borderId="23" xfId="0" applyNumberFormat="1" applyFont="1" applyFill="1" applyBorder="1" applyAlignment="1" applyProtection="1">
      <alignment vertical="center"/>
      <protection/>
    </xf>
    <xf numFmtId="177" fontId="48" fillId="37" borderId="24" xfId="0" applyNumberFormat="1" applyFont="1" applyFill="1" applyBorder="1" applyAlignment="1" applyProtection="1">
      <alignment vertical="center"/>
      <protection/>
    </xf>
    <xf numFmtId="176" fontId="48" fillId="37" borderId="17" xfId="0" applyNumberFormat="1" applyFont="1" applyFill="1" applyBorder="1" applyAlignment="1" applyProtection="1">
      <alignment vertical="center"/>
      <protection/>
    </xf>
    <xf numFmtId="177" fontId="48" fillId="37" borderId="11" xfId="0" applyNumberFormat="1" applyFont="1" applyFill="1" applyBorder="1" applyAlignment="1" applyProtection="1">
      <alignment vertical="center"/>
      <protection/>
    </xf>
    <xf numFmtId="3" fontId="48" fillId="0" borderId="21" xfId="0" applyNumberFormat="1" applyFont="1" applyFill="1" applyBorder="1" applyAlignment="1" applyProtection="1">
      <alignment vertical="center"/>
      <protection/>
    </xf>
    <xf numFmtId="3" fontId="48" fillId="37" borderId="28" xfId="0" applyNumberFormat="1" applyFont="1" applyFill="1" applyBorder="1" applyAlignment="1" applyProtection="1">
      <alignment vertical="center"/>
      <protection/>
    </xf>
    <xf numFmtId="3" fontId="48" fillId="37" borderId="16" xfId="0" applyNumberFormat="1" applyFont="1" applyFill="1" applyBorder="1" applyAlignment="1" applyProtection="1">
      <alignment vertical="center"/>
      <protection/>
    </xf>
    <xf numFmtId="3" fontId="48" fillId="37" borderId="17" xfId="0" applyNumberFormat="1" applyFont="1" applyFill="1" applyBorder="1" applyAlignment="1" applyProtection="1">
      <alignment vertical="center"/>
      <protection/>
    </xf>
    <xf numFmtId="3" fontId="48" fillId="0" borderId="11" xfId="0" applyNumberFormat="1" applyFont="1" applyFill="1" applyBorder="1" applyAlignment="1">
      <alignment vertical="center"/>
    </xf>
    <xf numFmtId="3" fontId="48" fillId="0" borderId="40" xfId="0" applyNumberFormat="1" applyFont="1" applyFill="1" applyBorder="1" applyAlignment="1" applyProtection="1">
      <alignment vertical="center"/>
      <protection locked="0"/>
    </xf>
    <xf numFmtId="177" fontId="48" fillId="0" borderId="15" xfId="0" applyNumberFormat="1" applyFont="1" applyFill="1" applyBorder="1" applyAlignment="1" applyProtection="1">
      <alignment vertical="center"/>
      <protection locked="0"/>
    </xf>
    <xf numFmtId="3" fontId="48" fillId="0" borderId="15" xfId="0" applyNumberFormat="1" applyFont="1" applyFill="1" applyBorder="1" applyAlignment="1" applyProtection="1">
      <alignment vertical="center"/>
      <protection locked="0"/>
    </xf>
    <xf numFmtId="3" fontId="48" fillId="35" borderId="15" xfId="0" applyNumberFormat="1" applyFont="1" applyFill="1" applyBorder="1" applyAlignment="1" applyProtection="1">
      <alignment vertical="center"/>
      <protection locked="0"/>
    </xf>
    <xf numFmtId="3" fontId="48" fillId="0" borderId="48" xfId="0" applyNumberFormat="1" applyFont="1" applyFill="1" applyBorder="1" applyAlignment="1" applyProtection="1">
      <alignment vertical="center"/>
      <protection locked="0"/>
    </xf>
    <xf numFmtId="3" fontId="48" fillId="0" borderId="14" xfId="0" applyNumberFormat="1" applyFont="1" applyFill="1" applyBorder="1" applyAlignment="1" applyProtection="1">
      <alignment vertical="center"/>
      <protection locked="0"/>
    </xf>
    <xf numFmtId="3" fontId="48" fillId="0" borderId="24" xfId="0" applyNumberFormat="1" applyFont="1" applyFill="1" applyBorder="1" applyAlignment="1" applyProtection="1">
      <alignment vertical="center"/>
      <protection locked="0"/>
    </xf>
    <xf numFmtId="3" fontId="48" fillId="0" borderId="43" xfId="0" applyNumberFormat="1" applyFont="1" applyFill="1" applyBorder="1" applyAlignment="1" applyProtection="1">
      <alignment vertical="center"/>
      <protection locked="0"/>
    </xf>
    <xf numFmtId="177" fontId="48" fillId="0" borderId="16" xfId="0" applyNumberFormat="1" applyFont="1" applyFill="1" applyBorder="1" applyAlignment="1" applyProtection="1">
      <alignment vertical="center"/>
      <protection locked="0"/>
    </xf>
    <xf numFmtId="3" fontId="48" fillId="0" borderId="16" xfId="0" applyNumberFormat="1" applyFont="1" applyFill="1" applyBorder="1" applyAlignment="1" applyProtection="1">
      <alignment vertical="center"/>
      <protection locked="0"/>
    </xf>
    <xf numFmtId="3" fontId="48" fillId="35" borderId="16" xfId="0" applyNumberFormat="1" applyFont="1" applyFill="1" applyBorder="1" applyAlignment="1" applyProtection="1">
      <alignment vertical="center"/>
      <protection locked="0"/>
    </xf>
    <xf numFmtId="3" fontId="48" fillId="0" borderId="45" xfId="0" applyNumberFormat="1" applyFont="1" applyFill="1" applyBorder="1" applyAlignment="1" applyProtection="1">
      <alignment vertical="center"/>
      <protection locked="0"/>
    </xf>
    <xf numFmtId="3" fontId="48" fillId="0" borderId="28" xfId="0" applyNumberFormat="1" applyFont="1" applyFill="1" applyBorder="1" applyAlignment="1" applyProtection="1">
      <alignment vertical="center"/>
      <protection locked="0"/>
    </xf>
    <xf numFmtId="177" fontId="48" fillId="0" borderId="12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48" fillId="35" borderId="12" xfId="0" applyNumberFormat="1" applyFont="1" applyFill="1" applyBorder="1" applyAlignment="1" applyProtection="1">
      <alignment vertical="center"/>
      <protection locked="0"/>
    </xf>
    <xf numFmtId="3" fontId="48" fillId="0" borderId="44" xfId="0" applyNumberFormat="1" applyFont="1" applyFill="1" applyBorder="1" applyAlignment="1" applyProtection="1">
      <alignment vertical="center"/>
      <protection locked="0"/>
    </xf>
    <xf numFmtId="177" fontId="48" fillId="0" borderId="22" xfId="0" applyNumberFormat="1" applyFont="1" applyFill="1" applyBorder="1" applyAlignment="1" applyProtection="1">
      <alignment vertical="center"/>
      <protection/>
    </xf>
    <xf numFmtId="177" fontId="48" fillId="37" borderId="12" xfId="0" applyNumberFormat="1" applyFont="1" applyFill="1" applyBorder="1" applyAlignment="1" applyProtection="1">
      <alignment vertical="center"/>
      <protection/>
    </xf>
    <xf numFmtId="3" fontId="48" fillId="33" borderId="29" xfId="0" applyNumberFormat="1" applyFont="1" applyFill="1" applyBorder="1" applyAlignment="1" applyProtection="1">
      <alignment vertical="center"/>
      <protection/>
    </xf>
    <xf numFmtId="177" fontId="48" fillId="33" borderId="32" xfId="0" applyNumberFormat="1" applyFont="1" applyFill="1" applyBorder="1" applyAlignment="1" applyProtection="1">
      <alignment vertical="center"/>
      <protection/>
    </xf>
    <xf numFmtId="3" fontId="48" fillId="37" borderId="29" xfId="0" applyNumberFormat="1" applyFont="1" applyFill="1" applyBorder="1" applyAlignment="1" applyProtection="1">
      <alignment vertical="center"/>
      <protection/>
    </xf>
    <xf numFmtId="177" fontId="48" fillId="33" borderId="50" xfId="0" applyNumberFormat="1" applyFont="1" applyFill="1" applyBorder="1" applyAlignment="1" applyProtection="1">
      <alignment vertical="center"/>
      <protection/>
    </xf>
    <xf numFmtId="3" fontId="48" fillId="33" borderId="51" xfId="0" applyNumberFormat="1" applyFont="1" applyFill="1" applyBorder="1" applyAlignment="1" applyProtection="1">
      <alignment vertical="center"/>
      <protection/>
    </xf>
    <xf numFmtId="3" fontId="48" fillId="33" borderId="33" xfId="0" applyNumberFormat="1" applyFont="1" applyFill="1" applyBorder="1" applyAlignment="1" applyProtection="1">
      <alignment vertical="center"/>
      <protection/>
    </xf>
    <xf numFmtId="3" fontId="48" fillId="33" borderId="21" xfId="0" applyNumberFormat="1" applyFont="1" applyFill="1" applyBorder="1" applyAlignment="1" applyProtection="1">
      <alignment vertical="center"/>
      <protection/>
    </xf>
    <xf numFmtId="3" fontId="48" fillId="33" borderId="24" xfId="0" applyNumberFormat="1" applyFont="1" applyFill="1" applyBorder="1" applyAlignment="1" applyProtection="1">
      <alignment vertical="center"/>
      <protection/>
    </xf>
    <xf numFmtId="3" fontId="48" fillId="33" borderId="46" xfId="0" applyNumberFormat="1" applyFont="1" applyFill="1" applyBorder="1" applyAlignment="1" applyProtection="1">
      <alignment vertical="center"/>
      <protection/>
    </xf>
    <xf numFmtId="177" fontId="48" fillId="33" borderId="19" xfId="0" applyNumberFormat="1" applyFont="1" applyFill="1" applyBorder="1" applyAlignment="1" applyProtection="1">
      <alignment vertical="center"/>
      <protection/>
    </xf>
    <xf numFmtId="3" fontId="48" fillId="37" borderId="46" xfId="0" applyNumberFormat="1" applyFont="1" applyFill="1" applyBorder="1" applyAlignment="1" applyProtection="1">
      <alignment vertical="center"/>
      <protection/>
    </xf>
    <xf numFmtId="177" fontId="48" fillId="33" borderId="47" xfId="0" applyNumberFormat="1" applyFont="1" applyFill="1" applyBorder="1" applyAlignment="1" applyProtection="1">
      <alignment vertical="center"/>
      <protection/>
    </xf>
    <xf numFmtId="3" fontId="48" fillId="33" borderId="25" xfId="0" applyNumberFormat="1" applyFont="1" applyFill="1" applyBorder="1" applyAlignment="1" applyProtection="1">
      <alignment vertical="center"/>
      <protection/>
    </xf>
    <xf numFmtId="3" fontId="48" fillId="33" borderId="10" xfId="0" applyNumberFormat="1" applyFont="1" applyFill="1" applyBorder="1" applyAlignment="1" applyProtection="1">
      <alignment vertical="center"/>
      <protection/>
    </xf>
    <xf numFmtId="177" fontId="48" fillId="33" borderId="0" xfId="0" applyNumberFormat="1" applyFont="1" applyFill="1" applyBorder="1" applyAlignment="1" applyProtection="1">
      <alignment vertical="center"/>
      <protection/>
    </xf>
    <xf numFmtId="176" fontId="48" fillId="33" borderId="10" xfId="0" applyNumberFormat="1" applyFont="1" applyFill="1" applyBorder="1" applyAlignment="1" applyProtection="1">
      <alignment vertical="center"/>
      <protection/>
    </xf>
    <xf numFmtId="177" fontId="48" fillId="33" borderId="22" xfId="0" applyNumberFormat="1" applyFont="1" applyFill="1" applyBorder="1" applyAlignment="1" applyProtection="1">
      <alignment vertical="center"/>
      <protection/>
    </xf>
    <xf numFmtId="3" fontId="48" fillId="33" borderId="13" xfId="0" applyNumberFormat="1" applyFont="1" applyFill="1" applyBorder="1" applyAlignment="1" applyProtection="1">
      <alignment vertical="center"/>
      <protection/>
    </xf>
    <xf numFmtId="3" fontId="48" fillId="33" borderId="37" xfId="0" applyNumberFormat="1" applyFont="1" applyFill="1" applyBorder="1" applyAlignment="1" applyProtection="1">
      <alignment vertical="center"/>
      <protection/>
    </xf>
    <xf numFmtId="3" fontId="48" fillId="33" borderId="22" xfId="0" applyNumberFormat="1" applyFont="1" applyFill="1" applyBorder="1" applyAlignment="1" applyProtection="1">
      <alignment vertical="center"/>
      <protection/>
    </xf>
    <xf numFmtId="3" fontId="48" fillId="33" borderId="36" xfId="0" applyNumberFormat="1" applyFont="1" applyFill="1" applyBorder="1" applyAlignment="1" applyProtection="1">
      <alignment vertical="center"/>
      <protection/>
    </xf>
    <xf numFmtId="3" fontId="48" fillId="33" borderId="23" xfId="0" applyNumberFormat="1" applyFont="1" applyFill="1" applyBorder="1" applyAlignment="1" applyProtection="1">
      <alignment vertical="center"/>
      <protection/>
    </xf>
    <xf numFmtId="177" fontId="48" fillId="33" borderId="16" xfId="0" applyNumberFormat="1" applyFont="1" applyFill="1" applyBorder="1" applyAlignment="1" applyProtection="1">
      <alignment vertical="center"/>
      <protection/>
    </xf>
    <xf numFmtId="177" fontId="48" fillId="33" borderId="24" xfId="0" applyNumberFormat="1" applyFont="1" applyFill="1" applyBorder="1" applyAlignment="1" applyProtection="1">
      <alignment vertical="center"/>
      <protection/>
    </xf>
    <xf numFmtId="3" fontId="48" fillId="33" borderId="17" xfId="0" applyNumberFormat="1" applyFont="1" applyFill="1" applyBorder="1" applyAlignment="1" applyProtection="1">
      <alignment vertical="center"/>
      <protection/>
    </xf>
    <xf numFmtId="176" fontId="48" fillId="33" borderId="17" xfId="0" applyNumberFormat="1" applyFont="1" applyFill="1" applyBorder="1" applyAlignment="1" applyProtection="1">
      <alignment vertical="center"/>
      <protection/>
    </xf>
    <xf numFmtId="177" fontId="48" fillId="33" borderId="11" xfId="0" applyNumberFormat="1" applyFont="1" applyFill="1" applyBorder="1" applyAlignment="1" applyProtection="1">
      <alignment vertical="center"/>
      <protection/>
    </xf>
    <xf numFmtId="3" fontId="48" fillId="33" borderId="42" xfId="0" applyNumberFormat="1" applyFont="1" applyFill="1" applyBorder="1" applyAlignment="1" applyProtection="1">
      <alignment vertical="center"/>
      <protection/>
    </xf>
    <xf numFmtId="3" fontId="48" fillId="33" borderId="26" xfId="0" applyNumberFormat="1" applyFont="1" applyFill="1" applyBorder="1" applyAlignment="1" applyProtection="1">
      <alignment vertical="center"/>
      <protection/>
    </xf>
    <xf numFmtId="177" fontId="48" fillId="33" borderId="41" xfId="0" applyNumberFormat="1" applyFont="1" applyFill="1" applyBorder="1" applyAlignment="1" applyProtection="1">
      <alignment vertical="center"/>
      <protection/>
    </xf>
    <xf numFmtId="176" fontId="48" fillId="33" borderId="27" xfId="0" applyNumberFormat="1" applyFont="1" applyFill="1" applyBorder="1" applyAlignment="1" applyProtection="1">
      <alignment vertical="center"/>
      <protection/>
    </xf>
    <xf numFmtId="3" fontId="48" fillId="34" borderId="25" xfId="0" applyNumberFormat="1" applyFont="1" applyFill="1" applyBorder="1" applyAlignment="1" applyProtection="1">
      <alignment vertical="center"/>
      <protection/>
    </xf>
    <xf numFmtId="177" fontId="48" fillId="34" borderId="11" xfId="0" applyNumberFormat="1" applyFont="1" applyFill="1" applyBorder="1" applyAlignment="1" applyProtection="1">
      <alignment vertical="center"/>
      <protection/>
    </xf>
    <xf numFmtId="3" fontId="48" fillId="34" borderId="29" xfId="0" applyNumberFormat="1" applyFont="1" applyFill="1" applyBorder="1" applyAlignment="1" applyProtection="1">
      <alignment vertical="center"/>
      <protection/>
    </xf>
    <xf numFmtId="177" fontId="48" fillId="34" borderId="32" xfId="0" applyNumberFormat="1" applyFont="1" applyFill="1" applyBorder="1" applyAlignment="1" applyProtection="1">
      <alignment vertical="center"/>
      <protection/>
    </xf>
    <xf numFmtId="3" fontId="48" fillId="34" borderId="33" xfId="0" applyNumberFormat="1" applyFont="1" applyFill="1" applyBorder="1" applyAlignment="1" applyProtection="1">
      <alignment vertical="center"/>
      <protection/>
    </xf>
    <xf numFmtId="3" fontId="48" fillId="34" borderId="43" xfId="0" applyNumberFormat="1" applyFont="1" applyFill="1" applyBorder="1" applyAlignment="1" applyProtection="1">
      <alignment vertical="center"/>
      <protection/>
    </xf>
    <xf numFmtId="177" fontId="48" fillId="34" borderId="16" xfId="0" applyNumberFormat="1" applyFont="1" applyFill="1" applyBorder="1" applyAlignment="1" applyProtection="1">
      <alignment vertical="center"/>
      <protection/>
    </xf>
    <xf numFmtId="3" fontId="48" fillId="36" borderId="43" xfId="0" applyNumberFormat="1" applyFont="1" applyFill="1" applyBorder="1" applyAlignment="1" applyProtection="1">
      <alignment vertical="center"/>
      <protection/>
    </xf>
    <xf numFmtId="3" fontId="48" fillId="34" borderId="18" xfId="0" applyNumberFormat="1" applyFont="1" applyFill="1" applyBorder="1" applyAlignment="1" applyProtection="1">
      <alignment vertical="center"/>
      <protection/>
    </xf>
    <xf numFmtId="3" fontId="48" fillId="34" borderId="35" xfId="0" applyNumberFormat="1" applyFont="1" applyFill="1" applyBorder="1" applyAlignment="1" applyProtection="1">
      <alignment horizontal="centerContinuous" vertical="center"/>
      <protection/>
    </xf>
    <xf numFmtId="177" fontId="48" fillId="34" borderId="24" xfId="0" applyNumberFormat="1" applyFont="1" applyFill="1" applyBorder="1" applyAlignment="1" applyProtection="1">
      <alignment horizontal="centerContinuous" vertical="center"/>
      <protection/>
    </xf>
    <xf numFmtId="3" fontId="48" fillId="34" borderId="24" xfId="0" applyNumberFormat="1" applyFont="1" applyFill="1" applyBorder="1" applyAlignment="1" applyProtection="1">
      <alignment vertical="center"/>
      <protection/>
    </xf>
    <xf numFmtId="3" fontId="48" fillId="34" borderId="17" xfId="0" applyNumberFormat="1" applyFont="1" applyFill="1" applyBorder="1" applyAlignment="1" applyProtection="1">
      <alignment vertical="center"/>
      <protection/>
    </xf>
    <xf numFmtId="3" fontId="48" fillId="34" borderId="23" xfId="0" applyNumberFormat="1" applyFont="1" applyFill="1" applyBorder="1" applyAlignment="1" applyProtection="1">
      <alignment horizontal="centerContinuous" vertical="center"/>
      <protection/>
    </xf>
    <xf numFmtId="3" fontId="48" fillId="37" borderId="20" xfId="0" applyNumberFormat="1" applyFont="1" applyFill="1" applyBorder="1" applyAlignment="1" applyProtection="1">
      <alignment vertical="center"/>
      <protection/>
    </xf>
    <xf numFmtId="3" fontId="48" fillId="36" borderId="18" xfId="0" applyNumberFormat="1" applyFont="1" applyFill="1" applyBorder="1" applyAlignment="1" applyProtection="1">
      <alignment vertical="center"/>
      <protection/>
    </xf>
    <xf numFmtId="3" fontId="48" fillId="37" borderId="33" xfId="0" applyNumberFormat="1" applyFont="1" applyFill="1" applyBorder="1" applyAlignment="1" applyProtection="1">
      <alignment vertical="center"/>
      <protection/>
    </xf>
    <xf numFmtId="3" fontId="48" fillId="37" borderId="51" xfId="0" applyNumberFormat="1" applyFont="1" applyFill="1" applyBorder="1" applyAlignment="1" applyProtection="1">
      <alignment vertical="center"/>
      <protection/>
    </xf>
    <xf numFmtId="3" fontId="48" fillId="36" borderId="29" xfId="0" applyNumberFormat="1" applyFont="1" applyFill="1" applyBorder="1" applyAlignment="1" applyProtection="1">
      <alignment vertical="center"/>
      <protection/>
    </xf>
    <xf numFmtId="3" fontId="48" fillId="36" borderId="33" xfId="0" applyNumberFormat="1" applyFont="1" applyFill="1" applyBorder="1" applyAlignment="1" applyProtection="1">
      <alignment vertical="center"/>
      <protection/>
    </xf>
    <xf numFmtId="3" fontId="48" fillId="36" borderId="24" xfId="0" applyNumberFormat="1" applyFont="1" applyFill="1" applyBorder="1" applyAlignment="1" applyProtection="1">
      <alignment vertical="center"/>
      <protection/>
    </xf>
    <xf numFmtId="3" fontId="48" fillId="36" borderId="35" xfId="0" applyNumberFormat="1" applyFont="1" applyFill="1" applyBorder="1" applyAlignment="1" applyProtection="1">
      <alignment horizontal="centerContinuous" vertical="center"/>
      <protection/>
    </xf>
    <xf numFmtId="3" fontId="48" fillId="36" borderId="24" xfId="0" applyNumberFormat="1" applyFont="1" applyFill="1" applyBorder="1" applyAlignment="1" applyProtection="1">
      <alignment horizontal="centerContinuous" vertical="center"/>
      <protection/>
    </xf>
    <xf numFmtId="3" fontId="48" fillId="36" borderId="1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8" fillId="34" borderId="37" xfId="0" applyNumberFormat="1" applyFont="1" applyFill="1" applyBorder="1" applyAlignment="1" applyProtection="1">
      <alignment horizontal="center" vertical="center"/>
      <protection/>
    </xf>
    <xf numFmtId="3" fontId="8" fillId="34" borderId="22" xfId="0" applyNumberFormat="1" applyFont="1" applyFill="1" applyBorder="1" applyAlignment="1" applyProtection="1">
      <alignment horizontal="center" vertical="center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37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6" borderId="24" xfId="0" applyNumberFormat="1" applyFont="1" applyFill="1" applyBorder="1" applyAlignment="1" applyProtection="1">
      <alignment horizontal="center" vertical="center"/>
      <protection/>
    </xf>
    <xf numFmtId="3" fontId="8" fillId="34" borderId="36" xfId="0" applyNumberFormat="1" applyFont="1" applyFill="1" applyBorder="1" applyAlignment="1" applyProtection="1">
      <alignment horizontal="center" vertical="center" wrapText="1"/>
      <protection/>
    </xf>
    <xf numFmtId="3" fontId="8" fillId="34" borderId="17" xfId="0" applyNumberFormat="1" applyFont="1" applyFill="1" applyBorder="1" applyAlignment="1" applyProtection="1">
      <alignment horizontal="center" vertical="center"/>
      <protection/>
    </xf>
    <xf numFmtId="3" fontId="5" fillId="34" borderId="36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8" fillId="34" borderId="36" xfId="0" applyNumberFormat="1" applyFont="1" applyFill="1" applyBorder="1" applyAlignment="1" applyProtection="1">
      <alignment horizontal="center" vertical="center"/>
      <protection/>
    </xf>
    <xf numFmtId="3" fontId="8" fillId="36" borderId="36" xfId="0" applyNumberFormat="1" applyFont="1" applyFill="1" applyBorder="1" applyAlignment="1" applyProtection="1">
      <alignment horizontal="center" vertical="center" wrapText="1"/>
      <protection/>
    </xf>
    <xf numFmtId="3" fontId="8" fillId="36" borderId="17" xfId="0" applyNumberFormat="1" applyFont="1" applyFill="1" applyBorder="1" applyAlignment="1" applyProtection="1">
      <alignment horizontal="center" vertical="center"/>
      <protection/>
    </xf>
    <xf numFmtId="3" fontId="8" fillId="34" borderId="37" xfId="0" applyNumberFormat="1" applyFont="1" applyFill="1" applyBorder="1" applyAlignment="1" applyProtection="1" quotePrefix="1">
      <alignment horizontal="center" vertical="center"/>
      <protection/>
    </xf>
    <xf numFmtId="3" fontId="8" fillId="34" borderId="22" xfId="0" applyNumberFormat="1" applyFont="1" applyFill="1" applyBorder="1" applyAlignment="1" applyProtection="1" quotePrefix="1">
      <alignment horizontal="center" vertical="center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37" xfId="0" applyNumberFormat="1" applyFont="1" applyFill="1" applyBorder="1" applyAlignment="1" applyProtection="1">
      <alignment horizontal="center" vertical="center"/>
      <protection/>
    </xf>
    <xf numFmtId="3" fontId="5" fillId="0" borderId="22" xfId="0" applyNumberFormat="1" applyFont="1" applyFill="1" applyBorder="1" applyAlignment="1" applyProtection="1">
      <alignment horizontal="center" vertical="center"/>
      <protection/>
    </xf>
    <xf numFmtId="3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8" fillId="34" borderId="36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17" xfId="0" applyNumberFormat="1" applyFont="1" applyFill="1" applyBorder="1" applyAlignment="1" applyProtection="1" quotePrefix="1">
      <alignment horizontal="center" vertical="center"/>
      <protection/>
    </xf>
    <xf numFmtId="3" fontId="48" fillId="34" borderId="21" xfId="0" applyNumberFormat="1" applyFont="1" applyFill="1" applyBorder="1" applyAlignment="1" applyProtection="1">
      <alignment vertical="center"/>
      <protection/>
    </xf>
    <xf numFmtId="3" fontId="48" fillId="34" borderId="10" xfId="0" applyNumberFormat="1" applyFont="1" applyFill="1" applyBorder="1" applyAlignment="1" applyProtection="1">
      <alignment vertical="center"/>
      <protection/>
    </xf>
    <xf numFmtId="3" fontId="48" fillId="34" borderId="17" xfId="0" applyNumberFormat="1" applyFont="1" applyFill="1" applyBorder="1" applyAlignment="1" applyProtection="1">
      <alignment vertical="center"/>
      <protection/>
    </xf>
    <xf numFmtId="176" fontId="48" fillId="34" borderId="21" xfId="0" applyNumberFormat="1" applyFont="1" applyFill="1" applyBorder="1" applyAlignment="1" applyProtection="1">
      <alignment horizontal="right" vertical="center"/>
      <protection/>
    </xf>
    <xf numFmtId="176" fontId="48" fillId="34" borderId="10" xfId="0" applyNumberFormat="1" applyFont="1" applyFill="1" applyBorder="1" applyAlignment="1" applyProtection="1">
      <alignment horizontal="right" vertical="center"/>
      <protection/>
    </xf>
    <xf numFmtId="176" fontId="48" fillId="34" borderId="17" xfId="0" applyNumberFormat="1" applyFont="1" applyFill="1" applyBorder="1" applyAlignment="1" applyProtection="1">
      <alignment horizontal="right" vertical="center"/>
      <protection/>
    </xf>
    <xf numFmtId="3" fontId="48" fillId="36" borderId="21" xfId="0" applyNumberFormat="1" applyFont="1" applyFill="1" applyBorder="1" applyAlignment="1" applyProtection="1">
      <alignment vertical="center"/>
      <protection/>
    </xf>
    <xf numFmtId="3" fontId="48" fillId="36" borderId="10" xfId="0" applyNumberFormat="1" applyFont="1" applyFill="1" applyBorder="1" applyAlignment="1" applyProtection="1">
      <alignment vertical="center"/>
      <protection/>
    </xf>
    <xf numFmtId="3" fontId="48" fillId="36" borderId="17" xfId="0" applyNumberFormat="1" applyFont="1" applyFill="1" applyBorder="1" applyAlignment="1" applyProtection="1">
      <alignment vertical="center"/>
      <protection/>
    </xf>
    <xf numFmtId="3" fontId="48" fillId="36" borderId="29" xfId="0" applyNumberFormat="1" applyFont="1" applyFill="1" applyBorder="1" applyAlignment="1" applyProtection="1">
      <alignment vertical="center"/>
      <protection/>
    </xf>
    <xf numFmtId="3" fontId="48" fillId="36" borderId="25" xfId="0" applyNumberFormat="1" applyFont="1" applyFill="1" applyBorder="1" applyAlignment="1" applyProtection="1">
      <alignment vertical="center"/>
      <protection/>
    </xf>
    <xf numFmtId="3" fontId="48" fillId="36" borderId="23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8"/>
  <sheetViews>
    <sheetView showZero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2" sqref="A2"/>
    </sheetView>
  </sheetViews>
  <sheetFormatPr defaultColWidth="10.58203125" defaultRowHeight="18" customHeight="1"/>
  <cols>
    <col min="1" max="1" width="4.66015625" style="75" customWidth="1"/>
    <col min="2" max="2" width="12.41015625" style="23" customWidth="1"/>
    <col min="3" max="3" width="9.91015625" style="23" customWidth="1"/>
    <col min="4" max="4" width="3.58203125" style="23" bestFit="1" customWidth="1"/>
    <col min="5" max="5" width="4.08203125" style="23" customWidth="1"/>
    <col min="6" max="6" width="9.08203125" style="23" customWidth="1"/>
    <col min="7" max="7" width="9.16015625" style="93" customWidth="1"/>
    <col min="8" max="8" width="4.41015625" style="23" customWidth="1"/>
    <col min="9" max="9" width="3.5" style="23" customWidth="1"/>
    <col min="10" max="10" width="8.41015625" style="23" customWidth="1"/>
    <col min="11" max="11" width="8.66015625" style="23" customWidth="1"/>
    <col min="12" max="12" width="5.16015625" style="23" customWidth="1"/>
    <col min="13" max="13" width="7.16015625" style="23" customWidth="1"/>
    <col min="14" max="14" width="7.41015625" style="23" customWidth="1"/>
    <col min="15" max="15" width="5.16015625" style="23" customWidth="1"/>
    <col min="16" max="17" width="7.16015625" style="23" customWidth="1"/>
    <col min="18" max="18" width="3.66015625" style="23" customWidth="1"/>
    <col min="19" max="19" width="4.08203125" style="23" customWidth="1"/>
    <col min="20" max="20" width="9.41015625" style="23" customWidth="1"/>
    <col min="21" max="21" width="9.41015625" style="23" bestFit="1" customWidth="1"/>
    <col min="22" max="22" width="10.33203125" style="23" customWidth="1"/>
    <col min="23" max="23" width="0.50390625" style="24" customWidth="1"/>
    <col min="24" max="24" width="5.16015625" style="23" customWidth="1"/>
    <col min="25" max="26" width="7.16015625" style="23" customWidth="1"/>
    <col min="27" max="27" width="5.16015625" style="23" customWidth="1"/>
    <col min="28" max="29" width="7.16015625" style="23" customWidth="1"/>
    <col min="30" max="16384" width="10.58203125" style="8" customWidth="1"/>
  </cols>
  <sheetData>
    <row r="1" ht="21">
      <c r="A1" s="22" t="s">
        <v>156</v>
      </c>
    </row>
    <row r="2" ht="6.75" customHeight="1">
      <c r="A2" s="22"/>
    </row>
    <row r="3" spans="1:29" ht="18" customHeight="1">
      <c r="A3" s="335" t="s">
        <v>140</v>
      </c>
      <c r="B3" s="25"/>
      <c r="C3" s="26"/>
      <c r="D3" s="327" t="s">
        <v>142</v>
      </c>
      <c r="E3" s="328"/>
      <c r="F3" s="328"/>
      <c r="G3" s="329"/>
      <c r="H3" s="327" t="s">
        <v>143</v>
      </c>
      <c r="I3" s="328"/>
      <c r="J3" s="328"/>
      <c r="K3" s="329"/>
      <c r="L3" s="320" t="s">
        <v>122</v>
      </c>
      <c r="M3" s="321"/>
      <c r="N3" s="322"/>
      <c r="O3" s="320" t="s">
        <v>122</v>
      </c>
      <c r="P3" s="321"/>
      <c r="Q3" s="322"/>
      <c r="R3" s="327" t="s">
        <v>144</v>
      </c>
      <c r="S3" s="328"/>
      <c r="T3" s="328"/>
      <c r="U3" s="329"/>
      <c r="V3" s="338" t="s">
        <v>145</v>
      </c>
      <c r="W3" s="7"/>
      <c r="X3" s="320" t="s">
        <v>153</v>
      </c>
      <c r="Y3" s="321"/>
      <c r="Z3" s="321"/>
      <c r="AA3" s="321"/>
      <c r="AB3" s="321"/>
      <c r="AC3" s="322"/>
    </row>
    <row r="4" spans="1:29" ht="18" customHeight="1">
      <c r="A4" s="336"/>
      <c r="B4" s="336" t="s">
        <v>4</v>
      </c>
      <c r="C4" s="28" t="s">
        <v>146</v>
      </c>
      <c r="D4" s="330"/>
      <c r="E4" s="331"/>
      <c r="F4" s="331"/>
      <c r="G4" s="332"/>
      <c r="H4" s="330"/>
      <c r="I4" s="331"/>
      <c r="J4" s="331"/>
      <c r="K4" s="332"/>
      <c r="L4" s="320" t="s">
        <v>147</v>
      </c>
      <c r="M4" s="321"/>
      <c r="N4" s="322"/>
      <c r="O4" s="320" t="s">
        <v>123</v>
      </c>
      <c r="P4" s="321"/>
      <c r="Q4" s="322"/>
      <c r="R4" s="330"/>
      <c r="S4" s="331"/>
      <c r="T4" s="331"/>
      <c r="U4" s="332"/>
      <c r="V4" s="345"/>
      <c r="W4" s="15"/>
      <c r="X4" s="320" t="s">
        <v>2</v>
      </c>
      <c r="Y4" s="321"/>
      <c r="Z4" s="322"/>
      <c r="AA4" s="320" t="s">
        <v>3</v>
      </c>
      <c r="AB4" s="321"/>
      <c r="AC4" s="322"/>
    </row>
    <row r="5" spans="1:29" s="32" customFormat="1" ht="18" customHeight="1">
      <c r="A5" s="336"/>
      <c r="B5" s="336"/>
      <c r="C5" s="28" t="s">
        <v>124</v>
      </c>
      <c r="D5" s="323" t="s">
        <v>148</v>
      </c>
      <c r="E5" s="324"/>
      <c r="F5" s="333" t="s">
        <v>125</v>
      </c>
      <c r="G5" s="339" t="s">
        <v>126</v>
      </c>
      <c r="H5" s="323" t="s">
        <v>149</v>
      </c>
      <c r="I5" s="324"/>
      <c r="J5" s="333" t="s">
        <v>125</v>
      </c>
      <c r="K5" s="333" t="s">
        <v>126</v>
      </c>
      <c r="L5" s="338" t="s">
        <v>5</v>
      </c>
      <c r="M5" s="350" t="s">
        <v>108</v>
      </c>
      <c r="N5" s="350" t="s">
        <v>109</v>
      </c>
      <c r="O5" s="338" t="s">
        <v>5</v>
      </c>
      <c r="P5" s="350" t="s">
        <v>108</v>
      </c>
      <c r="Q5" s="350" t="s">
        <v>109</v>
      </c>
      <c r="R5" s="341" t="s">
        <v>6</v>
      </c>
      <c r="S5" s="342"/>
      <c r="T5" s="333" t="s">
        <v>125</v>
      </c>
      <c r="U5" s="333" t="s">
        <v>126</v>
      </c>
      <c r="V5" s="345"/>
      <c r="W5" s="31"/>
      <c r="X5" s="338" t="s">
        <v>5</v>
      </c>
      <c r="Y5" s="333" t="s">
        <v>125</v>
      </c>
      <c r="Z5" s="333" t="s">
        <v>126</v>
      </c>
      <c r="AA5" s="338" t="s">
        <v>5</v>
      </c>
      <c r="AB5" s="333" t="s">
        <v>125</v>
      </c>
      <c r="AC5" s="333" t="s">
        <v>126</v>
      </c>
    </row>
    <row r="6" spans="1:29" ht="18" customHeight="1">
      <c r="A6" s="337"/>
      <c r="B6" s="30"/>
      <c r="C6" s="34"/>
      <c r="D6" s="325"/>
      <c r="E6" s="326"/>
      <c r="F6" s="334"/>
      <c r="G6" s="340"/>
      <c r="H6" s="325"/>
      <c r="I6" s="326"/>
      <c r="J6" s="334"/>
      <c r="K6" s="334"/>
      <c r="L6" s="334"/>
      <c r="M6" s="351"/>
      <c r="N6" s="351"/>
      <c r="O6" s="334"/>
      <c r="P6" s="351"/>
      <c r="Q6" s="351"/>
      <c r="R6" s="343"/>
      <c r="S6" s="344"/>
      <c r="T6" s="334"/>
      <c r="U6" s="334"/>
      <c r="V6" s="334"/>
      <c r="W6" s="15"/>
      <c r="X6" s="334"/>
      <c r="Y6" s="334"/>
      <c r="Z6" s="334"/>
      <c r="AA6" s="334"/>
      <c r="AB6" s="334"/>
      <c r="AC6" s="334"/>
    </row>
    <row r="7" spans="1:29" s="43" customFormat="1" ht="17.25" customHeight="1">
      <c r="A7" s="35"/>
      <c r="B7" s="36"/>
      <c r="C7" s="37" t="s">
        <v>7</v>
      </c>
      <c r="D7" s="38" t="s">
        <v>150</v>
      </c>
      <c r="E7" s="39"/>
      <c r="F7" s="37" t="s">
        <v>8</v>
      </c>
      <c r="G7" s="95" t="s">
        <v>9</v>
      </c>
      <c r="H7" s="38" t="s">
        <v>151</v>
      </c>
      <c r="I7" s="39"/>
      <c r="J7" s="37" t="s">
        <v>10</v>
      </c>
      <c r="K7" s="37" t="s">
        <v>11</v>
      </c>
      <c r="L7" s="35" t="s">
        <v>12</v>
      </c>
      <c r="M7" s="37" t="s">
        <v>13</v>
      </c>
      <c r="N7" s="37" t="s">
        <v>14</v>
      </c>
      <c r="O7" s="35" t="s">
        <v>15</v>
      </c>
      <c r="P7" s="37" t="s">
        <v>16</v>
      </c>
      <c r="Q7" s="37" t="s">
        <v>17</v>
      </c>
      <c r="R7" s="40" t="s">
        <v>18</v>
      </c>
      <c r="S7" s="36"/>
      <c r="T7" s="37" t="s">
        <v>19</v>
      </c>
      <c r="U7" s="37" t="s">
        <v>20</v>
      </c>
      <c r="V7" s="81" t="s">
        <v>21</v>
      </c>
      <c r="W7" s="41"/>
      <c r="X7" s="42"/>
      <c r="Y7" s="36"/>
      <c r="Z7" s="36"/>
      <c r="AA7" s="36"/>
      <c r="AB7" s="36"/>
      <c r="AC7" s="42"/>
    </row>
    <row r="8" spans="1:29" s="80" customFormat="1" ht="17.25" customHeight="1">
      <c r="A8" s="33"/>
      <c r="B8" s="30"/>
      <c r="C8" s="30" t="s">
        <v>22</v>
      </c>
      <c r="D8" s="77"/>
      <c r="E8" s="30" t="s">
        <v>23</v>
      </c>
      <c r="F8" s="30" t="s">
        <v>22</v>
      </c>
      <c r="G8" s="96" t="s">
        <v>22</v>
      </c>
      <c r="H8" s="78"/>
      <c r="I8" s="30" t="s">
        <v>23</v>
      </c>
      <c r="J8" s="30" t="s">
        <v>22</v>
      </c>
      <c r="K8" s="30" t="s">
        <v>22</v>
      </c>
      <c r="L8" s="33" t="s">
        <v>23</v>
      </c>
      <c r="M8" s="30" t="s">
        <v>22</v>
      </c>
      <c r="N8" s="30" t="s">
        <v>22</v>
      </c>
      <c r="O8" s="33" t="s">
        <v>23</v>
      </c>
      <c r="P8" s="30" t="s">
        <v>22</v>
      </c>
      <c r="Q8" s="30" t="s">
        <v>22</v>
      </c>
      <c r="R8" s="364" t="s">
        <v>24</v>
      </c>
      <c r="S8" s="365"/>
      <c r="T8" s="30" t="s">
        <v>22</v>
      </c>
      <c r="U8" s="34" t="s">
        <v>25</v>
      </c>
      <c r="V8" s="79" t="s">
        <v>26</v>
      </c>
      <c r="W8" s="15"/>
      <c r="X8" s="33" t="s">
        <v>23</v>
      </c>
      <c r="Y8" s="30" t="s">
        <v>22</v>
      </c>
      <c r="Z8" s="30" t="s">
        <v>22</v>
      </c>
      <c r="AA8" s="30" t="s">
        <v>23</v>
      </c>
      <c r="AB8" s="30" t="s">
        <v>22</v>
      </c>
      <c r="AC8" s="33" t="s">
        <v>22</v>
      </c>
    </row>
    <row r="9" spans="1:29" ht="17.25" customHeight="1">
      <c r="A9" s="1" t="s">
        <v>27</v>
      </c>
      <c r="B9" s="2">
        <v>0</v>
      </c>
      <c r="C9" s="142"/>
      <c r="D9" s="187">
        <v>1</v>
      </c>
      <c r="E9" s="188"/>
      <c r="F9" s="170">
        <v>42800</v>
      </c>
      <c r="G9" s="189">
        <v>40855</v>
      </c>
      <c r="H9" s="187">
        <v>2</v>
      </c>
      <c r="I9" s="188"/>
      <c r="J9" s="170">
        <v>2219</v>
      </c>
      <c r="K9" s="169">
        <v>1785</v>
      </c>
      <c r="L9" s="142"/>
      <c r="M9" s="146"/>
      <c r="N9" s="146"/>
      <c r="O9" s="147"/>
      <c r="P9" s="146"/>
      <c r="Q9" s="146"/>
      <c r="R9" s="148">
        <v>0</v>
      </c>
      <c r="S9" s="146">
        <v>0</v>
      </c>
      <c r="T9" s="142">
        <v>0</v>
      </c>
      <c r="U9" s="146">
        <v>0</v>
      </c>
      <c r="V9" s="142">
        <v>0</v>
      </c>
      <c r="W9" s="7"/>
      <c r="X9" s="5"/>
      <c r="Y9" s="6"/>
      <c r="Z9" s="6"/>
      <c r="AA9" s="6"/>
      <c r="AB9" s="6"/>
      <c r="AC9" s="5"/>
    </row>
    <row r="10" spans="1:29" ht="17.25" customHeight="1">
      <c r="A10" s="1" t="s">
        <v>28</v>
      </c>
      <c r="B10" s="129" t="s">
        <v>40</v>
      </c>
      <c r="C10" s="152">
        <v>42854</v>
      </c>
      <c r="D10" s="153"/>
      <c r="E10" s="154"/>
      <c r="F10" s="155"/>
      <c r="G10" s="156"/>
      <c r="H10" s="153"/>
      <c r="I10" s="154"/>
      <c r="J10" s="155"/>
      <c r="K10" s="155"/>
      <c r="L10" s="108"/>
      <c r="M10" s="155"/>
      <c r="N10" s="155"/>
      <c r="O10" s="108"/>
      <c r="P10" s="155"/>
      <c r="Q10" s="155"/>
      <c r="R10" s="157">
        <f>+D9+D10+H9+H10+L9+L10+O9+O10</f>
        <v>3</v>
      </c>
      <c r="S10" s="158">
        <f>+E9+E10+I9+I10</f>
        <v>0</v>
      </c>
      <c r="T10" s="159">
        <f>+F9+F10+J9+J10+M9+M10</f>
        <v>45019</v>
      </c>
      <c r="U10" s="160">
        <f>+G9+G10+K9+K10+N9+N10</f>
        <v>42640</v>
      </c>
      <c r="V10" s="161">
        <f>+U10/C10*100</f>
        <v>99.50063004620338</v>
      </c>
      <c r="W10" s="7"/>
      <c r="X10" s="11">
        <v>2</v>
      </c>
      <c r="Y10" s="9">
        <v>164</v>
      </c>
      <c r="Z10" s="9">
        <v>0</v>
      </c>
      <c r="AA10" s="9">
        <v>2</v>
      </c>
      <c r="AB10" s="9">
        <v>72</v>
      </c>
      <c r="AC10" s="11">
        <v>0</v>
      </c>
    </row>
    <row r="11" spans="1:29" ht="17.25" customHeight="1">
      <c r="A11" s="1"/>
      <c r="B11" s="89">
        <v>0</v>
      </c>
      <c r="C11" s="162"/>
      <c r="D11" s="163">
        <v>2</v>
      </c>
      <c r="E11" s="164">
        <v>1</v>
      </c>
      <c r="F11" s="165">
        <v>96109</v>
      </c>
      <c r="G11" s="166">
        <v>94732</v>
      </c>
      <c r="H11" s="167">
        <v>6</v>
      </c>
      <c r="I11" s="164">
        <v>1</v>
      </c>
      <c r="J11" s="165">
        <v>7785</v>
      </c>
      <c r="K11" s="168">
        <v>4137</v>
      </c>
      <c r="L11" s="169">
        <v>1</v>
      </c>
      <c r="M11" s="170">
        <v>300</v>
      </c>
      <c r="N11" s="171"/>
      <c r="O11" s="169"/>
      <c r="P11" s="170"/>
      <c r="Q11" s="170"/>
      <c r="R11" s="172">
        <v>0</v>
      </c>
      <c r="S11" s="173">
        <v>0</v>
      </c>
      <c r="T11" s="174">
        <v>0</v>
      </c>
      <c r="U11" s="173">
        <v>0</v>
      </c>
      <c r="V11" s="174">
        <v>0</v>
      </c>
      <c r="W11" s="7"/>
      <c r="X11" s="4">
        <v>2</v>
      </c>
      <c r="Y11" s="3">
        <v>120</v>
      </c>
      <c r="Z11" s="3">
        <v>15</v>
      </c>
      <c r="AA11" s="3">
        <v>4</v>
      </c>
      <c r="AB11" s="3">
        <v>103</v>
      </c>
      <c r="AC11" s="4">
        <v>48</v>
      </c>
    </row>
    <row r="12" spans="1:29" ht="17.25" customHeight="1">
      <c r="A12" s="1"/>
      <c r="B12" s="129" t="s">
        <v>41</v>
      </c>
      <c r="C12" s="159">
        <v>99121</v>
      </c>
      <c r="D12" s="153"/>
      <c r="E12" s="154"/>
      <c r="F12" s="155"/>
      <c r="G12" s="175"/>
      <c r="H12" s="176">
        <v>1</v>
      </c>
      <c r="I12" s="154"/>
      <c r="J12" s="155">
        <v>1379</v>
      </c>
      <c r="K12" s="155">
        <v>60</v>
      </c>
      <c r="L12" s="159"/>
      <c r="M12" s="160"/>
      <c r="N12" s="160"/>
      <c r="O12" s="159"/>
      <c r="P12" s="160"/>
      <c r="Q12" s="160"/>
      <c r="R12" s="157">
        <f>+D11+D12+H11+H12+L11+L12+O11+O12</f>
        <v>10</v>
      </c>
      <c r="S12" s="158">
        <f>+E11+E12+I11+I12</f>
        <v>2</v>
      </c>
      <c r="T12" s="159">
        <f>+F11+F12+J11+J12+M11+M12</f>
        <v>105573</v>
      </c>
      <c r="U12" s="160">
        <f>+G11+G12+K11+K12+N11+N12</f>
        <v>98929</v>
      </c>
      <c r="V12" s="161">
        <f>+U12/C12*100</f>
        <v>99.80629735373937</v>
      </c>
      <c r="W12" s="7"/>
      <c r="X12" s="11"/>
      <c r="Y12" s="9"/>
      <c r="Z12" s="9"/>
      <c r="AA12" s="9">
        <v>1</v>
      </c>
      <c r="AB12" s="9">
        <v>26</v>
      </c>
      <c r="AC12" s="11">
        <v>17</v>
      </c>
    </row>
    <row r="13" spans="1:29" ht="17.25" customHeight="1">
      <c r="A13" s="1"/>
      <c r="B13" s="89">
        <v>0</v>
      </c>
      <c r="C13" s="162"/>
      <c r="D13" s="163">
        <v>1</v>
      </c>
      <c r="E13" s="164"/>
      <c r="F13" s="165">
        <v>5300</v>
      </c>
      <c r="G13" s="166">
        <v>4383</v>
      </c>
      <c r="H13" s="167">
        <v>1</v>
      </c>
      <c r="I13" s="164"/>
      <c r="J13" s="165">
        <v>165</v>
      </c>
      <c r="K13" s="168">
        <v>58</v>
      </c>
      <c r="L13" s="174"/>
      <c r="M13" s="173"/>
      <c r="N13" s="173"/>
      <c r="O13" s="174"/>
      <c r="P13" s="173"/>
      <c r="Q13" s="173"/>
      <c r="R13" s="172">
        <v>0</v>
      </c>
      <c r="S13" s="173">
        <v>0</v>
      </c>
      <c r="T13" s="174">
        <v>0</v>
      </c>
      <c r="U13" s="173">
        <v>0</v>
      </c>
      <c r="V13" s="174">
        <v>0</v>
      </c>
      <c r="W13" s="7"/>
      <c r="X13" s="4"/>
      <c r="Y13" s="3"/>
      <c r="Z13" s="3"/>
      <c r="AA13" s="3"/>
      <c r="AB13" s="3"/>
      <c r="AC13" s="4"/>
    </row>
    <row r="14" spans="1:29" ht="17.25" customHeight="1">
      <c r="A14" s="1"/>
      <c r="B14" s="129" t="s">
        <v>111</v>
      </c>
      <c r="C14" s="159">
        <v>4676</v>
      </c>
      <c r="D14" s="153"/>
      <c r="E14" s="154"/>
      <c r="F14" s="155"/>
      <c r="G14" s="175"/>
      <c r="H14" s="176">
        <v>3</v>
      </c>
      <c r="I14" s="154"/>
      <c r="J14" s="155">
        <v>1350</v>
      </c>
      <c r="K14" s="155">
        <v>123</v>
      </c>
      <c r="L14" s="108"/>
      <c r="M14" s="155"/>
      <c r="N14" s="155"/>
      <c r="O14" s="108"/>
      <c r="P14" s="155"/>
      <c r="Q14" s="155"/>
      <c r="R14" s="157">
        <f>+D13+D14+H13+H14+L13+L14+O13+O14</f>
        <v>5</v>
      </c>
      <c r="S14" s="158">
        <f>+E13+E14+I13+I14</f>
        <v>0</v>
      </c>
      <c r="T14" s="159">
        <f>+F13+F14+J13+J14+M13+M14</f>
        <v>6815</v>
      </c>
      <c r="U14" s="160">
        <f>+G13+G14+K13+K14+N13+N14</f>
        <v>4564</v>
      </c>
      <c r="V14" s="161">
        <f>+U14/C14*100</f>
        <v>97.60479041916167</v>
      </c>
      <c r="W14" s="7"/>
      <c r="X14" s="83">
        <v>4</v>
      </c>
      <c r="Y14" s="9">
        <v>324</v>
      </c>
      <c r="Z14" s="9">
        <v>97</v>
      </c>
      <c r="AA14" s="84">
        <v>1</v>
      </c>
      <c r="AB14" s="9">
        <v>22</v>
      </c>
      <c r="AC14" s="11">
        <v>15</v>
      </c>
    </row>
    <row r="15" spans="1:29" ht="17.25" customHeight="1">
      <c r="A15" s="1"/>
      <c r="B15" s="89">
        <v>0</v>
      </c>
      <c r="C15" s="162"/>
      <c r="D15" s="163">
        <v>1</v>
      </c>
      <c r="E15" s="164">
        <v>1</v>
      </c>
      <c r="F15" s="165">
        <v>4843</v>
      </c>
      <c r="G15" s="166">
        <v>4684</v>
      </c>
      <c r="H15" s="167">
        <v>8</v>
      </c>
      <c r="I15" s="164"/>
      <c r="J15" s="165">
        <v>8130</v>
      </c>
      <c r="K15" s="168">
        <v>6479</v>
      </c>
      <c r="L15" s="169">
        <v>1</v>
      </c>
      <c r="M15" s="170">
        <v>400</v>
      </c>
      <c r="N15" s="170">
        <v>37</v>
      </c>
      <c r="O15" s="169"/>
      <c r="P15" s="170"/>
      <c r="Q15" s="170"/>
      <c r="R15" s="172">
        <v>0</v>
      </c>
      <c r="S15" s="173">
        <v>0</v>
      </c>
      <c r="T15" s="174">
        <v>0</v>
      </c>
      <c r="U15" s="173">
        <v>0</v>
      </c>
      <c r="V15" s="174">
        <v>0</v>
      </c>
      <c r="W15" s="7"/>
      <c r="X15" s="4">
        <v>2</v>
      </c>
      <c r="Y15" s="3">
        <v>150</v>
      </c>
      <c r="Z15" s="3">
        <v>91</v>
      </c>
      <c r="AA15" s="3">
        <v>1</v>
      </c>
      <c r="AB15" s="3">
        <v>13</v>
      </c>
      <c r="AC15" s="4">
        <v>13</v>
      </c>
    </row>
    <row r="16" spans="1:29" ht="17.25" customHeight="1">
      <c r="A16" s="1"/>
      <c r="B16" s="130" t="s">
        <v>112</v>
      </c>
      <c r="C16" s="174">
        <v>11355</v>
      </c>
      <c r="D16" s="177"/>
      <c r="E16" s="178"/>
      <c r="F16" s="179"/>
      <c r="G16" s="180"/>
      <c r="H16" s="181"/>
      <c r="I16" s="178"/>
      <c r="J16" s="179"/>
      <c r="K16" s="179"/>
      <c r="L16" s="174"/>
      <c r="M16" s="173"/>
      <c r="N16" s="173"/>
      <c r="O16" s="174"/>
      <c r="P16" s="173"/>
      <c r="Q16" s="173"/>
      <c r="R16" s="172">
        <f>+D15+D16+H15+H16+L15+L16+O15+O16</f>
        <v>10</v>
      </c>
      <c r="S16" s="182">
        <f>+E15+E16+I15+I16</f>
        <v>1</v>
      </c>
      <c r="T16" s="174">
        <f>+F15+F16+J15+J16+M15+M16</f>
        <v>13373</v>
      </c>
      <c r="U16" s="173">
        <f>+G15+G16+K15+K16+N15+N16</f>
        <v>11200</v>
      </c>
      <c r="V16" s="183">
        <f>+U16/C16*100</f>
        <v>98.63496257155438</v>
      </c>
      <c r="W16" s="7"/>
      <c r="X16" s="14"/>
      <c r="Y16" s="12"/>
      <c r="Z16" s="12"/>
      <c r="AA16" s="85">
        <v>1</v>
      </c>
      <c r="AB16" s="85">
        <v>13</v>
      </c>
      <c r="AC16" s="86">
        <v>13</v>
      </c>
    </row>
    <row r="17" spans="1:29" ht="17.25" customHeight="1">
      <c r="A17" s="1"/>
      <c r="B17" s="90">
        <v>0</v>
      </c>
      <c r="C17" s="162"/>
      <c r="D17" s="163"/>
      <c r="E17" s="164"/>
      <c r="F17" s="165"/>
      <c r="G17" s="166"/>
      <c r="H17" s="167">
        <v>1</v>
      </c>
      <c r="I17" s="164"/>
      <c r="J17" s="165">
        <v>4750</v>
      </c>
      <c r="K17" s="168">
        <v>3827</v>
      </c>
      <c r="L17" s="162"/>
      <c r="M17" s="184"/>
      <c r="N17" s="184"/>
      <c r="O17" s="162"/>
      <c r="P17" s="184"/>
      <c r="Q17" s="184"/>
      <c r="R17" s="185">
        <v>0</v>
      </c>
      <c r="S17" s="184">
        <v>0</v>
      </c>
      <c r="T17" s="162">
        <v>0</v>
      </c>
      <c r="U17" s="184">
        <v>0</v>
      </c>
      <c r="V17" s="162">
        <v>0</v>
      </c>
      <c r="W17" s="7"/>
      <c r="X17" s="4"/>
      <c r="Y17" s="3"/>
      <c r="Z17" s="3"/>
      <c r="AA17" s="3"/>
      <c r="AB17" s="3"/>
      <c r="AC17" s="4"/>
    </row>
    <row r="18" spans="1:29" ht="17.25" customHeight="1">
      <c r="A18" s="1"/>
      <c r="B18" s="128" t="s">
        <v>42</v>
      </c>
      <c r="C18" s="159">
        <v>3862</v>
      </c>
      <c r="D18" s="153"/>
      <c r="E18" s="154"/>
      <c r="F18" s="155"/>
      <c r="G18" s="175"/>
      <c r="H18" s="176">
        <v>1</v>
      </c>
      <c r="I18" s="154"/>
      <c r="J18" s="155">
        <v>415</v>
      </c>
      <c r="K18" s="186">
        <v>6</v>
      </c>
      <c r="L18" s="108"/>
      <c r="M18" s="155"/>
      <c r="N18" s="155"/>
      <c r="O18" s="108"/>
      <c r="P18" s="155"/>
      <c r="Q18" s="155"/>
      <c r="R18" s="157">
        <f>+D17+D18+H17+H18+L17+L18+O17+O18</f>
        <v>2</v>
      </c>
      <c r="S18" s="158">
        <f>+E17+E18+I17+I18</f>
        <v>0</v>
      </c>
      <c r="T18" s="159">
        <f>+F17+F18+J17+J18+M17+M18</f>
        <v>5165</v>
      </c>
      <c r="U18" s="160">
        <f>+G17+G18+K17+K18+N17+N18</f>
        <v>3833</v>
      </c>
      <c r="V18" s="161">
        <f>+U18/C18*100</f>
        <v>99.24909373381668</v>
      </c>
      <c r="W18" s="10"/>
      <c r="X18" s="11"/>
      <c r="Y18" s="9"/>
      <c r="Z18" s="9"/>
      <c r="AA18" s="9"/>
      <c r="AB18" s="9"/>
      <c r="AC18" s="11"/>
    </row>
    <row r="19" spans="1:29" ht="17.25" customHeight="1">
      <c r="A19" s="1"/>
      <c r="B19" s="89">
        <v>0</v>
      </c>
      <c r="C19" s="174"/>
      <c r="D19" s="187"/>
      <c r="E19" s="188"/>
      <c r="F19" s="170"/>
      <c r="G19" s="190"/>
      <c r="H19" s="191">
        <v>4</v>
      </c>
      <c r="I19" s="188"/>
      <c r="J19" s="170">
        <v>3870</v>
      </c>
      <c r="K19" s="169">
        <v>2995</v>
      </c>
      <c r="L19" s="169"/>
      <c r="M19" s="170"/>
      <c r="N19" s="170"/>
      <c r="O19" s="169"/>
      <c r="P19" s="170"/>
      <c r="Q19" s="170"/>
      <c r="R19" s="172">
        <v>0</v>
      </c>
      <c r="S19" s="173">
        <v>0</v>
      </c>
      <c r="T19" s="174">
        <v>0</v>
      </c>
      <c r="U19" s="173">
        <v>0</v>
      </c>
      <c r="V19" s="174">
        <v>0</v>
      </c>
      <c r="W19" s="7"/>
      <c r="X19" s="5"/>
      <c r="Y19" s="6"/>
      <c r="Z19" s="6"/>
      <c r="AA19" s="6"/>
      <c r="AB19" s="6"/>
      <c r="AC19" s="5"/>
    </row>
    <row r="20" spans="1:29" ht="17.25" customHeight="1">
      <c r="A20" s="1"/>
      <c r="B20" s="129" t="s">
        <v>43</v>
      </c>
      <c r="C20" s="159">
        <v>3055</v>
      </c>
      <c r="D20" s="153">
        <v>1</v>
      </c>
      <c r="E20" s="154"/>
      <c r="F20" s="155">
        <v>6860</v>
      </c>
      <c r="G20" s="175">
        <v>50</v>
      </c>
      <c r="H20" s="176"/>
      <c r="I20" s="154"/>
      <c r="J20" s="155"/>
      <c r="K20" s="155"/>
      <c r="L20" s="159"/>
      <c r="M20" s="160"/>
      <c r="N20" s="160"/>
      <c r="O20" s="159"/>
      <c r="P20" s="160"/>
      <c r="Q20" s="160"/>
      <c r="R20" s="157">
        <f>+D19+D20+H19+H20+L19+L20+O19+O20</f>
        <v>5</v>
      </c>
      <c r="S20" s="158">
        <f>+E19+E20+I19+I20</f>
        <v>0</v>
      </c>
      <c r="T20" s="159">
        <f>+F19+F20+J19+J20+M19+M20</f>
        <v>10730</v>
      </c>
      <c r="U20" s="160">
        <f>+G19+G20+K19+K20+N19+N20</f>
        <v>3045</v>
      </c>
      <c r="V20" s="161">
        <f>+U20/C20*100</f>
        <v>99.67266775777414</v>
      </c>
      <c r="W20" s="7"/>
      <c r="X20" s="11"/>
      <c r="Y20" s="9"/>
      <c r="Z20" s="9"/>
      <c r="AA20" s="9"/>
      <c r="AB20" s="9"/>
      <c r="AC20" s="11"/>
    </row>
    <row r="21" spans="1:29" ht="17.25" customHeight="1">
      <c r="A21" s="1"/>
      <c r="B21" s="89">
        <v>0</v>
      </c>
      <c r="C21" s="162"/>
      <c r="D21" s="163"/>
      <c r="E21" s="164"/>
      <c r="F21" s="165"/>
      <c r="G21" s="166"/>
      <c r="H21" s="167">
        <v>1</v>
      </c>
      <c r="I21" s="164"/>
      <c r="J21" s="165">
        <v>1400</v>
      </c>
      <c r="K21" s="168">
        <v>1005</v>
      </c>
      <c r="L21" s="174"/>
      <c r="M21" s="173"/>
      <c r="N21" s="173"/>
      <c r="O21" s="174"/>
      <c r="P21" s="173"/>
      <c r="Q21" s="173"/>
      <c r="R21" s="172">
        <v>0</v>
      </c>
      <c r="S21" s="173">
        <v>0</v>
      </c>
      <c r="T21" s="174">
        <v>0</v>
      </c>
      <c r="U21" s="173">
        <v>0</v>
      </c>
      <c r="V21" s="174">
        <v>0</v>
      </c>
      <c r="W21" s="7"/>
      <c r="X21" s="4">
        <v>1</v>
      </c>
      <c r="Y21" s="3">
        <v>90</v>
      </c>
      <c r="Z21" s="3">
        <v>11</v>
      </c>
      <c r="AA21" s="3"/>
      <c r="AB21" s="3"/>
      <c r="AC21" s="4"/>
    </row>
    <row r="22" spans="1:29" ht="17.25" customHeight="1">
      <c r="A22" s="1"/>
      <c r="B22" s="129" t="s">
        <v>44</v>
      </c>
      <c r="C22" s="159">
        <v>1027</v>
      </c>
      <c r="D22" s="153"/>
      <c r="E22" s="154"/>
      <c r="F22" s="155"/>
      <c r="G22" s="175"/>
      <c r="H22" s="176"/>
      <c r="I22" s="154"/>
      <c r="J22" s="155"/>
      <c r="K22" s="155"/>
      <c r="L22" s="108"/>
      <c r="M22" s="155"/>
      <c r="N22" s="155"/>
      <c r="O22" s="108"/>
      <c r="P22" s="155"/>
      <c r="Q22" s="155"/>
      <c r="R22" s="157">
        <f>+D21+D22+H21+H22+L21+L22+O21+O22</f>
        <v>1</v>
      </c>
      <c r="S22" s="158">
        <f>+E21+E22+I21+I22</f>
        <v>0</v>
      </c>
      <c r="T22" s="159">
        <f>+F21+F22+J21+J22+M21+M22</f>
        <v>1400</v>
      </c>
      <c r="U22" s="160">
        <f>+G21+G22+K21+K22+N21+N22</f>
        <v>1005</v>
      </c>
      <c r="V22" s="161">
        <f>+U22/C22*100</f>
        <v>97.85783836416748</v>
      </c>
      <c r="W22" s="7"/>
      <c r="X22" s="11">
        <v>2</v>
      </c>
      <c r="Y22" s="9">
        <v>120</v>
      </c>
      <c r="Z22" s="16">
        <v>11</v>
      </c>
      <c r="AA22" s="9"/>
      <c r="AB22" s="9"/>
      <c r="AC22" s="11"/>
    </row>
    <row r="23" spans="1:29" ht="17.25" customHeight="1">
      <c r="A23" s="1"/>
      <c r="B23" s="89">
        <v>0</v>
      </c>
      <c r="C23" s="162"/>
      <c r="D23" s="163"/>
      <c r="E23" s="164"/>
      <c r="F23" s="165"/>
      <c r="G23" s="166"/>
      <c r="H23" s="167">
        <v>1</v>
      </c>
      <c r="I23" s="164"/>
      <c r="J23" s="165">
        <v>860</v>
      </c>
      <c r="K23" s="168">
        <v>802</v>
      </c>
      <c r="L23" s="169"/>
      <c r="M23" s="170"/>
      <c r="N23" s="170"/>
      <c r="O23" s="169"/>
      <c r="P23" s="170"/>
      <c r="Q23" s="170"/>
      <c r="R23" s="172">
        <v>0</v>
      </c>
      <c r="S23" s="173">
        <v>0</v>
      </c>
      <c r="T23" s="174">
        <v>0</v>
      </c>
      <c r="U23" s="173">
        <v>0</v>
      </c>
      <c r="V23" s="174">
        <v>0</v>
      </c>
      <c r="W23" s="7"/>
      <c r="X23" s="4"/>
      <c r="Y23" s="3"/>
      <c r="Z23" s="3"/>
      <c r="AA23" s="3"/>
      <c r="AB23" s="3"/>
      <c r="AC23" s="4"/>
    </row>
    <row r="24" spans="1:29" ht="17.25" customHeight="1">
      <c r="A24" s="1"/>
      <c r="B24" s="130" t="s">
        <v>45</v>
      </c>
      <c r="C24" s="159">
        <v>803</v>
      </c>
      <c r="D24" s="177"/>
      <c r="E24" s="178"/>
      <c r="F24" s="179"/>
      <c r="G24" s="180"/>
      <c r="H24" s="181"/>
      <c r="I24" s="178"/>
      <c r="J24" s="179"/>
      <c r="K24" s="179"/>
      <c r="L24" s="174"/>
      <c r="M24" s="173"/>
      <c r="N24" s="173"/>
      <c r="O24" s="174"/>
      <c r="P24" s="173"/>
      <c r="Q24" s="173"/>
      <c r="R24" s="172">
        <f>+D23+D24+H23+H24+L23+L24+O23+O24</f>
        <v>1</v>
      </c>
      <c r="S24" s="192">
        <f>+E23+E24+I23+I24</f>
        <v>0</v>
      </c>
      <c r="T24" s="174">
        <f>+F23+F24+J23+J24+M23+M24</f>
        <v>860</v>
      </c>
      <c r="U24" s="173">
        <f>+G23+G24+K23+K24+N23+N24</f>
        <v>802</v>
      </c>
      <c r="V24" s="183">
        <f>+U24/C24*100</f>
        <v>99.87546699875467</v>
      </c>
      <c r="W24" s="7"/>
      <c r="X24" s="14"/>
      <c r="Y24" s="12"/>
      <c r="Z24" s="12"/>
      <c r="AA24" s="12"/>
      <c r="AB24" s="12"/>
      <c r="AC24" s="14"/>
    </row>
    <row r="25" spans="1:29" ht="17.25" customHeight="1">
      <c r="A25" s="1"/>
      <c r="B25" s="90">
        <v>0</v>
      </c>
      <c r="C25" s="162"/>
      <c r="D25" s="163">
        <v>1</v>
      </c>
      <c r="E25" s="164"/>
      <c r="F25" s="165">
        <v>19800</v>
      </c>
      <c r="G25" s="166">
        <v>18466</v>
      </c>
      <c r="H25" s="167"/>
      <c r="I25" s="164"/>
      <c r="J25" s="165"/>
      <c r="K25" s="168"/>
      <c r="L25" s="162"/>
      <c r="M25" s="184"/>
      <c r="N25" s="184"/>
      <c r="O25" s="162"/>
      <c r="P25" s="184"/>
      <c r="Q25" s="184"/>
      <c r="R25" s="185">
        <v>0</v>
      </c>
      <c r="S25" s="184">
        <v>0</v>
      </c>
      <c r="T25" s="162">
        <v>0</v>
      </c>
      <c r="U25" s="184">
        <v>0</v>
      </c>
      <c r="V25" s="162">
        <v>0</v>
      </c>
      <c r="W25" s="7"/>
      <c r="X25" s="4"/>
      <c r="Y25" s="3"/>
      <c r="Z25" s="3"/>
      <c r="AA25" s="3"/>
      <c r="AB25" s="3"/>
      <c r="AC25" s="4"/>
    </row>
    <row r="26" spans="1:29" ht="17.25" customHeight="1">
      <c r="A26" s="1"/>
      <c r="B26" s="143" t="s">
        <v>46</v>
      </c>
      <c r="C26" s="174">
        <v>19605</v>
      </c>
      <c r="D26" s="177"/>
      <c r="E26" s="178"/>
      <c r="F26" s="179"/>
      <c r="G26" s="180"/>
      <c r="H26" s="181">
        <v>11</v>
      </c>
      <c r="I26" s="178"/>
      <c r="J26" s="179">
        <v>8504</v>
      </c>
      <c r="K26" s="179">
        <v>693</v>
      </c>
      <c r="L26" s="193">
        <v>8</v>
      </c>
      <c r="M26" s="179">
        <v>8940</v>
      </c>
      <c r="N26" s="179">
        <v>256</v>
      </c>
      <c r="O26" s="193">
        <v>4</v>
      </c>
      <c r="P26" s="179">
        <v>4000</v>
      </c>
      <c r="Q26" s="179">
        <v>115</v>
      </c>
      <c r="R26" s="172">
        <f>+D25+D26+H25+H26+L25+L26+O25+O26</f>
        <v>24</v>
      </c>
      <c r="S26" s="192">
        <f>+E25+E26+I25+I26</f>
        <v>0</v>
      </c>
      <c r="T26" s="174">
        <f>+F25+F26+J25+J26+M25+M26</f>
        <v>37244</v>
      </c>
      <c r="U26" s="173">
        <f>+G25+G26+K25+K26+N25+N26</f>
        <v>19415</v>
      </c>
      <c r="V26" s="183">
        <f>+U26/C26*100</f>
        <v>99.03085947462382</v>
      </c>
      <c r="W26" s="7"/>
      <c r="X26" s="14">
        <v>2</v>
      </c>
      <c r="Y26" s="12">
        <v>450</v>
      </c>
      <c r="Z26" s="12">
        <v>21</v>
      </c>
      <c r="AA26" s="12"/>
      <c r="AB26" s="12"/>
      <c r="AC26" s="14"/>
    </row>
    <row r="27" spans="1:29" ht="17.25" customHeight="1">
      <c r="A27" s="110"/>
      <c r="B27" s="90">
        <v>0</v>
      </c>
      <c r="C27" s="162"/>
      <c r="D27" s="163">
        <v>2</v>
      </c>
      <c r="E27" s="164">
        <v>1</v>
      </c>
      <c r="F27" s="165">
        <v>16538</v>
      </c>
      <c r="G27" s="166">
        <v>14390</v>
      </c>
      <c r="H27" s="167"/>
      <c r="I27" s="164"/>
      <c r="J27" s="165"/>
      <c r="K27" s="168"/>
      <c r="L27" s="168"/>
      <c r="M27" s="165"/>
      <c r="N27" s="165"/>
      <c r="O27" s="168"/>
      <c r="P27" s="165"/>
      <c r="Q27" s="165"/>
      <c r="R27" s="185">
        <v>0</v>
      </c>
      <c r="S27" s="184">
        <v>0</v>
      </c>
      <c r="T27" s="162">
        <v>0</v>
      </c>
      <c r="U27" s="184">
        <v>0</v>
      </c>
      <c r="V27" s="162">
        <v>0</v>
      </c>
      <c r="W27" s="7"/>
      <c r="X27" s="4"/>
      <c r="Y27" s="3"/>
      <c r="Z27" s="3"/>
      <c r="AA27" s="3"/>
      <c r="AB27" s="3"/>
      <c r="AC27" s="4"/>
    </row>
    <row r="28" spans="1:29" ht="17.25" customHeight="1">
      <c r="A28" s="110"/>
      <c r="B28" s="128" t="s">
        <v>47</v>
      </c>
      <c r="C28" s="159">
        <v>15018</v>
      </c>
      <c r="D28" s="153"/>
      <c r="E28" s="154"/>
      <c r="F28" s="155"/>
      <c r="G28" s="175"/>
      <c r="H28" s="176"/>
      <c r="I28" s="154"/>
      <c r="J28" s="155"/>
      <c r="K28" s="155"/>
      <c r="L28" s="159">
        <v>1</v>
      </c>
      <c r="M28" s="160">
        <v>5000</v>
      </c>
      <c r="N28" s="160">
        <v>237</v>
      </c>
      <c r="O28" s="159"/>
      <c r="P28" s="160"/>
      <c r="Q28" s="160"/>
      <c r="R28" s="157">
        <f>+D27+D28+H27+H28+L27+L28+O27+O28</f>
        <v>3</v>
      </c>
      <c r="S28" s="158">
        <f>+E27+E28+I27+I28</f>
        <v>1</v>
      </c>
      <c r="T28" s="159">
        <f>+F27+F28+J27+J28+M27+M28</f>
        <v>21538</v>
      </c>
      <c r="U28" s="160">
        <f>+G27+G28+K27+K28+N27+N28</f>
        <v>14627</v>
      </c>
      <c r="V28" s="161">
        <f>+U28/C28*100</f>
        <v>97.39645758423225</v>
      </c>
      <c r="W28" s="10"/>
      <c r="X28" s="11"/>
      <c r="Y28" s="9"/>
      <c r="Z28" s="9"/>
      <c r="AA28" s="9"/>
      <c r="AB28" s="9"/>
      <c r="AC28" s="11"/>
    </row>
    <row r="29" spans="1:29" ht="17.25" customHeight="1">
      <c r="A29" s="110"/>
      <c r="B29" s="89">
        <v>0</v>
      </c>
      <c r="C29" s="174"/>
      <c r="D29" s="187">
        <v>1</v>
      </c>
      <c r="E29" s="188"/>
      <c r="F29" s="170">
        <v>11680</v>
      </c>
      <c r="G29" s="190">
        <v>6857</v>
      </c>
      <c r="H29" s="191">
        <v>3</v>
      </c>
      <c r="I29" s="188"/>
      <c r="J29" s="170">
        <v>905</v>
      </c>
      <c r="K29" s="169">
        <v>433</v>
      </c>
      <c r="L29" s="174"/>
      <c r="M29" s="173"/>
      <c r="N29" s="173"/>
      <c r="O29" s="174"/>
      <c r="P29" s="173"/>
      <c r="Q29" s="173"/>
      <c r="R29" s="172">
        <v>0</v>
      </c>
      <c r="S29" s="173">
        <v>0</v>
      </c>
      <c r="T29" s="174">
        <v>0</v>
      </c>
      <c r="U29" s="173">
        <v>0</v>
      </c>
      <c r="V29" s="174">
        <v>0</v>
      </c>
      <c r="W29" s="7"/>
      <c r="X29" s="5"/>
      <c r="Y29" s="6"/>
      <c r="Z29" s="6"/>
      <c r="AA29" s="6"/>
      <c r="AB29" s="6"/>
      <c r="AC29" s="5"/>
    </row>
    <row r="30" spans="1:29" ht="17.25" customHeight="1">
      <c r="A30" s="110"/>
      <c r="B30" s="128" t="s">
        <v>48</v>
      </c>
      <c r="C30" s="159">
        <v>7296</v>
      </c>
      <c r="D30" s="153"/>
      <c r="E30" s="154"/>
      <c r="F30" s="155"/>
      <c r="G30" s="175"/>
      <c r="H30" s="176"/>
      <c r="I30" s="154"/>
      <c r="J30" s="155"/>
      <c r="K30" s="155"/>
      <c r="L30" s="108"/>
      <c r="M30" s="155"/>
      <c r="N30" s="155"/>
      <c r="O30" s="108"/>
      <c r="P30" s="155"/>
      <c r="Q30" s="155"/>
      <c r="R30" s="157">
        <f>+D29+D30+H29+H30+L29+L30+O29+O30</f>
        <v>4</v>
      </c>
      <c r="S30" s="158">
        <f>+E29+E30+I29+I30</f>
        <v>0</v>
      </c>
      <c r="T30" s="159">
        <f>+F29+F30+J29+J30+M29+M30</f>
        <v>12585</v>
      </c>
      <c r="U30" s="160">
        <f>+G29+G30+K29+K30+N29+N30</f>
        <v>7290</v>
      </c>
      <c r="V30" s="161">
        <f>+U30/C30*100</f>
        <v>99.91776315789474</v>
      </c>
      <c r="W30" s="7"/>
      <c r="X30" s="11"/>
      <c r="Y30" s="9"/>
      <c r="Z30" s="9"/>
      <c r="AA30" s="9"/>
      <c r="AB30" s="9"/>
      <c r="AC30" s="11"/>
    </row>
    <row r="31" spans="1:29" ht="17.25" customHeight="1">
      <c r="A31" s="111"/>
      <c r="B31" s="113"/>
      <c r="C31" s="194">
        <v>0</v>
      </c>
      <c r="D31" s="195">
        <f aca="true" t="shared" si="0" ref="D31:R31">+D9+D11+D13+D15+D17+D19+D21+D23+D25+D27+D29</f>
        <v>9</v>
      </c>
      <c r="E31" s="196">
        <f t="shared" si="0"/>
        <v>3</v>
      </c>
      <c r="F31" s="195">
        <f t="shared" si="0"/>
        <v>197070</v>
      </c>
      <c r="G31" s="195">
        <f t="shared" si="0"/>
        <v>184367</v>
      </c>
      <c r="H31" s="195">
        <f t="shared" si="0"/>
        <v>27</v>
      </c>
      <c r="I31" s="196">
        <f t="shared" si="0"/>
        <v>1</v>
      </c>
      <c r="J31" s="195">
        <f>+J9+J11+J13+J15+J17+J19+J21+J23+J25+J27+J29</f>
        <v>30084</v>
      </c>
      <c r="K31" s="195">
        <f t="shared" si="0"/>
        <v>21521</v>
      </c>
      <c r="L31" s="197">
        <f t="shared" si="0"/>
        <v>2</v>
      </c>
      <c r="M31" s="197">
        <f t="shared" si="0"/>
        <v>700</v>
      </c>
      <c r="N31" s="198">
        <f t="shared" si="0"/>
        <v>37</v>
      </c>
      <c r="O31" s="198">
        <f t="shared" si="0"/>
        <v>0</v>
      </c>
      <c r="P31" s="197">
        <f t="shared" si="0"/>
        <v>0</v>
      </c>
      <c r="Q31" s="198">
        <f t="shared" si="0"/>
        <v>0</v>
      </c>
      <c r="R31" s="199">
        <f t="shared" si="0"/>
        <v>0</v>
      </c>
      <c r="S31" s="194">
        <v>0</v>
      </c>
      <c r="T31" s="200">
        <f>+T9+T11+T13+T15+T17+T19+T21+T23+T25+T27+T29</f>
        <v>0</v>
      </c>
      <c r="U31" s="200">
        <v>0</v>
      </c>
      <c r="V31" s="200">
        <f>+V9+V11+V13+V15+V17+V19+V21+V23+V25+V27+V29</f>
        <v>0</v>
      </c>
      <c r="W31" s="7" t="e">
        <f>+W9+W11+#REF!+W13+W15+W17+W19+W21+W23+W25+#REF!+W27+W29+#REF!</f>
        <v>#REF!</v>
      </c>
      <c r="X31" s="99">
        <f aca="true" t="shared" si="1" ref="X31:AC32">+X9+X11+X13+X15+X17+X19+X21+X23+X25+X27+X29</f>
        <v>5</v>
      </c>
      <c r="Y31" s="99">
        <f t="shared" si="1"/>
        <v>360</v>
      </c>
      <c r="Z31" s="99">
        <f t="shared" si="1"/>
        <v>117</v>
      </c>
      <c r="AA31" s="99">
        <f t="shared" si="1"/>
        <v>5</v>
      </c>
      <c r="AB31" s="99">
        <f t="shared" si="1"/>
        <v>116</v>
      </c>
      <c r="AC31" s="116">
        <f t="shared" si="1"/>
        <v>61</v>
      </c>
    </row>
    <row r="32" spans="1:29" ht="19.5" customHeight="1" thickBot="1">
      <c r="A32" s="112"/>
      <c r="B32" s="117" t="s">
        <v>127</v>
      </c>
      <c r="C32" s="201">
        <f>SUM(C9:C30)</f>
        <v>208672</v>
      </c>
      <c r="D32" s="202">
        <f>+D10+D12+D14+D16+D18+D20+D22+D24+D26+D28+D30</f>
        <v>1</v>
      </c>
      <c r="E32" s="203">
        <v>0</v>
      </c>
      <c r="F32" s="202">
        <f>+F10+F12+F14+F16+F18+F20+F22+F24+F26+F28+F30</f>
        <v>6860</v>
      </c>
      <c r="G32" s="202">
        <f>+G10+G12+G14+G16+G18+G20+G22+G24+G26+G28+G30</f>
        <v>50</v>
      </c>
      <c r="H32" s="202">
        <f>+H10+H12+H14+H16+H18+H20+H22+H24+H26+H28+H30</f>
        <v>16</v>
      </c>
      <c r="I32" s="203">
        <v>0</v>
      </c>
      <c r="J32" s="202">
        <f>+J10+J12+J14+J16+J18+J20+J22+J24+J26+J28+J30</f>
        <v>11648</v>
      </c>
      <c r="K32" s="204">
        <f aca="true" t="shared" si="2" ref="K32:U32">+K10+K12+K14+K16+K18+K20+K22+K24+K26+K28+K30</f>
        <v>882</v>
      </c>
      <c r="L32" s="205">
        <f t="shared" si="2"/>
        <v>9</v>
      </c>
      <c r="M32" s="205">
        <f t="shared" si="2"/>
        <v>13940</v>
      </c>
      <c r="N32" s="206">
        <f t="shared" si="2"/>
        <v>493</v>
      </c>
      <c r="O32" s="206">
        <f t="shared" si="2"/>
        <v>4</v>
      </c>
      <c r="P32" s="205">
        <f t="shared" si="2"/>
        <v>4000</v>
      </c>
      <c r="Q32" s="206">
        <f t="shared" si="2"/>
        <v>115</v>
      </c>
      <c r="R32" s="205">
        <f t="shared" si="2"/>
        <v>68</v>
      </c>
      <c r="S32" s="207">
        <f t="shared" si="2"/>
        <v>4</v>
      </c>
      <c r="T32" s="206">
        <f t="shared" si="2"/>
        <v>260302</v>
      </c>
      <c r="U32" s="206">
        <f t="shared" si="2"/>
        <v>207350</v>
      </c>
      <c r="V32" s="208">
        <f>+U32/C32*100</f>
        <v>99.36646986658488</v>
      </c>
      <c r="W32" s="7" t="e">
        <f>+W10+W12+#REF!+W14+W16+W18+W20+W22+W24+W26+#REF!+W28+W30+#REF!</f>
        <v>#REF!</v>
      </c>
      <c r="X32" s="98">
        <f t="shared" si="1"/>
        <v>10</v>
      </c>
      <c r="Y32" s="98">
        <f t="shared" si="1"/>
        <v>1058</v>
      </c>
      <c r="Z32" s="98">
        <f t="shared" si="1"/>
        <v>129</v>
      </c>
      <c r="AA32" s="98">
        <f t="shared" si="1"/>
        <v>5</v>
      </c>
      <c r="AB32" s="98">
        <f t="shared" si="1"/>
        <v>133</v>
      </c>
      <c r="AC32" s="118">
        <f t="shared" si="1"/>
        <v>45</v>
      </c>
    </row>
    <row r="33" spans="1:29" ht="17.25" customHeight="1" thickTop="1">
      <c r="A33" s="110" t="s">
        <v>114</v>
      </c>
      <c r="B33" s="2">
        <v>0</v>
      </c>
      <c r="C33" s="173"/>
      <c r="D33" s="187">
        <v>5</v>
      </c>
      <c r="E33" s="188">
        <v>2</v>
      </c>
      <c r="F33" s="170">
        <v>175423</v>
      </c>
      <c r="G33" s="190">
        <v>151611</v>
      </c>
      <c r="H33" s="191">
        <v>4</v>
      </c>
      <c r="I33" s="188"/>
      <c r="J33" s="170">
        <v>8190</v>
      </c>
      <c r="K33" s="169">
        <v>3974</v>
      </c>
      <c r="L33" s="174"/>
      <c r="M33" s="173"/>
      <c r="N33" s="173"/>
      <c r="O33" s="174"/>
      <c r="P33" s="173"/>
      <c r="Q33" s="173"/>
      <c r="R33" s="172">
        <v>0</v>
      </c>
      <c r="S33" s="173">
        <v>0</v>
      </c>
      <c r="T33" s="173">
        <v>0</v>
      </c>
      <c r="U33" s="173">
        <v>0</v>
      </c>
      <c r="V33" s="174">
        <v>0</v>
      </c>
      <c r="W33" s="7"/>
      <c r="X33" s="5"/>
      <c r="Y33" s="6"/>
      <c r="Z33" s="6"/>
      <c r="AA33" s="6"/>
      <c r="AB33" s="6"/>
      <c r="AC33" s="5"/>
    </row>
    <row r="34" spans="1:29" ht="17.25" customHeight="1">
      <c r="A34" s="110" t="s">
        <v>136</v>
      </c>
      <c r="B34" s="129" t="s">
        <v>49</v>
      </c>
      <c r="C34" s="160">
        <v>156167</v>
      </c>
      <c r="D34" s="153"/>
      <c r="E34" s="154"/>
      <c r="F34" s="155"/>
      <c r="G34" s="175"/>
      <c r="H34" s="176">
        <v>2</v>
      </c>
      <c r="I34" s="154"/>
      <c r="J34" s="155">
        <v>1300</v>
      </c>
      <c r="K34" s="155">
        <v>244</v>
      </c>
      <c r="L34" s="108">
        <v>3</v>
      </c>
      <c r="M34" s="155">
        <v>830</v>
      </c>
      <c r="N34" s="155">
        <v>30</v>
      </c>
      <c r="O34" s="108"/>
      <c r="P34" s="155"/>
      <c r="Q34" s="155"/>
      <c r="R34" s="157">
        <f>+D33+D34+H33+H34+L33+L34+O33+O34</f>
        <v>14</v>
      </c>
      <c r="S34" s="158">
        <f>+E33+E34+I33+I34</f>
        <v>2</v>
      </c>
      <c r="T34" s="159">
        <f>+F33+F34+J33+J34+M33+M34</f>
        <v>185743</v>
      </c>
      <c r="U34" s="160">
        <f>+G33+G34+K33+K34+N33+N34</f>
        <v>155859</v>
      </c>
      <c r="V34" s="161">
        <f>+U34/C34*100</f>
        <v>99.8027752342044</v>
      </c>
      <c r="W34" s="7"/>
      <c r="X34" s="11"/>
      <c r="Y34" s="9"/>
      <c r="Z34" s="9"/>
      <c r="AA34" s="9">
        <v>1</v>
      </c>
      <c r="AB34" s="9">
        <v>25</v>
      </c>
      <c r="AC34" s="11">
        <v>12</v>
      </c>
    </row>
    <row r="35" spans="1:29" ht="19.5" customHeight="1">
      <c r="A35" s="110"/>
      <c r="B35" s="89">
        <v>0</v>
      </c>
      <c r="C35" s="173"/>
      <c r="D35" s="163">
        <v>1</v>
      </c>
      <c r="E35" s="164"/>
      <c r="F35" s="165">
        <v>28600</v>
      </c>
      <c r="G35" s="166">
        <v>27227</v>
      </c>
      <c r="H35" s="167">
        <v>2</v>
      </c>
      <c r="I35" s="164">
        <v>2</v>
      </c>
      <c r="J35" s="165">
        <v>3551</v>
      </c>
      <c r="K35" s="168">
        <v>2590</v>
      </c>
      <c r="L35" s="169"/>
      <c r="M35" s="170"/>
      <c r="N35" s="170"/>
      <c r="O35" s="169"/>
      <c r="P35" s="170"/>
      <c r="Q35" s="170"/>
      <c r="R35" s="172">
        <v>0</v>
      </c>
      <c r="S35" s="173">
        <v>0</v>
      </c>
      <c r="T35" s="173">
        <v>0</v>
      </c>
      <c r="U35" s="173">
        <v>0</v>
      </c>
      <c r="V35" s="174">
        <v>0</v>
      </c>
      <c r="W35" s="7"/>
      <c r="X35" s="4"/>
      <c r="Y35" s="3"/>
      <c r="Z35" s="3"/>
      <c r="AA35" s="3"/>
      <c r="AB35" s="3"/>
      <c r="AC35" s="4"/>
    </row>
    <row r="36" spans="1:29" ht="19.5" customHeight="1">
      <c r="A36" s="110"/>
      <c r="B36" s="129" t="s">
        <v>113</v>
      </c>
      <c r="C36" s="160">
        <v>29899</v>
      </c>
      <c r="D36" s="153"/>
      <c r="E36" s="154"/>
      <c r="F36" s="155"/>
      <c r="G36" s="175"/>
      <c r="H36" s="176"/>
      <c r="I36" s="154"/>
      <c r="J36" s="155"/>
      <c r="K36" s="155"/>
      <c r="L36" s="159"/>
      <c r="M36" s="160"/>
      <c r="N36" s="160"/>
      <c r="O36" s="159"/>
      <c r="P36" s="160"/>
      <c r="Q36" s="160"/>
      <c r="R36" s="157">
        <f>+D35+D36+H35+H36+L35+L36+O35+O36</f>
        <v>3</v>
      </c>
      <c r="S36" s="158">
        <f>+E35+E36+I35+I36</f>
        <v>2</v>
      </c>
      <c r="T36" s="159">
        <f>+F35+F36+J35+J36+M35+M36</f>
        <v>32151</v>
      </c>
      <c r="U36" s="160">
        <f>+G35+G36+K35+K36+N35+N36</f>
        <v>29817</v>
      </c>
      <c r="V36" s="161">
        <f>+U36/C36*100</f>
        <v>99.72574333589752</v>
      </c>
      <c r="W36" s="7"/>
      <c r="X36" s="11"/>
      <c r="Y36" s="9"/>
      <c r="Z36" s="9"/>
      <c r="AA36" s="9"/>
      <c r="AB36" s="9"/>
      <c r="AC36" s="11"/>
    </row>
    <row r="37" spans="1:29" ht="19.5" customHeight="1">
      <c r="A37" s="110"/>
      <c r="B37" s="89">
        <v>0</v>
      </c>
      <c r="C37" s="173"/>
      <c r="D37" s="163"/>
      <c r="E37" s="164"/>
      <c r="F37" s="165"/>
      <c r="G37" s="166"/>
      <c r="H37" s="167">
        <v>9</v>
      </c>
      <c r="I37" s="164"/>
      <c r="J37" s="165">
        <v>13895</v>
      </c>
      <c r="K37" s="168">
        <v>6194</v>
      </c>
      <c r="L37" s="174"/>
      <c r="M37" s="173"/>
      <c r="N37" s="173"/>
      <c r="O37" s="174"/>
      <c r="P37" s="173"/>
      <c r="Q37" s="173"/>
      <c r="R37" s="172">
        <v>0</v>
      </c>
      <c r="S37" s="173">
        <v>0</v>
      </c>
      <c r="T37" s="173">
        <v>0</v>
      </c>
      <c r="U37" s="173">
        <v>0</v>
      </c>
      <c r="V37" s="174">
        <v>0</v>
      </c>
      <c r="W37" s="7"/>
      <c r="X37" s="4"/>
      <c r="Y37" s="3"/>
      <c r="Z37" s="3"/>
      <c r="AA37" s="3"/>
      <c r="AB37" s="3"/>
      <c r="AC37" s="4"/>
    </row>
    <row r="38" spans="1:29" ht="19.5" customHeight="1">
      <c r="A38" s="110"/>
      <c r="B38" s="129" t="s">
        <v>117</v>
      </c>
      <c r="C38" s="160">
        <v>6211</v>
      </c>
      <c r="D38" s="153"/>
      <c r="E38" s="154"/>
      <c r="F38" s="155"/>
      <c r="G38" s="175"/>
      <c r="H38" s="176"/>
      <c r="I38" s="154"/>
      <c r="J38" s="155"/>
      <c r="K38" s="155"/>
      <c r="L38" s="108"/>
      <c r="M38" s="155"/>
      <c r="N38" s="155"/>
      <c r="O38" s="108"/>
      <c r="P38" s="155"/>
      <c r="Q38" s="155"/>
      <c r="R38" s="157">
        <f>+D37+D38+H37+H38+L37+L38+O37+O38</f>
        <v>9</v>
      </c>
      <c r="S38" s="158">
        <f>+E37+E38+I37+I38</f>
        <v>0</v>
      </c>
      <c r="T38" s="159">
        <f>+F37+F38+J37+J38+M37+M38</f>
        <v>13895</v>
      </c>
      <c r="U38" s="160">
        <f>+G37+G38+K37+K38+N37+N38</f>
        <v>6194</v>
      </c>
      <c r="V38" s="161">
        <f>+U38/C38*100</f>
        <v>99.72629206246981</v>
      </c>
      <c r="W38" s="7"/>
      <c r="X38" s="11">
        <v>1</v>
      </c>
      <c r="Y38" s="9">
        <v>55</v>
      </c>
      <c r="Z38" s="9">
        <v>17</v>
      </c>
      <c r="AA38" s="9"/>
      <c r="AB38" s="9"/>
      <c r="AC38" s="11"/>
    </row>
    <row r="39" spans="1:29" ht="17.25" customHeight="1">
      <c r="A39" s="110"/>
      <c r="B39" s="89">
        <v>0</v>
      </c>
      <c r="C39" s="173"/>
      <c r="D39" s="163"/>
      <c r="E39" s="164"/>
      <c r="F39" s="165"/>
      <c r="G39" s="166"/>
      <c r="H39" s="167">
        <v>1</v>
      </c>
      <c r="I39" s="164"/>
      <c r="J39" s="165">
        <v>4740</v>
      </c>
      <c r="K39" s="168">
        <v>4411</v>
      </c>
      <c r="L39" s="169"/>
      <c r="M39" s="170"/>
      <c r="N39" s="170"/>
      <c r="O39" s="169"/>
      <c r="P39" s="170"/>
      <c r="Q39" s="170"/>
      <c r="R39" s="172">
        <v>0</v>
      </c>
      <c r="S39" s="173">
        <v>0</v>
      </c>
      <c r="T39" s="173">
        <v>0</v>
      </c>
      <c r="U39" s="173">
        <v>0</v>
      </c>
      <c r="V39" s="174">
        <v>0</v>
      </c>
      <c r="W39" s="174"/>
      <c r="X39" s="168"/>
      <c r="Y39" s="3"/>
      <c r="Z39" s="3"/>
      <c r="AA39" s="3"/>
      <c r="AB39" s="3"/>
      <c r="AC39" s="4"/>
    </row>
    <row r="40" spans="1:29" ht="17.25" customHeight="1">
      <c r="A40" s="110"/>
      <c r="B40" s="129" t="s">
        <v>50</v>
      </c>
      <c r="C40" s="160">
        <v>4411</v>
      </c>
      <c r="D40" s="153"/>
      <c r="E40" s="154"/>
      <c r="F40" s="155"/>
      <c r="G40" s="175"/>
      <c r="H40" s="176"/>
      <c r="I40" s="154"/>
      <c r="J40" s="155"/>
      <c r="K40" s="155"/>
      <c r="L40" s="159"/>
      <c r="M40" s="160"/>
      <c r="N40" s="160"/>
      <c r="O40" s="159"/>
      <c r="P40" s="160"/>
      <c r="Q40" s="160"/>
      <c r="R40" s="157">
        <f>+D39+D40+H39+H40+L39+L40+O39+O40</f>
        <v>1</v>
      </c>
      <c r="S40" s="158">
        <f>+E39+E40+I39+I40</f>
        <v>0</v>
      </c>
      <c r="T40" s="159">
        <f>+F39+F40+J39+J40+M39+M40</f>
        <v>4740</v>
      </c>
      <c r="U40" s="160">
        <f>+G39+G40+K39+K40+N39+N40</f>
        <v>4411</v>
      </c>
      <c r="V40" s="161">
        <f>+U40/C40*100</f>
        <v>100</v>
      </c>
      <c r="W40" s="174"/>
      <c r="X40" s="108"/>
      <c r="Y40" s="9"/>
      <c r="Z40" s="9"/>
      <c r="AA40" s="9"/>
      <c r="AB40" s="9"/>
      <c r="AC40" s="11"/>
    </row>
    <row r="41" spans="1:29" ht="18.75" customHeight="1">
      <c r="A41" s="111"/>
      <c r="B41" s="113"/>
      <c r="C41" s="194">
        <v>0</v>
      </c>
      <c r="D41" s="197">
        <f aca="true" t="shared" si="3" ref="D41:R41">+D33+D35+D37+D39</f>
        <v>6</v>
      </c>
      <c r="E41" s="209">
        <f t="shared" si="3"/>
        <v>2</v>
      </c>
      <c r="F41" s="197">
        <f t="shared" si="3"/>
        <v>204023</v>
      </c>
      <c r="G41" s="197">
        <f>+G33+G35+G37+G39</f>
        <v>178838</v>
      </c>
      <c r="H41" s="197">
        <f t="shared" si="3"/>
        <v>16</v>
      </c>
      <c r="I41" s="209">
        <f t="shared" si="3"/>
        <v>2</v>
      </c>
      <c r="J41" s="197">
        <f t="shared" si="3"/>
        <v>30376</v>
      </c>
      <c r="K41" s="197">
        <f t="shared" si="3"/>
        <v>17169</v>
      </c>
      <c r="L41" s="195">
        <f t="shared" si="3"/>
        <v>0</v>
      </c>
      <c r="M41" s="195">
        <f>+M33+M35+M37+M39</f>
        <v>0</v>
      </c>
      <c r="N41" s="200">
        <f t="shared" si="3"/>
        <v>0</v>
      </c>
      <c r="O41" s="200">
        <f t="shared" si="3"/>
        <v>0</v>
      </c>
      <c r="P41" s="195">
        <f t="shared" si="3"/>
        <v>0</v>
      </c>
      <c r="Q41" s="200">
        <f t="shared" si="3"/>
        <v>0</v>
      </c>
      <c r="R41" s="195">
        <f t="shared" si="3"/>
        <v>0</v>
      </c>
      <c r="S41" s="194">
        <v>0</v>
      </c>
      <c r="T41" s="195">
        <f>+T33+T35+T37+T39</f>
        <v>0</v>
      </c>
      <c r="U41" s="195">
        <f>+U33+U35+U37+U39</f>
        <v>0</v>
      </c>
      <c r="V41" s="200">
        <f>+V33+V35+V37+V39</f>
        <v>0</v>
      </c>
      <c r="W41" s="7"/>
      <c r="X41" s="114">
        <f aca="true" t="shared" si="4" ref="X41:AC42">+X33+X35+X37+X39</f>
        <v>0</v>
      </c>
      <c r="Y41" s="114">
        <f t="shared" si="4"/>
        <v>0</v>
      </c>
      <c r="Z41" s="114">
        <f t="shared" si="4"/>
        <v>0</v>
      </c>
      <c r="AA41" s="114">
        <f t="shared" si="4"/>
        <v>0</v>
      </c>
      <c r="AB41" s="114">
        <f t="shared" si="4"/>
        <v>0</v>
      </c>
      <c r="AC41" s="115">
        <f t="shared" si="4"/>
        <v>0</v>
      </c>
    </row>
    <row r="42" spans="1:29" ht="18.75" customHeight="1" thickBot="1">
      <c r="A42" s="112"/>
      <c r="B42" s="137" t="s">
        <v>127</v>
      </c>
      <c r="C42" s="210">
        <f>SUM(C33:C40)</f>
        <v>196688</v>
      </c>
      <c r="D42" s="202">
        <f>+D34+D36+D38+D40</f>
        <v>0</v>
      </c>
      <c r="E42" s="203">
        <v>0</v>
      </c>
      <c r="F42" s="202">
        <f>+F34+F36+F38+F40</f>
        <v>0</v>
      </c>
      <c r="G42" s="202">
        <f>+G34+G36+G38+G40</f>
        <v>0</v>
      </c>
      <c r="H42" s="202">
        <f>+H34+H36+H38+H40</f>
        <v>2</v>
      </c>
      <c r="I42" s="203">
        <v>0</v>
      </c>
      <c r="J42" s="202">
        <f>+J34+J36+J38+J40</f>
        <v>1300</v>
      </c>
      <c r="K42" s="202">
        <f>+K34+K36+K38+K40</f>
        <v>244</v>
      </c>
      <c r="L42" s="202">
        <f>+L34+L36+L38+L40</f>
        <v>3</v>
      </c>
      <c r="M42" s="211">
        <f>+M34+M36+M38+M40</f>
        <v>830</v>
      </c>
      <c r="N42" s="212">
        <f>+N34+N36+N38+N40</f>
        <v>30</v>
      </c>
      <c r="O42" s="204">
        <f aca="true" t="shared" si="5" ref="O42:U42">+O34+O36+O38+O40</f>
        <v>0</v>
      </c>
      <c r="P42" s="202">
        <f t="shared" si="5"/>
        <v>0</v>
      </c>
      <c r="Q42" s="204">
        <f t="shared" si="5"/>
        <v>0</v>
      </c>
      <c r="R42" s="205">
        <f t="shared" si="5"/>
        <v>27</v>
      </c>
      <c r="S42" s="213">
        <f t="shared" si="5"/>
        <v>4</v>
      </c>
      <c r="T42" s="205">
        <f t="shared" si="5"/>
        <v>236529</v>
      </c>
      <c r="U42" s="205">
        <f t="shared" si="5"/>
        <v>196281</v>
      </c>
      <c r="V42" s="208">
        <f>+U42/C42*100</f>
        <v>99.7930732937444</v>
      </c>
      <c r="W42" s="7"/>
      <c r="X42" s="98">
        <f t="shared" si="4"/>
        <v>1</v>
      </c>
      <c r="Y42" s="98">
        <f t="shared" si="4"/>
        <v>55</v>
      </c>
      <c r="Z42" s="98">
        <f t="shared" si="4"/>
        <v>17</v>
      </c>
      <c r="AA42" s="98">
        <f t="shared" si="4"/>
        <v>1</v>
      </c>
      <c r="AB42" s="98">
        <f t="shared" si="4"/>
        <v>25</v>
      </c>
      <c r="AC42" s="118">
        <f t="shared" si="4"/>
        <v>12</v>
      </c>
    </row>
    <row r="43" spans="1:29" ht="16.5" customHeight="1" thickTop="1">
      <c r="A43" s="1" t="s">
        <v>29</v>
      </c>
      <c r="B43" s="2">
        <v>0</v>
      </c>
      <c r="C43" s="173"/>
      <c r="D43" s="187">
        <v>1</v>
      </c>
      <c r="E43" s="188"/>
      <c r="F43" s="170">
        <v>62700</v>
      </c>
      <c r="G43" s="190">
        <v>50171</v>
      </c>
      <c r="H43" s="191"/>
      <c r="I43" s="188"/>
      <c r="J43" s="170"/>
      <c r="K43" s="169"/>
      <c r="L43" s="169"/>
      <c r="M43" s="170"/>
      <c r="N43" s="170"/>
      <c r="O43" s="169"/>
      <c r="P43" s="170"/>
      <c r="Q43" s="170"/>
      <c r="R43" s="172">
        <v>0</v>
      </c>
      <c r="S43" s="173">
        <v>0</v>
      </c>
      <c r="T43" s="173">
        <v>0</v>
      </c>
      <c r="U43" s="173">
        <v>0</v>
      </c>
      <c r="V43" s="174">
        <v>0</v>
      </c>
      <c r="W43" s="7"/>
      <c r="X43" s="5"/>
      <c r="Y43" s="6"/>
      <c r="Z43" s="6"/>
      <c r="AA43" s="6"/>
      <c r="AB43" s="6"/>
      <c r="AC43" s="5"/>
    </row>
    <row r="44" spans="1:29" ht="16.5" customHeight="1">
      <c r="A44" s="1" t="s">
        <v>30</v>
      </c>
      <c r="B44" s="129" t="s">
        <v>51</v>
      </c>
      <c r="C44" s="160">
        <v>50334</v>
      </c>
      <c r="D44" s="153"/>
      <c r="E44" s="154"/>
      <c r="F44" s="155"/>
      <c r="G44" s="175"/>
      <c r="H44" s="176">
        <v>1</v>
      </c>
      <c r="I44" s="154"/>
      <c r="J44" s="155">
        <v>400</v>
      </c>
      <c r="K44" s="155">
        <v>147</v>
      </c>
      <c r="L44" s="159">
        <v>1</v>
      </c>
      <c r="M44" s="160">
        <v>1380</v>
      </c>
      <c r="N44" s="160">
        <v>0</v>
      </c>
      <c r="O44" s="159"/>
      <c r="P44" s="160"/>
      <c r="Q44" s="160"/>
      <c r="R44" s="157">
        <f>+D43+D44+H43+H44+L43+L44+O43+O44</f>
        <v>3</v>
      </c>
      <c r="S44" s="158">
        <f>+E43+E44+I43+I44</f>
        <v>0</v>
      </c>
      <c r="T44" s="159">
        <f>+F43+F44+J43+J44+M43+M44</f>
        <v>64480</v>
      </c>
      <c r="U44" s="160">
        <f>+G43+G44+K43+K44+N43+N44</f>
        <v>50318</v>
      </c>
      <c r="V44" s="214">
        <f>+U44/C44*100</f>
        <v>99.9682123415584</v>
      </c>
      <c r="W44" s="7"/>
      <c r="X44" s="11"/>
      <c r="Y44" s="9"/>
      <c r="Z44" s="9"/>
      <c r="AA44" s="9"/>
      <c r="AB44" s="9"/>
      <c r="AC44" s="11"/>
    </row>
    <row r="45" spans="1:29" ht="17.25" customHeight="1">
      <c r="A45" s="1"/>
      <c r="B45" s="87">
        <v>0</v>
      </c>
      <c r="C45" s="173"/>
      <c r="D45" s="163">
        <v>1</v>
      </c>
      <c r="E45" s="164"/>
      <c r="F45" s="165">
        <v>50400</v>
      </c>
      <c r="G45" s="166">
        <v>49418</v>
      </c>
      <c r="H45" s="167">
        <v>3</v>
      </c>
      <c r="I45" s="164"/>
      <c r="J45" s="165">
        <v>849</v>
      </c>
      <c r="K45" s="168">
        <v>214</v>
      </c>
      <c r="L45" s="174"/>
      <c r="M45" s="173"/>
      <c r="N45" s="173"/>
      <c r="O45" s="174"/>
      <c r="P45" s="173"/>
      <c r="Q45" s="173"/>
      <c r="R45" s="172">
        <v>0</v>
      </c>
      <c r="S45" s="173">
        <v>0</v>
      </c>
      <c r="T45" s="173">
        <v>0</v>
      </c>
      <c r="U45" s="173">
        <v>0</v>
      </c>
      <c r="V45" s="174">
        <v>0</v>
      </c>
      <c r="W45" s="7"/>
      <c r="X45" s="4">
        <v>1</v>
      </c>
      <c r="Y45" s="3">
        <v>70</v>
      </c>
      <c r="Z45" s="3">
        <v>24</v>
      </c>
      <c r="AA45" s="3"/>
      <c r="AB45" s="3"/>
      <c r="AC45" s="4"/>
    </row>
    <row r="46" spans="1:29" ht="17.25" customHeight="1">
      <c r="A46" s="1"/>
      <c r="B46" s="129" t="s">
        <v>52</v>
      </c>
      <c r="C46" s="160">
        <v>49763</v>
      </c>
      <c r="D46" s="153"/>
      <c r="E46" s="154"/>
      <c r="F46" s="155"/>
      <c r="G46" s="175"/>
      <c r="H46" s="176"/>
      <c r="I46" s="154"/>
      <c r="J46" s="155"/>
      <c r="K46" s="155"/>
      <c r="L46" s="108">
        <v>1</v>
      </c>
      <c r="M46" s="186">
        <v>500</v>
      </c>
      <c r="N46" s="186">
        <v>39</v>
      </c>
      <c r="O46" s="108"/>
      <c r="P46" s="155"/>
      <c r="Q46" s="155"/>
      <c r="R46" s="157">
        <f>+D45+D46+H45+H46+L45+L46+O45+O46</f>
        <v>5</v>
      </c>
      <c r="S46" s="158">
        <f>+E45+E46+I45+I46</f>
        <v>0</v>
      </c>
      <c r="T46" s="159">
        <f>+F45+F46+J45+J46+M45+M46</f>
        <v>51749</v>
      </c>
      <c r="U46" s="160">
        <f>+G45+G46+K45+K46+N45+N46</f>
        <v>49671</v>
      </c>
      <c r="V46" s="161">
        <f>+U46/C46*100</f>
        <v>99.81512368627293</v>
      </c>
      <c r="W46" s="7"/>
      <c r="X46" s="11"/>
      <c r="Y46" s="9"/>
      <c r="Z46" s="9"/>
      <c r="AA46" s="9">
        <v>1</v>
      </c>
      <c r="AB46" s="9">
        <v>17</v>
      </c>
      <c r="AC46" s="11">
        <v>11</v>
      </c>
    </row>
    <row r="47" spans="1:29" ht="17.25" customHeight="1">
      <c r="A47" s="51"/>
      <c r="B47" s="87">
        <v>0</v>
      </c>
      <c r="C47" s="173"/>
      <c r="D47" s="163">
        <v>4</v>
      </c>
      <c r="E47" s="164">
        <v>1</v>
      </c>
      <c r="F47" s="165">
        <v>70015</v>
      </c>
      <c r="G47" s="166">
        <v>53554</v>
      </c>
      <c r="H47" s="167"/>
      <c r="I47" s="164"/>
      <c r="J47" s="165"/>
      <c r="K47" s="168"/>
      <c r="L47" s="169"/>
      <c r="M47" s="170"/>
      <c r="N47" s="170"/>
      <c r="O47" s="169"/>
      <c r="P47" s="170"/>
      <c r="Q47" s="170"/>
      <c r="R47" s="172">
        <v>0</v>
      </c>
      <c r="S47" s="173">
        <v>0</v>
      </c>
      <c r="T47" s="173">
        <v>0</v>
      </c>
      <c r="U47" s="173">
        <v>0</v>
      </c>
      <c r="V47" s="174">
        <v>0</v>
      </c>
      <c r="W47" s="7"/>
      <c r="X47" s="4"/>
      <c r="Y47" s="3"/>
      <c r="Z47" s="3"/>
      <c r="AA47" s="3"/>
      <c r="AB47" s="3"/>
      <c r="AC47" s="4"/>
    </row>
    <row r="48" spans="1:29" ht="17.25" customHeight="1">
      <c r="A48" s="51"/>
      <c r="B48" s="129" t="s">
        <v>53</v>
      </c>
      <c r="C48" s="160">
        <v>55395</v>
      </c>
      <c r="D48" s="153">
        <v>5</v>
      </c>
      <c r="E48" s="154"/>
      <c r="F48" s="155">
        <v>43460</v>
      </c>
      <c r="G48" s="175">
        <v>1114</v>
      </c>
      <c r="H48" s="176">
        <v>11</v>
      </c>
      <c r="I48" s="154"/>
      <c r="J48" s="155">
        <v>11027</v>
      </c>
      <c r="K48" s="155">
        <v>718</v>
      </c>
      <c r="L48" s="159">
        <v>1</v>
      </c>
      <c r="M48" s="215">
        <v>5</v>
      </c>
      <c r="N48" s="215">
        <v>5</v>
      </c>
      <c r="O48" s="159"/>
      <c r="P48" s="160"/>
      <c r="Q48" s="160"/>
      <c r="R48" s="157">
        <f>+D47+D48+H47+H48+L47+L48+O47+O48</f>
        <v>21</v>
      </c>
      <c r="S48" s="158">
        <f>+E47+E48+I47+I48</f>
        <v>1</v>
      </c>
      <c r="T48" s="159">
        <f>+F47+F48+J47+J48+M47+M48</f>
        <v>124507</v>
      </c>
      <c r="U48" s="160">
        <f>+G47+G48+K47+K48+N47+N48</f>
        <v>55391</v>
      </c>
      <c r="V48" s="214">
        <f>+U48/C48*100</f>
        <v>99.9927791316906</v>
      </c>
      <c r="W48" s="7"/>
      <c r="X48" s="11">
        <v>1</v>
      </c>
      <c r="Y48" s="9">
        <v>94</v>
      </c>
      <c r="Z48" s="9">
        <v>16</v>
      </c>
      <c r="AA48" s="9">
        <v>2</v>
      </c>
      <c r="AB48" s="9">
        <v>88</v>
      </c>
      <c r="AC48" s="11">
        <v>19</v>
      </c>
    </row>
    <row r="49" spans="1:29" ht="17.25" customHeight="1">
      <c r="A49" s="51"/>
      <c r="B49" s="89">
        <v>0</v>
      </c>
      <c r="C49" s="173"/>
      <c r="D49" s="163">
        <v>1</v>
      </c>
      <c r="E49" s="164"/>
      <c r="F49" s="165">
        <v>27100</v>
      </c>
      <c r="G49" s="166">
        <v>20485</v>
      </c>
      <c r="H49" s="167"/>
      <c r="I49" s="164"/>
      <c r="J49" s="165"/>
      <c r="K49" s="168"/>
      <c r="L49" s="174"/>
      <c r="M49" s="173"/>
      <c r="N49" s="173"/>
      <c r="O49" s="174"/>
      <c r="P49" s="173"/>
      <c r="Q49" s="173"/>
      <c r="R49" s="172">
        <v>0</v>
      </c>
      <c r="S49" s="173">
        <v>0</v>
      </c>
      <c r="T49" s="173">
        <v>0</v>
      </c>
      <c r="U49" s="173">
        <v>0</v>
      </c>
      <c r="V49" s="174">
        <v>0</v>
      </c>
      <c r="W49" s="7"/>
      <c r="X49" s="4"/>
      <c r="Y49" s="3"/>
      <c r="Z49" s="3"/>
      <c r="AA49" s="3"/>
      <c r="AB49" s="3"/>
      <c r="AC49" s="4"/>
    </row>
    <row r="50" spans="1:29" ht="17.25" customHeight="1">
      <c r="A50" s="1"/>
      <c r="B50" s="129" t="s">
        <v>54</v>
      </c>
      <c r="C50" s="160">
        <v>20485</v>
      </c>
      <c r="D50" s="153"/>
      <c r="E50" s="154"/>
      <c r="F50" s="155"/>
      <c r="G50" s="175"/>
      <c r="H50" s="176"/>
      <c r="I50" s="154"/>
      <c r="J50" s="155"/>
      <c r="K50" s="155"/>
      <c r="L50" s="108">
        <v>2</v>
      </c>
      <c r="M50" s="155">
        <v>730</v>
      </c>
      <c r="N50" s="155">
        <v>0</v>
      </c>
      <c r="O50" s="108"/>
      <c r="P50" s="155"/>
      <c r="Q50" s="155"/>
      <c r="R50" s="157">
        <f>+D49+D50+H49+H50+L49+L50+O49+O50</f>
        <v>3</v>
      </c>
      <c r="S50" s="158">
        <f>+E49+E50+I49+I50</f>
        <v>0</v>
      </c>
      <c r="T50" s="159">
        <f>+F49+F50+J49+J50+M49+M50</f>
        <v>27830</v>
      </c>
      <c r="U50" s="160">
        <f>+G49+G50+K49+K50+N49+N50</f>
        <v>20485</v>
      </c>
      <c r="V50" s="161">
        <f>+U50/C50*100</f>
        <v>100</v>
      </c>
      <c r="W50" s="7"/>
      <c r="X50" s="11"/>
      <c r="Y50" s="9"/>
      <c r="Z50" s="9"/>
      <c r="AA50" s="9"/>
      <c r="AB50" s="9"/>
      <c r="AC50" s="11"/>
    </row>
    <row r="51" spans="1:29" ht="17.25" customHeight="1">
      <c r="A51" s="1"/>
      <c r="B51" s="89">
        <v>0</v>
      </c>
      <c r="C51" s="173"/>
      <c r="D51" s="163">
        <v>1</v>
      </c>
      <c r="E51" s="164"/>
      <c r="F51" s="165">
        <v>16350</v>
      </c>
      <c r="G51" s="166">
        <v>14614</v>
      </c>
      <c r="H51" s="167"/>
      <c r="I51" s="164"/>
      <c r="J51" s="165"/>
      <c r="K51" s="168"/>
      <c r="L51" s="169"/>
      <c r="M51" s="170"/>
      <c r="N51" s="170"/>
      <c r="O51" s="169"/>
      <c r="P51" s="170"/>
      <c r="Q51" s="170"/>
      <c r="R51" s="172">
        <v>0</v>
      </c>
      <c r="S51" s="173">
        <v>0</v>
      </c>
      <c r="T51" s="173">
        <v>0</v>
      </c>
      <c r="U51" s="173">
        <v>0</v>
      </c>
      <c r="V51" s="174">
        <v>0</v>
      </c>
      <c r="W51" s="7"/>
      <c r="X51" s="4"/>
      <c r="Y51" s="3"/>
      <c r="Z51" s="3"/>
      <c r="AA51" s="3"/>
      <c r="AB51" s="3"/>
      <c r="AC51" s="4"/>
    </row>
    <row r="52" spans="1:29" ht="17.25" customHeight="1">
      <c r="A52" s="1"/>
      <c r="B52" s="128" t="s">
        <v>55</v>
      </c>
      <c r="C52" s="160">
        <v>14844</v>
      </c>
      <c r="D52" s="153"/>
      <c r="E52" s="154"/>
      <c r="F52" s="155"/>
      <c r="G52" s="175"/>
      <c r="H52" s="176"/>
      <c r="I52" s="154"/>
      <c r="J52" s="155"/>
      <c r="K52" s="155"/>
      <c r="L52" s="159"/>
      <c r="M52" s="160"/>
      <c r="N52" s="160"/>
      <c r="O52" s="159"/>
      <c r="P52" s="160"/>
      <c r="Q52" s="160"/>
      <c r="R52" s="157">
        <f>+D51+D52+H51+H52+L51+L52+O51+O52</f>
        <v>1</v>
      </c>
      <c r="S52" s="216">
        <f>+E51+E52+I51+I52</f>
        <v>0</v>
      </c>
      <c r="T52" s="159">
        <f>+F51+F52+J51+J52+M51+M52</f>
        <v>16350</v>
      </c>
      <c r="U52" s="160">
        <f>+G51+G52+K51+K52+N51+N52</f>
        <v>14614</v>
      </c>
      <c r="V52" s="161">
        <f>+U52/C52*100</f>
        <v>98.45055241174886</v>
      </c>
      <c r="W52" s="10"/>
      <c r="X52" s="11"/>
      <c r="Y52" s="9"/>
      <c r="Z52" s="9"/>
      <c r="AA52" s="9"/>
      <c r="AB52" s="9"/>
      <c r="AC52" s="11"/>
    </row>
    <row r="53" spans="1:29" ht="17.25" customHeight="1">
      <c r="A53" s="1"/>
      <c r="B53" s="89">
        <v>0</v>
      </c>
      <c r="C53" s="173"/>
      <c r="D53" s="187">
        <v>1</v>
      </c>
      <c r="E53" s="188"/>
      <c r="F53" s="170">
        <v>7610</v>
      </c>
      <c r="G53" s="190">
        <v>7016</v>
      </c>
      <c r="H53" s="191"/>
      <c r="I53" s="188"/>
      <c r="J53" s="170"/>
      <c r="K53" s="169"/>
      <c r="L53" s="174"/>
      <c r="M53" s="173"/>
      <c r="N53" s="173"/>
      <c r="O53" s="174"/>
      <c r="P53" s="173"/>
      <c r="Q53" s="173"/>
      <c r="R53" s="172">
        <v>0</v>
      </c>
      <c r="S53" s="173">
        <v>0</v>
      </c>
      <c r="T53" s="173">
        <v>0</v>
      </c>
      <c r="U53" s="173">
        <v>0</v>
      </c>
      <c r="V53" s="174">
        <v>0</v>
      </c>
      <c r="W53" s="7"/>
      <c r="X53" s="5"/>
      <c r="Y53" s="6"/>
      <c r="Z53" s="6"/>
      <c r="AA53" s="6"/>
      <c r="AB53" s="6"/>
      <c r="AC53" s="5"/>
    </row>
    <row r="54" spans="1:29" ht="17.25" customHeight="1">
      <c r="A54" s="1"/>
      <c r="B54" s="129" t="s">
        <v>56</v>
      </c>
      <c r="C54" s="160">
        <v>7445</v>
      </c>
      <c r="D54" s="153"/>
      <c r="E54" s="154"/>
      <c r="F54" s="155"/>
      <c r="G54" s="175"/>
      <c r="H54" s="176">
        <v>1</v>
      </c>
      <c r="I54" s="154"/>
      <c r="J54" s="155">
        <v>800</v>
      </c>
      <c r="K54" s="155">
        <v>39</v>
      </c>
      <c r="L54" s="108"/>
      <c r="M54" s="155"/>
      <c r="N54" s="155"/>
      <c r="O54" s="108"/>
      <c r="P54" s="155"/>
      <c r="Q54" s="155"/>
      <c r="R54" s="157">
        <f>+D53+D54+H53+H54+L53+L54+O53+O54</f>
        <v>2</v>
      </c>
      <c r="S54" s="158">
        <f>+E53+E54+I53+I54</f>
        <v>0</v>
      </c>
      <c r="T54" s="159">
        <f>+F53+F54+J53+J54+M53+M54</f>
        <v>8410</v>
      </c>
      <c r="U54" s="160">
        <f>+G53+G54+K53+K54+N53+N54</f>
        <v>7055</v>
      </c>
      <c r="V54" s="161">
        <f>+U54/C54*100</f>
        <v>94.76158495634654</v>
      </c>
      <c r="W54" s="7"/>
      <c r="X54" s="11"/>
      <c r="Y54" s="9"/>
      <c r="Z54" s="9"/>
      <c r="AA54" s="9"/>
      <c r="AB54" s="9"/>
      <c r="AC54" s="11"/>
    </row>
    <row r="55" spans="1:29" ht="17.25" customHeight="1">
      <c r="A55" s="45"/>
      <c r="B55" s="113"/>
      <c r="C55" s="217">
        <v>0</v>
      </c>
      <c r="D55" s="218">
        <f aca="true" t="shared" si="6" ref="D55:R55">+D43+D45+D47+D49+D51+D53</f>
        <v>9</v>
      </c>
      <c r="E55" s="219">
        <f t="shared" si="6"/>
        <v>1</v>
      </c>
      <c r="F55" s="220">
        <f t="shared" si="6"/>
        <v>234175</v>
      </c>
      <c r="G55" s="221">
        <f>+G43+G45+G47+G49+G51+G53</f>
        <v>195258</v>
      </c>
      <c r="H55" s="218">
        <f t="shared" si="6"/>
        <v>3</v>
      </c>
      <c r="I55" s="219">
        <f t="shared" si="6"/>
        <v>0</v>
      </c>
      <c r="J55" s="221">
        <f t="shared" si="6"/>
        <v>849</v>
      </c>
      <c r="K55" s="221">
        <f t="shared" si="6"/>
        <v>214</v>
      </c>
      <c r="L55" s="222">
        <f t="shared" si="6"/>
        <v>0</v>
      </c>
      <c r="M55" s="222">
        <f t="shared" si="6"/>
        <v>0</v>
      </c>
      <c r="N55" s="222">
        <f t="shared" si="6"/>
        <v>0</v>
      </c>
      <c r="O55" s="222">
        <f t="shared" si="6"/>
        <v>0</v>
      </c>
      <c r="P55" s="221">
        <f t="shared" si="6"/>
        <v>0</v>
      </c>
      <c r="Q55" s="221">
        <f t="shared" si="6"/>
        <v>0</v>
      </c>
      <c r="R55" s="199">
        <f t="shared" si="6"/>
        <v>0</v>
      </c>
      <c r="S55" s="194">
        <v>0</v>
      </c>
      <c r="T55" s="194">
        <v>0</v>
      </c>
      <c r="U55" s="194">
        <v>0</v>
      </c>
      <c r="V55" s="200">
        <v>0</v>
      </c>
      <c r="W55" s="7"/>
      <c r="X55" s="121">
        <f aca="true" t="shared" si="7" ref="X55:AC56">+X43+X45+X47+X49+X51+X53</f>
        <v>1</v>
      </c>
      <c r="Y55" s="102">
        <f t="shared" si="7"/>
        <v>70</v>
      </c>
      <c r="Z55" s="102">
        <f t="shared" si="7"/>
        <v>24</v>
      </c>
      <c r="AA55" s="102">
        <f t="shared" si="7"/>
        <v>0</v>
      </c>
      <c r="AB55" s="102">
        <f t="shared" si="7"/>
        <v>0</v>
      </c>
      <c r="AC55" s="121">
        <f t="shared" si="7"/>
        <v>0</v>
      </c>
    </row>
    <row r="56" spans="1:29" ht="17.25" customHeight="1" thickBot="1">
      <c r="A56" s="48"/>
      <c r="B56" s="137" t="s">
        <v>127</v>
      </c>
      <c r="C56" s="223">
        <f>SUM(C43:C54)</f>
        <v>198266</v>
      </c>
      <c r="D56" s="224">
        <f>+D44+D46+D48+D50+D52+D54</f>
        <v>5</v>
      </c>
      <c r="E56" s="225">
        <v>0</v>
      </c>
      <c r="F56" s="226">
        <f>+F44+F46+F48+F50+F52+F54</f>
        <v>43460</v>
      </c>
      <c r="G56" s="227">
        <f>+G44+G46+G48+G50+G52+G54</f>
        <v>1114</v>
      </c>
      <c r="H56" s="224">
        <f>+H44+H46+H48+H50+H52+H54</f>
        <v>13</v>
      </c>
      <c r="I56" s="225">
        <v>0</v>
      </c>
      <c r="J56" s="227">
        <f aca="true" t="shared" si="8" ref="J56:Q56">+J44+J46+J48+J50+J52+J54</f>
        <v>12227</v>
      </c>
      <c r="K56" s="227">
        <f t="shared" si="8"/>
        <v>904</v>
      </c>
      <c r="L56" s="204">
        <f t="shared" si="8"/>
        <v>5</v>
      </c>
      <c r="M56" s="204">
        <f t="shared" si="8"/>
        <v>2615</v>
      </c>
      <c r="N56" s="204">
        <f t="shared" si="8"/>
        <v>44</v>
      </c>
      <c r="O56" s="206">
        <f t="shared" si="8"/>
        <v>0</v>
      </c>
      <c r="P56" s="210">
        <f t="shared" si="8"/>
        <v>0</v>
      </c>
      <c r="Q56" s="210">
        <f t="shared" si="8"/>
        <v>0</v>
      </c>
      <c r="R56" s="205">
        <f>SUM(R43:R55)</f>
        <v>35</v>
      </c>
      <c r="S56" s="213">
        <f>SUM(S43:S55)</f>
        <v>1</v>
      </c>
      <c r="T56" s="210">
        <f>SUM(T43:T55)</f>
        <v>293326</v>
      </c>
      <c r="U56" s="210">
        <f>SUM(U43:U55)</f>
        <v>197534</v>
      </c>
      <c r="V56" s="208">
        <f>+U56/C56*100</f>
        <v>99.63079902756903</v>
      </c>
      <c r="W56" s="7"/>
      <c r="X56" s="118">
        <f t="shared" si="7"/>
        <v>1</v>
      </c>
      <c r="Y56" s="101">
        <f t="shared" si="7"/>
        <v>94</v>
      </c>
      <c r="Z56" s="101">
        <f t="shared" si="7"/>
        <v>16</v>
      </c>
      <c r="AA56" s="101">
        <f t="shared" si="7"/>
        <v>3</v>
      </c>
      <c r="AB56" s="101">
        <f t="shared" si="7"/>
        <v>105</v>
      </c>
      <c r="AC56" s="118">
        <f t="shared" si="7"/>
        <v>30</v>
      </c>
    </row>
    <row r="57" spans="1:29" ht="17.25" customHeight="1" thickTop="1">
      <c r="A57" s="1" t="s">
        <v>114</v>
      </c>
      <c r="B57" s="2">
        <v>0</v>
      </c>
      <c r="C57" s="173"/>
      <c r="D57" s="187">
        <v>2</v>
      </c>
      <c r="E57" s="188">
        <v>1</v>
      </c>
      <c r="F57" s="170">
        <v>65850</v>
      </c>
      <c r="G57" s="190">
        <v>64024</v>
      </c>
      <c r="H57" s="191">
        <v>10</v>
      </c>
      <c r="I57" s="188"/>
      <c r="J57" s="170">
        <v>6966</v>
      </c>
      <c r="K57" s="169">
        <v>3765</v>
      </c>
      <c r="L57" s="174"/>
      <c r="M57" s="173"/>
      <c r="N57" s="173"/>
      <c r="O57" s="174"/>
      <c r="P57" s="228"/>
      <c r="Q57" s="228">
        <v>0</v>
      </c>
      <c r="R57" s="172">
        <v>0</v>
      </c>
      <c r="S57" s="173">
        <v>0</v>
      </c>
      <c r="T57" s="173">
        <v>0</v>
      </c>
      <c r="U57" s="173">
        <v>0</v>
      </c>
      <c r="V57" s="174">
        <v>0</v>
      </c>
      <c r="W57" s="7"/>
      <c r="X57" s="5">
        <v>3</v>
      </c>
      <c r="Y57" s="6">
        <v>252</v>
      </c>
      <c r="Z57" s="6">
        <v>147</v>
      </c>
      <c r="AA57" s="107">
        <v>3</v>
      </c>
      <c r="AB57" s="6">
        <v>95</v>
      </c>
      <c r="AC57" s="5">
        <v>38</v>
      </c>
    </row>
    <row r="58" spans="1:29" ht="17.25" customHeight="1">
      <c r="A58" s="1" t="s">
        <v>115</v>
      </c>
      <c r="B58" s="129" t="s">
        <v>57</v>
      </c>
      <c r="C58" s="160">
        <v>68593</v>
      </c>
      <c r="D58" s="153"/>
      <c r="E58" s="154"/>
      <c r="F58" s="155"/>
      <c r="G58" s="175"/>
      <c r="H58" s="176">
        <v>1</v>
      </c>
      <c r="I58" s="154"/>
      <c r="J58" s="155">
        <v>300</v>
      </c>
      <c r="K58" s="155">
        <v>226</v>
      </c>
      <c r="L58" s="108"/>
      <c r="M58" s="155"/>
      <c r="N58" s="155"/>
      <c r="O58" s="108">
        <v>2</v>
      </c>
      <c r="P58" s="155">
        <v>2460</v>
      </c>
      <c r="Q58" s="155">
        <v>0</v>
      </c>
      <c r="R58" s="157">
        <f>+D57+D58+H57+H58+L57+L58+O57+O58</f>
        <v>15</v>
      </c>
      <c r="S58" s="158">
        <f>+E57+E58+I57+I58</f>
        <v>1</v>
      </c>
      <c r="T58" s="159">
        <f>+F57+F58+J57+J58+M57+M58</f>
        <v>73116</v>
      </c>
      <c r="U58" s="160">
        <f>+G57+G58+K57+K58+N57+N58</f>
        <v>68015</v>
      </c>
      <c r="V58" s="161">
        <f>+U58/C58*100</f>
        <v>99.157348417477</v>
      </c>
      <c r="W58" s="7"/>
      <c r="X58" s="11"/>
      <c r="Y58" s="9"/>
      <c r="Z58" s="9"/>
      <c r="AA58" s="84">
        <v>2</v>
      </c>
      <c r="AB58" s="9">
        <v>100</v>
      </c>
      <c r="AC58" s="11">
        <v>41</v>
      </c>
    </row>
    <row r="59" spans="1:29" ht="17.25" customHeight="1">
      <c r="A59" s="1" t="s">
        <v>116</v>
      </c>
      <c r="B59" s="89">
        <v>0</v>
      </c>
      <c r="C59" s="173"/>
      <c r="D59" s="163">
        <v>1</v>
      </c>
      <c r="E59" s="164"/>
      <c r="F59" s="165">
        <v>34900</v>
      </c>
      <c r="G59" s="166">
        <v>32276</v>
      </c>
      <c r="H59" s="167"/>
      <c r="I59" s="164"/>
      <c r="J59" s="165"/>
      <c r="K59" s="168"/>
      <c r="L59" s="169"/>
      <c r="M59" s="170"/>
      <c r="N59" s="144"/>
      <c r="O59" s="145"/>
      <c r="P59" s="144"/>
      <c r="Q59" s="144"/>
      <c r="R59" s="148">
        <v>0</v>
      </c>
      <c r="S59" s="146">
        <v>0</v>
      </c>
      <c r="T59" s="146">
        <v>0</v>
      </c>
      <c r="U59" s="146">
        <v>0</v>
      </c>
      <c r="V59" s="142">
        <v>0</v>
      </c>
      <c r="W59" s="7"/>
      <c r="X59" s="4"/>
      <c r="Y59" s="3"/>
      <c r="Z59" s="3"/>
      <c r="AA59" s="3"/>
      <c r="AB59" s="3"/>
      <c r="AC59" s="4"/>
    </row>
    <row r="60" spans="1:29" ht="17.25" customHeight="1">
      <c r="A60" s="1"/>
      <c r="B60" s="129" t="s">
        <v>58</v>
      </c>
      <c r="C60" s="160">
        <v>32470</v>
      </c>
      <c r="D60" s="153"/>
      <c r="E60" s="154"/>
      <c r="F60" s="155"/>
      <c r="G60" s="175"/>
      <c r="H60" s="176"/>
      <c r="I60" s="154"/>
      <c r="J60" s="155"/>
      <c r="K60" s="155"/>
      <c r="L60" s="159">
        <v>3</v>
      </c>
      <c r="M60" s="215">
        <v>855</v>
      </c>
      <c r="N60" s="151"/>
      <c r="O60" s="149"/>
      <c r="P60" s="150"/>
      <c r="Q60" s="150"/>
      <c r="R60" s="157">
        <f>+D59+D60+H59+H60+L59+L60+O59+O60</f>
        <v>4</v>
      </c>
      <c r="S60" s="158">
        <f>+E59+E60+I59+I60</f>
        <v>0</v>
      </c>
      <c r="T60" s="159">
        <f>+F59+F60+J59+J60+M59+M60</f>
        <v>35755</v>
      </c>
      <c r="U60" s="160">
        <f>+G59+G60+K59+K60+N59+N60</f>
        <v>32276</v>
      </c>
      <c r="V60" s="161">
        <f>+U60/C60*100</f>
        <v>99.40252540806898</v>
      </c>
      <c r="W60" s="7"/>
      <c r="X60" s="11"/>
      <c r="Y60" s="9"/>
      <c r="Z60" s="9"/>
      <c r="AA60" s="9"/>
      <c r="AB60" s="9"/>
      <c r="AC60" s="11"/>
    </row>
    <row r="61" spans="1:29" ht="17.25" customHeight="1">
      <c r="A61" s="1"/>
      <c r="B61" s="89">
        <v>0</v>
      </c>
      <c r="C61" s="173"/>
      <c r="D61" s="163">
        <v>1</v>
      </c>
      <c r="E61" s="164"/>
      <c r="F61" s="165">
        <v>19500</v>
      </c>
      <c r="G61" s="166">
        <v>18403</v>
      </c>
      <c r="H61" s="167">
        <v>6</v>
      </c>
      <c r="I61" s="164"/>
      <c r="J61" s="165">
        <v>2381</v>
      </c>
      <c r="K61" s="168">
        <v>885</v>
      </c>
      <c r="L61" s="174"/>
      <c r="M61" s="173"/>
      <c r="N61" s="173"/>
      <c r="O61" s="174"/>
      <c r="P61" s="173"/>
      <c r="Q61" s="173"/>
      <c r="R61" s="172">
        <v>0</v>
      </c>
      <c r="S61" s="173">
        <v>0</v>
      </c>
      <c r="T61" s="173">
        <v>0</v>
      </c>
      <c r="U61" s="173">
        <v>0</v>
      </c>
      <c r="V61" s="174">
        <v>0</v>
      </c>
      <c r="W61" s="7"/>
      <c r="X61" s="88">
        <v>1</v>
      </c>
      <c r="Y61" s="131">
        <v>35</v>
      </c>
      <c r="Z61" s="131">
        <v>24</v>
      </c>
      <c r="AA61" s="131"/>
      <c r="AB61" s="3"/>
      <c r="AC61" s="4"/>
    </row>
    <row r="62" spans="1:29" ht="17.25" customHeight="1">
      <c r="A62" s="1"/>
      <c r="B62" s="129" t="s">
        <v>59</v>
      </c>
      <c r="C62" s="160">
        <v>19564</v>
      </c>
      <c r="D62" s="153"/>
      <c r="E62" s="154"/>
      <c r="F62" s="155"/>
      <c r="G62" s="175"/>
      <c r="H62" s="176">
        <v>1</v>
      </c>
      <c r="I62" s="154"/>
      <c r="J62" s="155">
        <v>150</v>
      </c>
      <c r="K62" s="155">
        <v>90</v>
      </c>
      <c r="L62" s="108"/>
      <c r="M62" s="155"/>
      <c r="N62" s="155"/>
      <c r="O62" s="108"/>
      <c r="P62" s="155"/>
      <c r="Q62" s="155"/>
      <c r="R62" s="157">
        <f>+D61+D62+H61+H62+L61+L62+O61+O62</f>
        <v>8</v>
      </c>
      <c r="S62" s="158">
        <f>+E61+E62+I61+I62</f>
        <v>0</v>
      </c>
      <c r="T62" s="159">
        <f>+F61+F62+J61+J62+M61+M62</f>
        <v>22031</v>
      </c>
      <c r="U62" s="160">
        <f>+G61+G62+K61+K62+N61+N62</f>
        <v>19378</v>
      </c>
      <c r="V62" s="161">
        <f>+U62/C62*100</f>
        <v>99.04927417705991</v>
      </c>
      <c r="W62" s="7"/>
      <c r="X62" s="83">
        <v>1</v>
      </c>
      <c r="Y62" s="84">
        <v>70</v>
      </c>
      <c r="Z62" s="84">
        <v>62</v>
      </c>
      <c r="AA62" s="84">
        <v>2</v>
      </c>
      <c r="AB62" s="9">
        <v>69</v>
      </c>
      <c r="AC62" s="11">
        <v>53</v>
      </c>
    </row>
    <row r="63" spans="1:29" ht="17.25" customHeight="1">
      <c r="A63" s="1"/>
      <c r="B63" s="89">
        <v>0</v>
      </c>
      <c r="C63" s="173"/>
      <c r="D63" s="163">
        <v>1</v>
      </c>
      <c r="E63" s="164"/>
      <c r="F63" s="165">
        <v>27300</v>
      </c>
      <c r="G63" s="166">
        <v>23055</v>
      </c>
      <c r="H63" s="167"/>
      <c r="I63" s="164"/>
      <c r="J63" s="165"/>
      <c r="K63" s="168"/>
      <c r="L63" s="169"/>
      <c r="M63" s="170"/>
      <c r="N63" s="170"/>
      <c r="O63" s="169"/>
      <c r="P63" s="170"/>
      <c r="Q63" s="170"/>
      <c r="R63" s="172">
        <v>0</v>
      </c>
      <c r="S63" s="173">
        <v>0</v>
      </c>
      <c r="T63" s="173">
        <v>0</v>
      </c>
      <c r="U63" s="173">
        <v>0</v>
      </c>
      <c r="V63" s="174">
        <v>0</v>
      </c>
      <c r="W63" s="7"/>
      <c r="X63" s="4"/>
      <c r="Y63" s="3"/>
      <c r="Z63" s="3"/>
      <c r="AA63" s="3"/>
      <c r="AB63" s="3"/>
      <c r="AC63" s="4"/>
    </row>
    <row r="64" spans="1:29" ht="17.25" customHeight="1">
      <c r="A64" s="1"/>
      <c r="B64" s="130" t="s">
        <v>60</v>
      </c>
      <c r="C64" s="173">
        <v>25560</v>
      </c>
      <c r="D64" s="177"/>
      <c r="E64" s="178"/>
      <c r="F64" s="179"/>
      <c r="G64" s="180"/>
      <c r="H64" s="181">
        <v>4</v>
      </c>
      <c r="I64" s="178"/>
      <c r="J64" s="179">
        <v>2710</v>
      </c>
      <c r="K64" s="179">
        <v>1392</v>
      </c>
      <c r="L64" s="174"/>
      <c r="M64" s="173"/>
      <c r="N64" s="173"/>
      <c r="O64" s="174"/>
      <c r="P64" s="173"/>
      <c r="Q64" s="173"/>
      <c r="R64" s="172">
        <f>+D63+D64+H63+H64+L63+L64+O63+O64</f>
        <v>5</v>
      </c>
      <c r="S64" s="182">
        <f>+E63+E64+I63+I64</f>
        <v>0</v>
      </c>
      <c r="T64" s="174">
        <f>+F63+F64+J63+J64+M63+M64</f>
        <v>30010</v>
      </c>
      <c r="U64" s="173">
        <f>+G63+G64+K63+K64+N63+N64</f>
        <v>24447</v>
      </c>
      <c r="V64" s="183">
        <f>+U64/C64*100</f>
        <v>95.64553990610328</v>
      </c>
      <c r="W64" s="7"/>
      <c r="X64" s="14">
        <v>1</v>
      </c>
      <c r="Y64" s="12">
        <v>100</v>
      </c>
      <c r="Z64" s="12">
        <v>91</v>
      </c>
      <c r="AA64" s="12"/>
      <c r="AB64" s="12"/>
      <c r="AC64" s="14"/>
    </row>
    <row r="65" spans="1:29" ht="17.25" customHeight="1">
      <c r="A65" s="1"/>
      <c r="B65" s="90">
        <v>0</v>
      </c>
      <c r="C65" s="184"/>
      <c r="D65" s="163">
        <v>1</v>
      </c>
      <c r="E65" s="164"/>
      <c r="F65" s="165">
        <v>11000</v>
      </c>
      <c r="G65" s="166">
        <v>9123</v>
      </c>
      <c r="H65" s="167">
        <v>1</v>
      </c>
      <c r="I65" s="164"/>
      <c r="J65" s="165">
        <v>200</v>
      </c>
      <c r="K65" s="168">
        <v>141</v>
      </c>
      <c r="L65" s="162"/>
      <c r="M65" s="184"/>
      <c r="N65" s="184"/>
      <c r="O65" s="162"/>
      <c r="P65" s="184"/>
      <c r="Q65" s="184"/>
      <c r="R65" s="185">
        <v>0</v>
      </c>
      <c r="S65" s="184">
        <v>0</v>
      </c>
      <c r="T65" s="184">
        <v>0</v>
      </c>
      <c r="U65" s="184">
        <v>0</v>
      </c>
      <c r="V65" s="162">
        <v>0</v>
      </c>
      <c r="W65" s="7"/>
      <c r="X65" s="4"/>
      <c r="Y65" s="3"/>
      <c r="Z65" s="3"/>
      <c r="AA65" s="3"/>
      <c r="AB65" s="3"/>
      <c r="AC65" s="4"/>
    </row>
    <row r="66" spans="1:29" ht="17.25" customHeight="1">
      <c r="A66" s="1"/>
      <c r="B66" s="128" t="s">
        <v>61</v>
      </c>
      <c r="C66" s="160">
        <v>9387</v>
      </c>
      <c r="D66" s="153"/>
      <c r="E66" s="154"/>
      <c r="F66" s="155"/>
      <c r="G66" s="175"/>
      <c r="H66" s="176"/>
      <c r="I66" s="154"/>
      <c r="J66" s="155"/>
      <c r="K66" s="155"/>
      <c r="L66" s="108"/>
      <c r="M66" s="155"/>
      <c r="N66" s="155"/>
      <c r="O66" s="108"/>
      <c r="P66" s="155"/>
      <c r="Q66" s="155"/>
      <c r="R66" s="157">
        <f>+D65+D66+H65+H66+L65+L66+O65+O66</f>
        <v>2</v>
      </c>
      <c r="S66" s="158">
        <f>+E65+E66+I65+I66</f>
        <v>0</v>
      </c>
      <c r="T66" s="159">
        <f>+F65+F66+J65+J66+M65+M66</f>
        <v>11200</v>
      </c>
      <c r="U66" s="160">
        <f>+G65+G66+K65+K66+N65+N66</f>
        <v>9264</v>
      </c>
      <c r="V66" s="161">
        <f>+U66/C66*100</f>
        <v>98.68967721316714</v>
      </c>
      <c r="W66" s="10"/>
      <c r="X66" s="11"/>
      <c r="Y66" s="9"/>
      <c r="Z66" s="9"/>
      <c r="AA66" s="9"/>
      <c r="AB66" s="9"/>
      <c r="AC66" s="11"/>
    </row>
    <row r="67" spans="1:29" ht="17.25" customHeight="1">
      <c r="A67" s="1"/>
      <c r="B67" s="89">
        <v>0</v>
      </c>
      <c r="C67" s="173"/>
      <c r="D67" s="187">
        <v>2</v>
      </c>
      <c r="E67" s="188">
        <v>1</v>
      </c>
      <c r="F67" s="170">
        <v>14750</v>
      </c>
      <c r="G67" s="190">
        <v>14482</v>
      </c>
      <c r="H67" s="191"/>
      <c r="I67" s="188"/>
      <c r="J67" s="170"/>
      <c r="K67" s="169"/>
      <c r="L67" s="169"/>
      <c r="M67" s="170"/>
      <c r="N67" s="170"/>
      <c r="O67" s="169"/>
      <c r="P67" s="170"/>
      <c r="Q67" s="170"/>
      <c r="R67" s="172">
        <v>0</v>
      </c>
      <c r="S67" s="173">
        <v>0</v>
      </c>
      <c r="T67" s="173">
        <v>0</v>
      </c>
      <c r="U67" s="173">
        <v>0</v>
      </c>
      <c r="V67" s="174">
        <v>0</v>
      </c>
      <c r="W67" s="7"/>
      <c r="X67" s="5"/>
      <c r="Y67" s="6"/>
      <c r="Z67" s="6"/>
      <c r="AA67" s="6"/>
      <c r="AB67" s="6"/>
      <c r="AC67" s="5"/>
    </row>
    <row r="68" spans="1:29" ht="17.25" customHeight="1">
      <c r="A68" s="1"/>
      <c r="B68" s="129" t="s">
        <v>62</v>
      </c>
      <c r="C68" s="160">
        <v>15016</v>
      </c>
      <c r="D68" s="153"/>
      <c r="E68" s="154"/>
      <c r="F68" s="155"/>
      <c r="G68" s="175"/>
      <c r="H68" s="176">
        <v>1</v>
      </c>
      <c r="I68" s="154"/>
      <c r="J68" s="155">
        <v>800</v>
      </c>
      <c r="K68" s="155">
        <v>521</v>
      </c>
      <c r="L68" s="159"/>
      <c r="M68" s="160"/>
      <c r="N68" s="160"/>
      <c r="O68" s="159"/>
      <c r="P68" s="160"/>
      <c r="Q68" s="160"/>
      <c r="R68" s="157">
        <f>+D67+D68+H67+H68+L67+L68+O67+O68</f>
        <v>3</v>
      </c>
      <c r="S68" s="158">
        <f>+E67+E68+I67+I68</f>
        <v>1</v>
      </c>
      <c r="T68" s="159">
        <f>+F67+F68+J67+J68+M67+M68</f>
        <v>15550</v>
      </c>
      <c r="U68" s="160">
        <f>+G67+G68+K67+K68+N67+N68</f>
        <v>15003</v>
      </c>
      <c r="V68" s="161">
        <f>+U68/C68*100</f>
        <v>99.91342567927543</v>
      </c>
      <c r="W68" s="7"/>
      <c r="X68" s="11"/>
      <c r="Y68" s="9"/>
      <c r="Z68" s="9"/>
      <c r="AA68" s="9"/>
      <c r="AB68" s="9"/>
      <c r="AC68" s="11"/>
    </row>
    <row r="69" spans="1:29" ht="17.25" customHeight="1">
      <c r="A69" s="1"/>
      <c r="B69" s="89">
        <v>0</v>
      </c>
      <c r="C69" s="173"/>
      <c r="D69" s="163">
        <v>1</v>
      </c>
      <c r="E69" s="164"/>
      <c r="F69" s="165">
        <v>5620</v>
      </c>
      <c r="G69" s="166">
        <v>4818</v>
      </c>
      <c r="H69" s="167"/>
      <c r="I69" s="164"/>
      <c r="J69" s="165"/>
      <c r="K69" s="168"/>
      <c r="L69" s="174"/>
      <c r="M69" s="173"/>
      <c r="N69" s="173"/>
      <c r="O69" s="174"/>
      <c r="P69" s="173"/>
      <c r="Q69" s="173"/>
      <c r="R69" s="172">
        <v>0</v>
      </c>
      <c r="S69" s="173">
        <v>0</v>
      </c>
      <c r="T69" s="173">
        <v>0</v>
      </c>
      <c r="U69" s="173">
        <v>0</v>
      </c>
      <c r="V69" s="174">
        <v>0</v>
      </c>
      <c r="W69" s="7"/>
      <c r="X69" s="4"/>
      <c r="Y69" s="3"/>
      <c r="Z69" s="3"/>
      <c r="AA69" s="3"/>
      <c r="AB69" s="3"/>
      <c r="AC69" s="4"/>
    </row>
    <row r="70" spans="1:29" ht="17.25" customHeight="1">
      <c r="A70" s="1"/>
      <c r="B70" s="129" t="s">
        <v>63</v>
      </c>
      <c r="C70" s="160">
        <v>4893</v>
      </c>
      <c r="D70" s="153"/>
      <c r="E70" s="154"/>
      <c r="F70" s="155"/>
      <c r="G70" s="175"/>
      <c r="H70" s="176"/>
      <c r="I70" s="154"/>
      <c r="J70" s="155"/>
      <c r="K70" s="155"/>
      <c r="L70" s="108"/>
      <c r="M70" s="155"/>
      <c r="N70" s="155"/>
      <c r="O70" s="108"/>
      <c r="P70" s="155"/>
      <c r="Q70" s="155"/>
      <c r="R70" s="157">
        <f>+D69+D70+H69+H70+L69+L70+O69+O70</f>
        <v>1</v>
      </c>
      <c r="S70" s="158">
        <f>+E69+E70+I69+I70</f>
        <v>0</v>
      </c>
      <c r="T70" s="159">
        <f>+F69+F70+J69+J70+M69+M70</f>
        <v>5620</v>
      </c>
      <c r="U70" s="160">
        <f>+G69+G70+K69+K70+N69+N70</f>
        <v>4818</v>
      </c>
      <c r="V70" s="161">
        <f>+U70/C70*100</f>
        <v>98.46719803801349</v>
      </c>
      <c r="W70" s="7"/>
      <c r="X70" s="11"/>
      <c r="Y70" s="9"/>
      <c r="Z70" s="9"/>
      <c r="AA70" s="9">
        <v>1</v>
      </c>
      <c r="AB70" s="9">
        <v>48</v>
      </c>
      <c r="AC70" s="11">
        <v>30</v>
      </c>
    </row>
    <row r="71" spans="1:29" ht="17.25" customHeight="1">
      <c r="A71" s="1"/>
      <c r="B71" s="90">
        <v>0</v>
      </c>
      <c r="C71" s="184"/>
      <c r="D71" s="163">
        <v>1</v>
      </c>
      <c r="E71" s="164"/>
      <c r="F71" s="165">
        <v>9500</v>
      </c>
      <c r="G71" s="166">
        <v>8891</v>
      </c>
      <c r="H71" s="167"/>
      <c r="I71" s="164"/>
      <c r="J71" s="165"/>
      <c r="K71" s="168"/>
      <c r="L71" s="168"/>
      <c r="M71" s="165"/>
      <c r="N71" s="165"/>
      <c r="O71" s="168"/>
      <c r="P71" s="165"/>
      <c r="Q71" s="165"/>
      <c r="R71" s="185">
        <v>0</v>
      </c>
      <c r="S71" s="184">
        <v>0</v>
      </c>
      <c r="T71" s="173">
        <v>0</v>
      </c>
      <c r="U71" s="173">
        <v>0</v>
      </c>
      <c r="V71" s="174">
        <v>0</v>
      </c>
      <c r="W71" s="7"/>
      <c r="X71" s="4"/>
      <c r="Y71" s="3"/>
      <c r="Z71" s="3"/>
      <c r="AA71" s="3"/>
      <c r="AB71" s="3"/>
      <c r="AC71" s="4"/>
    </row>
    <row r="72" spans="1:29" ht="17.25" customHeight="1">
      <c r="A72" s="1"/>
      <c r="B72" s="128" t="s">
        <v>64</v>
      </c>
      <c r="C72" s="160">
        <v>8911</v>
      </c>
      <c r="D72" s="153"/>
      <c r="E72" s="154"/>
      <c r="F72" s="155"/>
      <c r="G72" s="175"/>
      <c r="H72" s="176"/>
      <c r="I72" s="154"/>
      <c r="J72" s="155"/>
      <c r="K72" s="155"/>
      <c r="L72" s="159"/>
      <c r="M72" s="160"/>
      <c r="N72" s="160"/>
      <c r="O72" s="159"/>
      <c r="P72" s="160"/>
      <c r="Q72" s="160"/>
      <c r="R72" s="157">
        <f>+D71+D72+H71+H72+L71+L72+O71+O72</f>
        <v>1</v>
      </c>
      <c r="S72" s="158">
        <f>+E71+E72+I71+I72</f>
        <v>0</v>
      </c>
      <c r="T72" s="159">
        <f>+F71+F72+J71+J72+M71+M72</f>
        <v>9500</v>
      </c>
      <c r="U72" s="160">
        <f>+G71+G72+K71+K72+N71+N72</f>
        <v>8891</v>
      </c>
      <c r="V72" s="161">
        <f>+U72/C72*100</f>
        <v>99.77555829873191</v>
      </c>
      <c r="W72" s="7"/>
      <c r="X72" s="11"/>
      <c r="Y72" s="9"/>
      <c r="Z72" s="9"/>
      <c r="AA72" s="9"/>
      <c r="AB72" s="9"/>
      <c r="AC72" s="11"/>
    </row>
    <row r="73" spans="1:29" ht="19.5" customHeight="1">
      <c r="A73" s="45"/>
      <c r="B73" s="138"/>
      <c r="C73" s="229">
        <v>0</v>
      </c>
      <c r="D73" s="199">
        <f aca="true" t="shared" si="9" ref="D73:R73">+D57+D59+D61+D63+D65+D67+D69+D71</f>
        <v>10</v>
      </c>
      <c r="E73" s="230">
        <f t="shared" si="9"/>
        <v>2</v>
      </c>
      <c r="F73" s="199">
        <f t="shared" si="9"/>
        <v>188420</v>
      </c>
      <c r="G73" s="199">
        <f>+G57+G59+G61+G63+G65+G67+G69+G71</f>
        <v>175072</v>
      </c>
      <c r="H73" s="199">
        <f t="shared" si="9"/>
        <v>17</v>
      </c>
      <c r="I73" s="230">
        <f t="shared" si="9"/>
        <v>0</v>
      </c>
      <c r="J73" s="199">
        <f t="shared" si="9"/>
        <v>9547</v>
      </c>
      <c r="K73" s="199">
        <f t="shared" si="9"/>
        <v>4791</v>
      </c>
      <c r="L73" s="199">
        <f t="shared" si="9"/>
        <v>0</v>
      </c>
      <c r="M73" s="199">
        <f t="shared" si="9"/>
        <v>0</v>
      </c>
      <c r="N73" s="231">
        <f t="shared" si="9"/>
        <v>0</v>
      </c>
      <c r="O73" s="231">
        <f t="shared" si="9"/>
        <v>0</v>
      </c>
      <c r="P73" s="199">
        <f t="shared" si="9"/>
        <v>0</v>
      </c>
      <c r="Q73" s="231">
        <f t="shared" si="9"/>
        <v>0</v>
      </c>
      <c r="R73" s="199">
        <f t="shared" si="9"/>
        <v>0</v>
      </c>
      <c r="S73" s="229">
        <v>0</v>
      </c>
      <c r="T73" s="199">
        <f>+T57+T59+T61+T63+T65+T67+T69+T71</f>
        <v>0</v>
      </c>
      <c r="U73" s="199">
        <f>+U57+U59+U61+U63+U65+U67+U69+U71</f>
        <v>0</v>
      </c>
      <c r="V73" s="231">
        <f>+V57+V59+V61+V63+V65+V67+V69+V71</f>
        <v>0</v>
      </c>
      <c r="W73" s="7"/>
      <c r="X73" s="103">
        <f aca="true" t="shared" si="10" ref="X73:AC74">+X57+X59+X61+X63+X65+X67+X69+X71</f>
        <v>4</v>
      </c>
      <c r="Y73" s="103">
        <f t="shared" si="10"/>
        <v>287</v>
      </c>
      <c r="Z73" s="103">
        <f t="shared" si="10"/>
        <v>171</v>
      </c>
      <c r="AA73" s="103">
        <f t="shared" si="10"/>
        <v>3</v>
      </c>
      <c r="AB73" s="103">
        <f t="shared" si="10"/>
        <v>95</v>
      </c>
      <c r="AC73" s="121">
        <f t="shared" si="10"/>
        <v>38</v>
      </c>
    </row>
    <row r="74" spans="1:29" ht="19.5" customHeight="1">
      <c r="A74" s="54"/>
      <c r="B74" s="139" t="s">
        <v>127</v>
      </c>
      <c r="C74" s="232">
        <f>SUM(C57:C72)</f>
        <v>184394</v>
      </c>
      <c r="D74" s="233">
        <f>+D58+D60+D62+D64+D66+D68+D70+D72</f>
        <v>0</v>
      </c>
      <c r="E74" s="234">
        <v>0</v>
      </c>
      <c r="F74" s="233">
        <f>+F58+F60+F62+F64+F66+F68+F70+F72</f>
        <v>0</v>
      </c>
      <c r="G74" s="233">
        <f>+G58+G60+G62+G64+G66+G68+G70+G72</f>
        <v>0</v>
      </c>
      <c r="H74" s="233">
        <f>+H58+H60+H62+H64+H66+H68+H70+H72</f>
        <v>7</v>
      </c>
      <c r="I74" s="234">
        <v>0</v>
      </c>
      <c r="J74" s="233">
        <f aca="true" t="shared" si="11" ref="J74:U74">+J58+J60+J62+J64+J66+J68+J70+J72</f>
        <v>3960</v>
      </c>
      <c r="K74" s="235">
        <f t="shared" si="11"/>
        <v>2229</v>
      </c>
      <c r="L74" s="233">
        <f t="shared" si="11"/>
        <v>3</v>
      </c>
      <c r="M74" s="233">
        <f t="shared" si="11"/>
        <v>855</v>
      </c>
      <c r="N74" s="235">
        <f t="shared" si="11"/>
        <v>0</v>
      </c>
      <c r="O74" s="235">
        <f t="shared" si="11"/>
        <v>2</v>
      </c>
      <c r="P74" s="233">
        <f t="shared" si="11"/>
        <v>2460</v>
      </c>
      <c r="Q74" s="235">
        <f t="shared" si="11"/>
        <v>0</v>
      </c>
      <c r="R74" s="236">
        <f t="shared" si="11"/>
        <v>39</v>
      </c>
      <c r="S74" s="237">
        <f t="shared" si="11"/>
        <v>2</v>
      </c>
      <c r="T74" s="236">
        <f t="shared" si="11"/>
        <v>202782</v>
      </c>
      <c r="U74" s="236">
        <f t="shared" si="11"/>
        <v>182092</v>
      </c>
      <c r="V74" s="238">
        <f>+U74/C74*100</f>
        <v>98.75158627721076</v>
      </c>
      <c r="W74" s="7"/>
      <c r="X74" s="104">
        <f t="shared" si="10"/>
        <v>2</v>
      </c>
      <c r="Y74" s="104">
        <f t="shared" si="10"/>
        <v>170</v>
      </c>
      <c r="Z74" s="104">
        <f t="shared" si="10"/>
        <v>153</v>
      </c>
      <c r="AA74" s="104">
        <f t="shared" si="10"/>
        <v>5</v>
      </c>
      <c r="AB74" s="104">
        <f t="shared" si="10"/>
        <v>217</v>
      </c>
      <c r="AC74" s="122">
        <f t="shared" si="10"/>
        <v>124</v>
      </c>
    </row>
    <row r="75" spans="1:29" ht="19.5" customHeight="1">
      <c r="A75" s="1" t="s">
        <v>137</v>
      </c>
      <c r="B75" s="2">
        <v>0</v>
      </c>
      <c r="C75" s="173"/>
      <c r="D75" s="187">
        <v>1</v>
      </c>
      <c r="E75" s="188"/>
      <c r="F75" s="170">
        <v>104400</v>
      </c>
      <c r="G75" s="190">
        <v>98751</v>
      </c>
      <c r="H75" s="191">
        <v>1</v>
      </c>
      <c r="I75" s="188"/>
      <c r="J75" s="170">
        <v>2070</v>
      </c>
      <c r="K75" s="169">
        <v>1917</v>
      </c>
      <c r="L75" s="169"/>
      <c r="M75" s="170"/>
      <c r="N75" s="170"/>
      <c r="O75" s="169"/>
      <c r="P75" s="170"/>
      <c r="Q75" s="170"/>
      <c r="R75" s="172">
        <v>0</v>
      </c>
      <c r="S75" s="173">
        <v>0</v>
      </c>
      <c r="T75" s="173">
        <v>0</v>
      </c>
      <c r="U75" s="173">
        <v>0</v>
      </c>
      <c r="V75" s="174">
        <v>0</v>
      </c>
      <c r="W75" s="7"/>
      <c r="X75" s="5"/>
      <c r="Y75" s="6"/>
      <c r="Z75" s="6"/>
      <c r="AA75" s="6"/>
      <c r="AB75" s="6"/>
      <c r="AC75" s="5"/>
    </row>
    <row r="76" spans="1:29" ht="19.5" customHeight="1">
      <c r="A76" s="1" t="s">
        <v>115</v>
      </c>
      <c r="B76" s="129" t="s">
        <v>65</v>
      </c>
      <c r="C76" s="160">
        <v>101780</v>
      </c>
      <c r="D76" s="153"/>
      <c r="E76" s="154"/>
      <c r="F76" s="155"/>
      <c r="G76" s="175"/>
      <c r="H76" s="176"/>
      <c r="I76" s="154"/>
      <c r="J76" s="155"/>
      <c r="K76" s="155"/>
      <c r="L76" s="159"/>
      <c r="M76" s="160"/>
      <c r="N76" s="160"/>
      <c r="O76" s="159"/>
      <c r="P76" s="160"/>
      <c r="Q76" s="160"/>
      <c r="R76" s="157">
        <f>+D75+D76+H75+H76+L75+L76+O75+O76</f>
        <v>2</v>
      </c>
      <c r="S76" s="158">
        <f>+E75+E76+I75+I76</f>
        <v>0</v>
      </c>
      <c r="T76" s="159">
        <f>+F75+F76+J75+J76+M75+M76</f>
        <v>106470</v>
      </c>
      <c r="U76" s="160">
        <f>+G75+G76+K75+K76+N75+N76</f>
        <v>100668</v>
      </c>
      <c r="V76" s="161">
        <f>+U76/C76*100</f>
        <v>98.90744743564551</v>
      </c>
      <c r="W76" s="7"/>
      <c r="X76" s="83">
        <v>1</v>
      </c>
      <c r="Y76" s="84">
        <v>0</v>
      </c>
      <c r="Z76" s="84">
        <v>31</v>
      </c>
      <c r="AA76" s="84">
        <v>4</v>
      </c>
      <c r="AB76" s="84">
        <v>0</v>
      </c>
      <c r="AC76" s="83">
        <v>63</v>
      </c>
    </row>
    <row r="77" spans="1:29" ht="19.5" customHeight="1">
      <c r="A77" s="1" t="s">
        <v>116</v>
      </c>
      <c r="B77" s="89">
        <v>0</v>
      </c>
      <c r="C77" s="173"/>
      <c r="D77" s="163">
        <v>1</v>
      </c>
      <c r="E77" s="164"/>
      <c r="F77" s="165">
        <v>13400</v>
      </c>
      <c r="G77" s="166">
        <v>13186</v>
      </c>
      <c r="H77" s="167"/>
      <c r="I77" s="164"/>
      <c r="J77" s="165"/>
      <c r="K77" s="168"/>
      <c r="L77" s="174"/>
      <c r="M77" s="173"/>
      <c r="N77" s="173"/>
      <c r="O77" s="174"/>
      <c r="P77" s="173"/>
      <c r="Q77" s="173"/>
      <c r="R77" s="172">
        <v>0</v>
      </c>
      <c r="S77" s="173">
        <v>0</v>
      </c>
      <c r="T77" s="173">
        <v>0</v>
      </c>
      <c r="U77" s="173">
        <v>0</v>
      </c>
      <c r="V77" s="174">
        <v>0</v>
      </c>
      <c r="W77" s="7"/>
      <c r="X77" s="4"/>
      <c r="Y77" s="3"/>
      <c r="Z77" s="3"/>
      <c r="AA77" s="3"/>
      <c r="AB77" s="3"/>
      <c r="AC77" s="4"/>
    </row>
    <row r="78" spans="1:29" ht="19.5" customHeight="1">
      <c r="A78" s="1"/>
      <c r="B78" s="128" t="s">
        <v>66</v>
      </c>
      <c r="C78" s="160">
        <v>13267</v>
      </c>
      <c r="D78" s="153"/>
      <c r="E78" s="154"/>
      <c r="F78" s="155"/>
      <c r="G78" s="175"/>
      <c r="H78" s="176"/>
      <c r="I78" s="154"/>
      <c r="J78" s="155"/>
      <c r="K78" s="155"/>
      <c r="L78" s="108"/>
      <c r="M78" s="155"/>
      <c r="N78" s="155"/>
      <c r="O78" s="108"/>
      <c r="P78" s="155"/>
      <c r="Q78" s="155"/>
      <c r="R78" s="157">
        <f>+D77+D78+H77+H78+L77+L78+O77+O78</f>
        <v>1</v>
      </c>
      <c r="S78" s="158">
        <f>+E77+E78+I77+I78</f>
        <v>0</v>
      </c>
      <c r="T78" s="159">
        <f>+F77+F78+J77+J78+M77+M78</f>
        <v>13400</v>
      </c>
      <c r="U78" s="160">
        <f>+G77+G78+K77+K78+N77+N78</f>
        <v>13186</v>
      </c>
      <c r="V78" s="161">
        <f>+U78/C78*100</f>
        <v>99.38946257631717</v>
      </c>
      <c r="W78" s="7"/>
      <c r="X78" s="11">
        <v>1</v>
      </c>
      <c r="Y78" s="9">
        <v>95</v>
      </c>
      <c r="Z78" s="9">
        <v>0</v>
      </c>
      <c r="AA78" s="9"/>
      <c r="AB78" s="9"/>
      <c r="AC78" s="11"/>
    </row>
    <row r="79" spans="1:29" ht="19.5" customHeight="1">
      <c r="A79" s="1"/>
      <c r="B79" s="89">
        <v>0</v>
      </c>
      <c r="C79" s="173"/>
      <c r="D79" s="163">
        <v>1</v>
      </c>
      <c r="E79" s="164"/>
      <c r="F79" s="165">
        <v>10300</v>
      </c>
      <c r="G79" s="166">
        <v>10299</v>
      </c>
      <c r="H79" s="167">
        <v>1</v>
      </c>
      <c r="I79" s="164"/>
      <c r="J79" s="165">
        <v>2950</v>
      </c>
      <c r="K79" s="168">
        <v>2682</v>
      </c>
      <c r="L79" s="169"/>
      <c r="M79" s="170"/>
      <c r="N79" s="170"/>
      <c r="O79" s="169"/>
      <c r="P79" s="170"/>
      <c r="Q79" s="170"/>
      <c r="R79" s="172">
        <v>0</v>
      </c>
      <c r="S79" s="173">
        <v>0</v>
      </c>
      <c r="T79" s="173">
        <v>0</v>
      </c>
      <c r="U79" s="173">
        <v>0</v>
      </c>
      <c r="V79" s="174">
        <v>0</v>
      </c>
      <c r="W79" s="7"/>
      <c r="X79" s="4"/>
      <c r="Y79" s="3"/>
      <c r="Z79" s="3"/>
      <c r="AA79" s="3">
        <v>1</v>
      </c>
      <c r="AB79" s="3">
        <v>30</v>
      </c>
      <c r="AC79" s="4">
        <v>19</v>
      </c>
    </row>
    <row r="80" spans="1:29" ht="19.5" customHeight="1">
      <c r="A80" s="1"/>
      <c r="B80" s="129" t="s">
        <v>67</v>
      </c>
      <c r="C80" s="160">
        <v>13082</v>
      </c>
      <c r="D80" s="153"/>
      <c r="E80" s="154"/>
      <c r="F80" s="155"/>
      <c r="G80" s="175"/>
      <c r="H80" s="176"/>
      <c r="I80" s="154"/>
      <c r="J80" s="155"/>
      <c r="K80" s="155"/>
      <c r="L80" s="159"/>
      <c r="M80" s="160"/>
      <c r="N80" s="160"/>
      <c r="O80" s="159"/>
      <c r="P80" s="160"/>
      <c r="Q80" s="160"/>
      <c r="R80" s="157">
        <f>+D79+D80+H79+H80+L79+L80+O79+O80</f>
        <v>2</v>
      </c>
      <c r="S80" s="158">
        <f>+E79+E80+I79+I80</f>
        <v>0</v>
      </c>
      <c r="T80" s="159">
        <f>+F79+F80+J79+J80+M79+M80</f>
        <v>13250</v>
      </c>
      <c r="U80" s="160">
        <f>+G79+G80+K79+K80+N79+N80</f>
        <v>12981</v>
      </c>
      <c r="V80" s="161">
        <f>+U80/C80*100</f>
        <v>99.22794679712582</v>
      </c>
      <c r="W80" s="7"/>
      <c r="X80" s="11"/>
      <c r="Y80" s="9"/>
      <c r="Z80" s="9"/>
      <c r="AA80" s="9"/>
      <c r="AB80" s="9"/>
      <c r="AC80" s="11"/>
    </row>
    <row r="81" spans="1:29" ht="19.5" customHeight="1">
      <c r="A81" s="1"/>
      <c r="B81" s="89">
        <v>0</v>
      </c>
      <c r="C81" s="173"/>
      <c r="D81" s="163"/>
      <c r="E81" s="164"/>
      <c r="F81" s="165"/>
      <c r="G81" s="166"/>
      <c r="H81" s="167">
        <v>1</v>
      </c>
      <c r="I81" s="164"/>
      <c r="J81" s="165">
        <v>4680</v>
      </c>
      <c r="K81" s="168">
        <v>4576</v>
      </c>
      <c r="L81" s="174"/>
      <c r="M81" s="173"/>
      <c r="N81" s="173"/>
      <c r="O81" s="174"/>
      <c r="P81" s="173"/>
      <c r="Q81" s="173"/>
      <c r="R81" s="172">
        <v>0</v>
      </c>
      <c r="S81" s="173">
        <v>0</v>
      </c>
      <c r="T81" s="173">
        <v>0</v>
      </c>
      <c r="U81" s="173">
        <v>0</v>
      </c>
      <c r="V81" s="174">
        <v>0</v>
      </c>
      <c r="W81" s="7"/>
      <c r="X81" s="4"/>
      <c r="Y81" s="3"/>
      <c r="Z81" s="3"/>
      <c r="AA81" s="3"/>
      <c r="AB81" s="3"/>
      <c r="AC81" s="4"/>
    </row>
    <row r="82" spans="1:29" ht="19.5" customHeight="1">
      <c r="A82" s="1"/>
      <c r="B82" s="129" t="s">
        <v>68</v>
      </c>
      <c r="C82" s="160">
        <v>5035</v>
      </c>
      <c r="D82" s="153"/>
      <c r="E82" s="154"/>
      <c r="F82" s="155"/>
      <c r="G82" s="175"/>
      <c r="H82" s="176"/>
      <c r="I82" s="154"/>
      <c r="J82" s="155"/>
      <c r="K82" s="155"/>
      <c r="L82" s="108"/>
      <c r="M82" s="155"/>
      <c r="N82" s="155"/>
      <c r="O82" s="108"/>
      <c r="P82" s="155"/>
      <c r="Q82" s="155"/>
      <c r="R82" s="157">
        <f>+D81+D82+H81+H82+L81+L82+O81+O82</f>
        <v>1</v>
      </c>
      <c r="S82" s="158">
        <f>+E81+E82+I81+I82</f>
        <v>0</v>
      </c>
      <c r="T82" s="159">
        <f>+F81+F82+J81+J82+M81+M82</f>
        <v>4680</v>
      </c>
      <c r="U82" s="160">
        <f>+G81+G82+K81+K82+N81+N82</f>
        <v>4576</v>
      </c>
      <c r="V82" s="161">
        <f>+U82/C82*100</f>
        <v>90.88381330685203</v>
      </c>
      <c r="W82" s="7"/>
      <c r="X82" s="11"/>
      <c r="Y82" s="9"/>
      <c r="Z82" s="9"/>
      <c r="AA82" s="9">
        <v>2</v>
      </c>
      <c r="AB82" s="9">
        <v>48</v>
      </c>
      <c r="AC82" s="11">
        <v>36</v>
      </c>
    </row>
    <row r="83" spans="1:29" ht="17.25" customHeight="1">
      <c r="A83" s="1"/>
      <c r="B83" s="89">
        <v>0</v>
      </c>
      <c r="C83" s="173"/>
      <c r="D83" s="187"/>
      <c r="E83" s="188"/>
      <c r="F83" s="170"/>
      <c r="G83" s="190"/>
      <c r="H83" s="191">
        <v>7</v>
      </c>
      <c r="I83" s="188"/>
      <c r="J83" s="170">
        <v>8005</v>
      </c>
      <c r="K83" s="169">
        <v>6481</v>
      </c>
      <c r="L83" s="174"/>
      <c r="M83" s="173"/>
      <c r="N83" s="173"/>
      <c r="O83" s="174"/>
      <c r="P83" s="173"/>
      <c r="Q83" s="173"/>
      <c r="R83" s="172">
        <v>0</v>
      </c>
      <c r="S83" s="173">
        <v>0</v>
      </c>
      <c r="T83" s="173">
        <v>0</v>
      </c>
      <c r="U83" s="173">
        <v>0</v>
      </c>
      <c r="V83" s="174">
        <v>0</v>
      </c>
      <c r="W83" s="7"/>
      <c r="X83" s="5">
        <v>1</v>
      </c>
      <c r="Y83" s="6">
        <v>60</v>
      </c>
      <c r="Z83" s="6">
        <v>33</v>
      </c>
      <c r="AA83" s="6">
        <v>1</v>
      </c>
      <c r="AB83" s="6">
        <v>11</v>
      </c>
      <c r="AC83" s="5">
        <v>6</v>
      </c>
    </row>
    <row r="84" spans="1:29" ht="17.25" customHeight="1">
      <c r="A84" s="1"/>
      <c r="B84" s="129" t="s">
        <v>69</v>
      </c>
      <c r="C84" s="160">
        <v>6674</v>
      </c>
      <c r="D84" s="153"/>
      <c r="E84" s="154"/>
      <c r="F84" s="155"/>
      <c r="G84" s="175"/>
      <c r="H84" s="176">
        <v>1</v>
      </c>
      <c r="I84" s="154"/>
      <c r="J84" s="155">
        <v>2000</v>
      </c>
      <c r="K84" s="155">
        <v>1</v>
      </c>
      <c r="L84" s="108"/>
      <c r="M84" s="155"/>
      <c r="N84" s="155"/>
      <c r="O84" s="108"/>
      <c r="P84" s="155"/>
      <c r="Q84" s="155"/>
      <c r="R84" s="157">
        <f>+D83+D84+H83+H84+L83+L84+O83+O84</f>
        <v>8</v>
      </c>
      <c r="S84" s="158">
        <f>+E83+E84+I83+I84</f>
        <v>0</v>
      </c>
      <c r="T84" s="159">
        <f>+F83+F84+J83+J84+M83+M84</f>
        <v>10005</v>
      </c>
      <c r="U84" s="160">
        <f>+G83+G84+K83+K84+N83+N84</f>
        <v>6482</v>
      </c>
      <c r="V84" s="161">
        <f>+U84/C84*100</f>
        <v>97.12316451902907</v>
      </c>
      <c r="W84" s="7"/>
      <c r="X84" s="11">
        <v>1</v>
      </c>
      <c r="Y84" s="9">
        <v>70</v>
      </c>
      <c r="Z84" s="9">
        <v>1</v>
      </c>
      <c r="AA84" s="9">
        <v>2</v>
      </c>
      <c r="AB84" s="9">
        <v>50</v>
      </c>
      <c r="AC84" s="11">
        <v>2</v>
      </c>
    </row>
    <row r="85" spans="1:29" ht="17.25" customHeight="1">
      <c r="A85" s="1"/>
      <c r="B85" s="89">
        <v>0</v>
      </c>
      <c r="C85" s="173"/>
      <c r="D85" s="163"/>
      <c r="E85" s="164"/>
      <c r="F85" s="165"/>
      <c r="G85" s="166"/>
      <c r="H85" s="167">
        <v>1</v>
      </c>
      <c r="I85" s="164"/>
      <c r="J85" s="165">
        <v>840</v>
      </c>
      <c r="K85" s="168">
        <v>495</v>
      </c>
      <c r="L85" s="169"/>
      <c r="M85" s="170"/>
      <c r="N85" s="170"/>
      <c r="O85" s="169"/>
      <c r="P85" s="170"/>
      <c r="Q85" s="170"/>
      <c r="R85" s="172">
        <v>0</v>
      </c>
      <c r="S85" s="173">
        <v>0</v>
      </c>
      <c r="T85" s="173">
        <v>0</v>
      </c>
      <c r="U85" s="173">
        <v>0</v>
      </c>
      <c r="V85" s="174">
        <v>0</v>
      </c>
      <c r="W85" s="7"/>
      <c r="X85" s="4"/>
      <c r="Y85" s="3"/>
      <c r="Z85" s="3"/>
      <c r="AA85" s="3"/>
      <c r="AB85" s="3"/>
      <c r="AC85" s="4"/>
    </row>
    <row r="86" spans="1:29" ht="17.25" customHeight="1">
      <c r="A86" s="1"/>
      <c r="B86" s="129" t="s">
        <v>70</v>
      </c>
      <c r="C86" s="160">
        <v>516</v>
      </c>
      <c r="D86" s="153"/>
      <c r="E86" s="154"/>
      <c r="F86" s="155"/>
      <c r="G86" s="175"/>
      <c r="H86" s="176"/>
      <c r="I86" s="154"/>
      <c r="J86" s="155"/>
      <c r="K86" s="155"/>
      <c r="L86" s="159"/>
      <c r="M86" s="160"/>
      <c r="N86" s="160"/>
      <c r="O86" s="159"/>
      <c r="P86" s="160"/>
      <c r="Q86" s="160"/>
      <c r="R86" s="157">
        <f>+D85+D86+H85+H86+L85+L86+O85+O86</f>
        <v>1</v>
      </c>
      <c r="S86" s="158">
        <f>+E85+E86+I85+I86</f>
        <v>0</v>
      </c>
      <c r="T86" s="159">
        <f>+F85+F86+J85+J86+M85+M86</f>
        <v>840</v>
      </c>
      <c r="U86" s="160">
        <f>+G85+G86+K85+K86+N85+N86</f>
        <v>495</v>
      </c>
      <c r="V86" s="161">
        <f>+U86/C86*100</f>
        <v>95.93023255813954</v>
      </c>
      <c r="W86" s="7"/>
      <c r="X86" s="11"/>
      <c r="Y86" s="9"/>
      <c r="Z86" s="9"/>
      <c r="AA86" s="9"/>
      <c r="AB86" s="9"/>
      <c r="AC86" s="11"/>
    </row>
    <row r="87" spans="1:29" ht="17.25" customHeight="1">
      <c r="A87" s="1"/>
      <c r="B87" s="89">
        <v>0</v>
      </c>
      <c r="C87" s="173"/>
      <c r="D87" s="163"/>
      <c r="E87" s="164"/>
      <c r="F87" s="165"/>
      <c r="G87" s="166"/>
      <c r="H87" s="167">
        <v>2</v>
      </c>
      <c r="I87" s="164"/>
      <c r="J87" s="165">
        <v>1440</v>
      </c>
      <c r="K87" s="168">
        <v>870</v>
      </c>
      <c r="L87" s="174"/>
      <c r="M87" s="173"/>
      <c r="N87" s="173"/>
      <c r="O87" s="174"/>
      <c r="P87" s="173"/>
      <c r="Q87" s="173"/>
      <c r="R87" s="172">
        <v>0</v>
      </c>
      <c r="S87" s="173">
        <v>0</v>
      </c>
      <c r="T87" s="173">
        <v>0</v>
      </c>
      <c r="U87" s="173">
        <v>0</v>
      </c>
      <c r="V87" s="174">
        <v>0</v>
      </c>
      <c r="W87" s="7"/>
      <c r="X87" s="4">
        <v>1</v>
      </c>
      <c r="Y87" s="3">
        <v>98</v>
      </c>
      <c r="Z87" s="3">
        <v>31</v>
      </c>
      <c r="AA87" s="3">
        <v>1</v>
      </c>
      <c r="AB87" s="3">
        <v>25</v>
      </c>
      <c r="AC87" s="4">
        <v>9</v>
      </c>
    </row>
    <row r="88" spans="1:29" ht="17.25" customHeight="1">
      <c r="A88" s="1"/>
      <c r="B88" s="129" t="s">
        <v>71</v>
      </c>
      <c r="C88" s="160">
        <v>980</v>
      </c>
      <c r="D88" s="153"/>
      <c r="E88" s="154"/>
      <c r="F88" s="155"/>
      <c r="G88" s="175"/>
      <c r="H88" s="176"/>
      <c r="I88" s="154"/>
      <c r="J88" s="155"/>
      <c r="K88" s="155"/>
      <c r="L88" s="108"/>
      <c r="M88" s="155"/>
      <c r="N88" s="155"/>
      <c r="O88" s="108"/>
      <c r="P88" s="155"/>
      <c r="Q88" s="155"/>
      <c r="R88" s="157">
        <f>+D87+D88+H87+H88+L87+L88+O87+O88</f>
        <v>2</v>
      </c>
      <c r="S88" s="158">
        <f>+E87+E88+I87+I88</f>
        <v>0</v>
      </c>
      <c r="T88" s="159">
        <f>+F87+F88+J87+J88+M87+M88</f>
        <v>1440</v>
      </c>
      <c r="U88" s="160">
        <f>+G87+G88+K87+K88+N87+N88</f>
        <v>870</v>
      </c>
      <c r="V88" s="161">
        <f>+U88/C88*100</f>
        <v>88.77551020408163</v>
      </c>
      <c r="W88" s="7"/>
      <c r="X88" s="11"/>
      <c r="Y88" s="9"/>
      <c r="Z88" s="9"/>
      <c r="AA88" s="9"/>
      <c r="AB88" s="9"/>
      <c r="AC88" s="11"/>
    </row>
    <row r="89" spans="1:29" ht="17.25" customHeight="1">
      <c r="A89" s="1"/>
      <c r="B89" s="89">
        <v>0</v>
      </c>
      <c r="C89" s="173"/>
      <c r="D89" s="163"/>
      <c r="E89" s="164"/>
      <c r="F89" s="165"/>
      <c r="G89" s="166"/>
      <c r="H89" s="167">
        <v>1</v>
      </c>
      <c r="I89" s="164"/>
      <c r="J89" s="165">
        <v>4100</v>
      </c>
      <c r="K89" s="168">
        <v>3951</v>
      </c>
      <c r="L89" s="169"/>
      <c r="M89" s="170"/>
      <c r="N89" s="170"/>
      <c r="O89" s="169"/>
      <c r="P89" s="170"/>
      <c r="Q89" s="170"/>
      <c r="R89" s="172">
        <v>0</v>
      </c>
      <c r="S89" s="173">
        <v>0</v>
      </c>
      <c r="T89" s="173">
        <v>0</v>
      </c>
      <c r="U89" s="173">
        <v>0</v>
      </c>
      <c r="V89" s="174">
        <v>0</v>
      </c>
      <c r="W89" s="7"/>
      <c r="X89" s="4"/>
      <c r="Y89" s="3"/>
      <c r="Z89" s="3"/>
      <c r="AA89" s="3"/>
      <c r="AB89" s="3"/>
      <c r="AC89" s="4"/>
    </row>
    <row r="90" spans="1:29" ht="17.25" customHeight="1">
      <c r="A90" s="1"/>
      <c r="B90" s="130" t="s">
        <v>72</v>
      </c>
      <c r="C90" s="173">
        <v>3978</v>
      </c>
      <c r="D90" s="177"/>
      <c r="E90" s="178"/>
      <c r="F90" s="179"/>
      <c r="G90" s="180"/>
      <c r="H90" s="181"/>
      <c r="I90" s="178"/>
      <c r="J90" s="179"/>
      <c r="K90" s="179"/>
      <c r="L90" s="174"/>
      <c r="M90" s="173"/>
      <c r="N90" s="173"/>
      <c r="O90" s="174"/>
      <c r="P90" s="173"/>
      <c r="Q90" s="173"/>
      <c r="R90" s="172">
        <f>+D89+D90+H89+H90+L89+L90+O89+O90</f>
        <v>1</v>
      </c>
      <c r="S90" s="192">
        <f>+E89+E90+I89+I90</f>
        <v>0</v>
      </c>
      <c r="T90" s="174">
        <f>+F89+F90+J89+J90+M89+M90</f>
        <v>4100</v>
      </c>
      <c r="U90" s="173">
        <f>+G89+G90+K89+K90+N89+N90</f>
        <v>3951</v>
      </c>
      <c r="V90" s="183">
        <f>+U90/C90*100</f>
        <v>99.3212669683258</v>
      </c>
      <c r="W90" s="7"/>
      <c r="X90" s="14"/>
      <c r="Y90" s="12"/>
      <c r="Z90" s="12"/>
      <c r="AA90" s="12"/>
      <c r="AB90" s="12"/>
      <c r="AC90" s="14"/>
    </row>
    <row r="91" spans="1:29" ht="18" customHeight="1">
      <c r="A91" s="1"/>
      <c r="B91" s="90">
        <v>0</v>
      </c>
      <c r="C91" s="184"/>
      <c r="D91" s="163"/>
      <c r="E91" s="164"/>
      <c r="F91" s="165"/>
      <c r="G91" s="166"/>
      <c r="H91" s="167">
        <v>1</v>
      </c>
      <c r="I91" s="164"/>
      <c r="J91" s="165">
        <v>720</v>
      </c>
      <c r="K91" s="168">
        <v>564</v>
      </c>
      <c r="L91" s="162"/>
      <c r="M91" s="184"/>
      <c r="N91" s="184"/>
      <c r="O91" s="162"/>
      <c r="P91" s="184"/>
      <c r="Q91" s="184"/>
      <c r="R91" s="185">
        <v>0</v>
      </c>
      <c r="S91" s="184">
        <v>0</v>
      </c>
      <c r="T91" s="162">
        <v>0</v>
      </c>
      <c r="U91" s="184">
        <v>0</v>
      </c>
      <c r="V91" s="162">
        <v>0</v>
      </c>
      <c r="W91" s="7"/>
      <c r="X91" s="4"/>
      <c r="Y91" s="3"/>
      <c r="Z91" s="3"/>
      <c r="AA91" s="3"/>
      <c r="AB91" s="3"/>
      <c r="AC91" s="4"/>
    </row>
    <row r="92" spans="1:29" ht="18" customHeight="1">
      <c r="A92" s="1"/>
      <c r="B92" s="128" t="s">
        <v>73</v>
      </c>
      <c r="C92" s="160">
        <v>612</v>
      </c>
      <c r="D92" s="153"/>
      <c r="E92" s="154"/>
      <c r="F92" s="155"/>
      <c r="G92" s="175"/>
      <c r="H92" s="176"/>
      <c r="I92" s="154"/>
      <c r="J92" s="155"/>
      <c r="K92" s="155"/>
      <c r="L92" s="108"/>
      <c r="M92" s="155"/>
      <c r="N92" s="155"/>
      <c r="O92" s="108"/>
      <c r="P92" s="155"/>
      <c r="Q92" s="155"/>
      <c r="R92" s="157">
        <f>+D91+D92+H91+H92+L91+L92+O91+O92</f>
        <v>1</v>
      </c>
      <c r="S92" s="158">
        <f>+E91+E92+I91+I92</f>
        <v>0</v>
      </c>
      <c r="T92" s="159">
        <f>+F91+F92+J91+J92+M91+M92</f>
        <v>720</v>
      </c>
      <c r="U92" s="160">
        <f>+G91+G92+K91+K92+N91+N92</f>
        <v>564</v>
      </c>
      <c r="V92" s="161">
        <f>+U92/C92*100</f>
        <v>92.15686274509804</v>
      </c>
      <c r="W92" s="10"/>
      <c r="X92" s="11"/>
      <c r="Y92" s="9"/>
      <c r="Z92" s="9"/>
      <c r="AA92" s="9"/>
      <c r="AB92" s="9"/>
      <c r="AC92" s="11"/>
    </row>
    <row r="93" spans="1:29" ht="18" customHeight="1">
      <c r="A93" s="1"/>
      <c r="B93" s="89">
        <v>0</v>
      </c>
      <c r="C93" s="173"/>
      <c r="D93" s="187"/>
      <c r="E93" s="188"/>
      <c r="F93" s="170"/>
      <c r="G93" s="190"/>
      <c r="H93" s="191">
        <v>4</v>
      </c>
      <c r="I93" s="188"/>
      <c r="J93" s="170">
        <v>1980</v>
      </c>
      <c r="K93" s="169">
        <v>1109</v>
      </c>
      <c r="L93" s="169"/>
      <c r="M93" s="170"/>
      <c r="N93" s="170"/>
      <c r="O93" s="169"/>
      <c r="P93" s="170"/>
      <c r="Q93" s="170"/>
      <c r="R93" s="172">
        <v>0</v>
      </c>
      <c r="S93" s="173">
        <v>0</v>
      </c>
      <c r="T93" s="174">
        <v>0</v>
      </c>
      <c r="U93" s="173">
        <v>0</v>
      </c>
      <c r="V93" s="174">
        <v>0</v>
      </c>
      <c r="W93" s="7"/>
      <c r="X93" s="5">
        <v>4</v>
      </c>
      <c r="Y93" s="6">
        <v>317</v>
      </c>
      <c r="Z93" s="6">
        <v>156</v>
      </c>
      <c r="AA93" s="6">
        <v>5</v>
      </c>
      <c r="AB93" s="6">
        <v>189</v>
      </c>
      <c r="AC93" s="5">
        <v>81</v>
      </c>
    </row>
    <row r="94" spans="1:29" ht="18" customHeight="1">
      <c r="A94" s="319"/>
      <c r="B94" s="129" t="s">
        <v>74</v>
      </c>
      <c r="C94" s="160">
        <v>1391</v>
      </c>
      <c r="D94" s="153"/>
      <c r="E94" s="154"/>
      <c r="F94" s="155"/>
      <c r="G94" s="175"/>
      <c r="H94" s="176"/>
      <c r="I94" s="154"/>
      <c r="J94" s="155"/>
      <c r="K94" s="155"/>
      <c r="L94" s="159"/>
      <c r="M94" s="160"/>
      <c r="N94" s="160"/>
      <c r="O94" s="159"/>
      <c r="P94" s="160"/>
      <c r="Q94" s="160"/>
      <c r="R94" s="157">
        <f>+D93+D94+H93+H94+L93+L94+O93+O94</f>
        <v>4</v>
      </c>
      <c r="S94" s="158">
        <f>+E93+E94+I93+I94</f>
        <v>0</v>
      </c>
      <c r="T94" s="159">
        <f>+F93+F94+J93+J94+M93+M94</f>
        <v>1980</v>
      </c>
      <c r="U94" s="160">
        <f>+G93+G94+K93+K94+N93+N94</f>
        <v>1109</v>
      </c>
      <c r="V94" s="161">
        <f>+U94/C94*100</f>
        <v>79.72681524083394</v>
      </c>
      <c r="W94" s="7"/>
      <c r="X94" s="11">
        <v>1</v>
      </c>
      <c r="Y94" s="9">
        <v>86</v>
      </c>
      <c r="Z94" s="9">
        <v>49</v>
      </c>
      <c r="AA94" s="9"/>
      <c r="AB94" s="9"/>
      <c r="AC94" s="11"/>
    </row>
    <row r="95" spans="1:29" ht="18" customHeight="1">
      <c r="A95" s="319"/>
      <c r="B95" s="2">
        <v>0</v>
      </c>
      <c r="C95" s="173"/>
      <c r="D95" s="163"/>
      <c r="E95" s="164"/>
      <c r="F95" s="165"/>
      <c r="G95" s="166"/>
      <c r="H95" s="167">
        <v>1</v>
      </c>
      <c r="I95" s="164"/>
      <c r="J95" s="165">
        <v>1776</v>
      </c>
      <c r="K95" s="168">
        <v>1673</v>
      </c>
      <c r="L95" s="174"/>
      <c r="M95" s="173"/>
      <c r="N95" s="173"/>
      <c r="O95" s="174"/>
      <c r="P95" s="173"/>
      <c r="Q95" s="173"/>
      <c r="R95" s="172">
        <v>0</v>
      </c>
      <c r="S95" s="173">
        <v>0</v>
      </c>
      <c r="T95" s="174">
        <v>0</v>
      </c>
      <c r="U95" s="173">
        <v>0</v>
      </c>
      <c r="V95" s="174">
        <v>0</v>
      </c>
      <c r="W95" s="7"/>
      <c r="X95" s="4"/>
      <c r="Y95" s="3"/>
      <c r="Z95" s="3"/>
      <c r="AA95" s="3"/>
      <c r="AB95" s="3"/>
      <c r="AC95" s="4"/>
    </row>
    <row r="96" spans="1:29" ht="18" customHeight="1">
      <c r="A96" s="319"/>
      <c r="B96" s="129" t="s">
        <v>75</v>
      </c>
      <c r="C96" s="160">
        <v>1746</v>
      </c>
      <c r="D96" s="153"/>
      <c r="E96" s="154"/>
      <c r="F96" s="155"/>
      <c r="G96" s="175"/>
      <c r="H96" s="176"/>
      <c r="I96" s="154"/>
      <c r="J96" s="155"/>
      <c r="K96" s="155"/>
      <c r="L96" s="108"/>
      <c r="M96" s="155"/>
      <c r="N96" s="155"/>
      <c r="O96" s="108"/>
      <c r="P96" s="155"/>
      <c r="Q96" s="155"/>
      <c r="R96" s="157">
        <f>+D95+D96+H95+H96+L95+L96+O95+O96</f>
        <v>1</v>
      </c>
      <c r="S96" s="158">
        <f>+E95+E96+I95+I96</f>
        <v>0</v>
      </c>
      <c r="T96" s="159">
        <f>+F95+F96+J95+J96+M95+M96</f>
        <v>1776</v>
      </c>
      <c r="U96" s="160">
        <f>+G95+G96+K95+K96+N95+N96</f>
        <v>1673</v>
      </c>
      <c r="V96" s="161">
        <f>+U96/C96*100</f>
        <v>95.81901489117985</v>
      </c>
      <c r="W96" s="7"/>
      <c r="X96" s="11"/>
      <c r="Y96" s="9"/>
      <c r="Z96" s="9"/>
      <c r="AA96" s="9"/>
      <c r="AB96" s="9"/>
      <c r="AC96" s="11"/>
    </row>
    <row r="97" spans="1:29" ht="18" customHeight="1">
      <c r="A97" s="319"/>
      <c r="B97" s="89">
        <v>0</v>
      </c>
      <c r="C97" s="173"/>
      <c r="D97" s="163"/>
      <c r="E97" s="164"/>
      <c r="F97" s="165"/>
      <c r="G97" s="166"/>
      <c r="H97" s="167">
        <v>3</v>
      </c>
      <c r="I97" s="164"/>
      <c r="J97" s="165">
        <v>7600</v>
      </c>
      <c r="K97" s="168">
        <v>6127</v>
      </c>
      <c r="L97" s="169"/>
      <c r="M97" s="170"/>
      <c r="N97" s="170"/>
      <c r="O97" s="169"/>
      <c r="P97" s="170"/>
      <c r="Q97" s="170"/>
      <c r="R97" s="172"/>
      <c r="S97" s="173">
        <v>0</v>
      </c>
      <c r="T97" s="174"/>
      <c r="U97" s="173">
        <v>0</v>
      </c>
      <c r="V97" s="174">
        <v>0</v>
      </c>
      <c r="W97" s="7"/>
      <c r="X97" s="4"/>
      <c r="Y97" s="3"/>
      <c r="Z97" s="3"/>
      <c r="AA97" s="3"/>
      <c r="AB97" s="3"/>
      <c r="AC97" s="4"/>
    </row>
    <row r="98" spans="1:29" ht="18" customHeight="1">
      <c r="A98" s="1"/>
      <c r="B98" s="129" t="s">
        <v>76</v>
      </c>
      <c r="C98" s="160">
        <v>6357</v>
      </c>
      <c r="D98" s="153"/>
      <c r="E98" s="154"/>
      <c r="F98" s="155"/>
      <c r="G98" s="175"/>
      <c r="H98" s="176"/>
      <c r="I98" s="154"/>
      <c r="J98" s="155"/>
      <c r="K98" s="155"/>
      <c r="L98" s="159"/>
      <c r="M98" s="160"/>
      <c r="N98" s="160"/>
      <c r="O98" s="159"/>
      <c r="P98" s="160"/>
      <c r="Q98" s="160"/>
      <c r="R98" s="157">
        <f>+D97+D98+H97+H98+L97+L98+O97+O98</f>
        <v>3</v>
      </c>
      <c r="S98" s="158">
        <f>+E97+E98+I97+I98</f>
        <v>0</v>
      </c>
      <c r="T98" s="159">
        <f>+F97+F98+J97+J98+M97+M98</f>
        <v>7600</v>
      </c>
      <c r="U98" s="160">
        <f>+G97+G98+K97+K98+N97+N98</f>
        <v>6127</v>
      </c>
      <c r="V98" s="161">
        <f>+U98/C98*100</f>
        <v>96.38194116721725</v>
      </c>
      <c r="W98" s="7"/>
      <c r="X98" s="11">
        <v>1</v>
      </c>
      <c r="Y98" s="9">
        <v>100</v>
      </c>
      <c r="Z98" s="9">
        <v>58</v>
      </c>
      <c r="AA98" s="9"/>
      <c r="AB98" s="9"/>
      <c r="AC98" s="11"/>
    </row>
    <row r="99" spans="1:29" ht="18" customHeight="1">
      <c r="A99" s="1"/>
      <c r="B99" s="89">
        <v>0</v>
      </c>
      <c r="C99" s="173"/>
      <c r="D99" s="163"/>
      <c r="E99" s="164"/>
      <c r="F99" s="165"/>
      <c r="G99" s="166"/>
      <c r="H99" s="167">
        <v>3</v>
      </c>
      <c r="I99" s="164"/>
      <c r="J99" s="165">
        <v>7460</v>
      </c>
      <c r="K99" s="168">
        <v>6570</v>
      </c>
      <c r="L99" s="174"/>
      <c r="M99" s="173"/>
      <c r="N99" s="173"/>
      <c r="O99" s="174"/>
      <c r="P99" s="173"/>
      <c r="Q99" s="173"/>
      <c r="R99" s="172">
        <v>0</v>
      </c>
      <c r="S99" s="173">
        <v>0</v>
      </c>
      <c r="T99" s="174">
        <v>0</v>
      </c>
      <c r="U99" s="173">
        <v>0</v>
      </c>
      <c r="V99" s="174">
        <v>0</v>
      </c>
      <c r="W99" s="7"/>
      <c r="X99" s="4"/>
      <c r="Y99" s="3"/>
      <c r="Z99" s="3"/>
      <c r="AA99" s="3"/>
      <c r="AB99" s="3"/>
      <c r="AC99" s="4"/>
    </row>
    <row r="100" spans="1:29" ht="18" customHeight="1">
      <c r="A100" s="1"/>
      <c r="B100" s="130" t="s">
        <v>77</v>
      </c>
      <c r="C100" s="173">
        <v>6619</v>
      </c>
      <c r="D100" s="177"/>
      <c r="E100" s="178"/>
      <c r="F100" s="179"/>
      <c r="G100" s="180"/>
      <c r="H100" s="181"/>
      <c r="I100" s="178"/>
      <c r="J100" s="179"/>
      <c r="K100" s="179"/>
      <c r="L100" s="193"/>
      <c r="M100" s="179"/>
      <c r="N100" s="179"/>
      <c r="O100" s="193"/>
      <c r="P100" s="179"/>
      <c r="Q100" s="179"/>
      <c r="R100" s="172">
        <f>+D99+D100+H99+H100+L99+L100+O99+O100</f>
        <v>3</v>
      </c>
      <c r="S100" s="182">
        <f>+E99+E100+I99+I100</f>
        <v>0</v>
      </c>
      <c r="T100" s="174">
        <f>+F99+F100+J99+J100+M99+M100</f>
        <v>7460</v>
      </c>
      <c r="U100" s="173">
        <f>+G99+G100+K99+K100+N99+N100</f>
        <v>6570</v>
      </c>
      <c r="V100" s="183">
        <f>+U100/C100*100</f>
        <v>99.25970690436621</v>
      </c>
      <c r="W100" s="7"/>
      <c r="X100" s="14"/>
      <c r="Y100" s="12"/>
      <c r="Z100" s="12"/>
      <c r="AA100" s="12"/>
      <c r="AB100" s="12"/>
      <c r="AC100" s="14"/>
    </row>
    <row r="101" spans="1:29" ht="17.25" customHeight="1">
      <c r="A101" s="1"/>
      <c r="B101" s="90">
        <v>0</v>
      </c>
      <c r="C101" s="184"/>
      <c r="D101" s="163"/>
      <c r="E101" s="164"/>
      <c r="F101" s="165"/>
      <c r="G101" s="166"/>
      <c r="H101" s="167">
        <v>2</v>
      </c>
      <c r="I101" s="164"/>
      <c r="J101" s="165">
        <v>1360</v>
      </c>
      <c r="K101" s="168">
        <v>920</v>
      </c>
      <c r="L101" s="168"/>
      <c r="M101" s="165"/>
      <c r="N101" s="165"/>
      <c r="O101" s="168"/>
      <c r="P101" s="165"/>
      <c r="Q101" s="165"/>
      <c r="R101" s="185">
        <v>0</v>
      </c>
      <c r="S101" s="184">
        <v>0</v>
      </c>
      <c r="T101" s="184">
        <v>0</v>
      </c>
      <c r="U101" s="184">
        <v>0</v>
      </c>
      <c r="V101" s="162">
        <v>0</v>
      </c>
      <c r="W101" s="7"/>
      <c r="X101" s="4"/>
      <c r="Y101" s="3"/>
      <c r="Z101" s="3"/>
      <c r="AA101" s="3"/>
      <c r="AB101" s="3"/>
      <c r="AC101" s="4"/>
    </row>
    <row r="102" spans="1:29" ht="17.25" customHeight="1">
      <c r="A102" s="1"/>
      <c r="B102" s="128" t="s">
        <v>78</v>
      </c>
      <c r="C102" s="160">
        <v>1032</v>
      </c>
      <c r="D102" s="153"/>
      <c r="E102" s="154"/>
      <c r="F102" s="155"/>
      <c r="G102" s="175"/>
      <c r="H102" s="176"/>
      <c r="I102" s="154"/>
      <c r="J102" s="155"/>
      <c r="K102" s="155"/>
      <c r="L102" s="159"/>
      <c r="M102" s="160"/>
      <c r="N102" s="160"/>
      <c r="O102" s="159"/>
      <c r="P102" s="160"/>
      <c r="Q102" s="160"/>
      <c r="R102" s="157">
        <f>+D101+D102+H101+H102+L101+L102+O101+O102</f>
        <v>2</v>
      </c>
      <c r="S102" s="158">
        <f>+E101+E102+I101+I102</f>
        <v>0</v>
      </c>
      <c r="T102" s="159">
        <f>+F101+F102+J101+J102+M101+M102</f>
        <v>1360</v>
      </c>
      <c r="U102" s="160">
        <f>+G101+G102+K101+K102+N101+N102</f>
        <v>920</v>
      </c>
      <c r="V102" s="161">
        <f>+U102/C102*100</f>
        <v>89.14728682170544</v>
      </c>
      <c r="W102" s="7"/>
      <c r="X102" s="11"/>
      <c r="Y102" s="9"/>
      <c r="Z102" s="9"/>
      <c r="AA102" s="9">
        <v>1</v>
      </c>
      <c r="AB102" s="9">
        <v>22</v>
      </c>
      <c r="AC102" s="11">
        <v>15</v>
      </c>
    </row>
    <row r="103" spans="1:29" s="125" customFormat="1" ht="17.25" customHeight="1">
      <c r="A103" s="111"/>
      <c r="B103" s="113"/>
      <c r="C103" s="194">
        <v>0</v>
      </c>
      <c r="D103" s="199">
        <f>+D75+D77+D79+D81+D83+D85+D87+D89+D91+D93+D95+D97+D99+D101</f>
        <v>3</v>
      </c>
      <c r="E103" s="230">
        <f>+E75+E77+E79+E81+E83+E85+E87+E89+E91+E93+E95+E97+E99+E101</f>
        <v>0</v>
      </c>
      <c r="F103" s="199">
        <f>+F75+F77+F79+F81+F83+F85+F87+F89+F91+F93+F95+F97+F99+F101</f>
        <v>128100</v>
      </c>
      <c r="G103" s="199">
        <f>+G75+G77+G79+G81+G83+G85+G87+G89+G91+G93+G95+G97+G99+G101</f>
        <v>122236</v>
      </c>
      <c r="H103" s="199">
        <f aca="true" t="shared" si="12" ref="H103:AC103">+H75+H77+H79+H81+H83+H85+H87+H89+H91+H93+H95+H97+H99+H101</f>
        <v>28</v>
      </c>
      <c r="I103" s="230">
        <f t="shared" si="12"/>
        <v>0</v>
      </c>
      <c r="J103" s="199">
        <f t="shared" si="12"/>
        <v>44981</v>
      </c>
      <c r="K103" s="199">
        <f t="shared" si="12"/>
        <v>37935</v>
      </c>
      <c r="L103" s="199">
        <f t="shared" si="12"/>
        <v>0</v>
      </c>
      <c r="M103" s="199">
        <f t="shared" si="12"/>
        <v>0</v>
      </c>
      <c r="N103" s="231">
        <f t="shared" si="12"/>
        <v>0</v>
      </c>
      <c r="O103" s="231">
        <f t="shared" si="12"/>
        <v>0</v>
      </c>
      <c r="P103" s="199">
        <f t="shared" si="12"/>
        <v>0</v>
      </c>
      <c r="Q103" s="231">
        <f t="shared" si="12"/>
        <v>0</v>
      </c>
      <c r="R103" s="199">
        <f t="shared" si="12"/>
        <v>0</v>
      </c>
      <c r="S103" s="194">
        <f t="shared" si="12"/>
        <v>0</v>
      </c>
      <c r="T103" s="199">
        <f t="shared" si="12"/>
        <v>0</v>
      </c>
      <c r="U103" s="199">
        <f t="shared" si="12"/>
        <v>0</v>
      </c>
      <c r="V103" s="231">
        <f t="shared" si="12"/>
        <v>0</v>
      </c>
      <c r="W103" s="7">
        <f t="shared" si="12"/>
        <v>0</v>
      </c>
      <c r="X103" s="97">
        <f t="shared" si="12"/>
        <v>6</v>
      </c>
      <c r="Y103" s="97">
        <f t="shared" si="12"/>
        <v>475</v>
      </c>
      <c r="Z103" s="97">
        <f t="shared" si="12"/>
        <v>220</v>
      </c>
      <c r="AA103" s="97">
        <f t="shared" si="12"/>
        <v>8</v>
      </c>
      <c r="AB103" s="97">
        <f t="shared" si="12"/>
        <v>255</v>
      </c>
      <c r="AC103" s="123">
        <f t="shared" si="12"/>
        <v>115</v>
      </c>
    </row>
    <row r="104" spans="1:29" s="125" customFormat="1" ht="17.25" customHeight="1" thickBot="1">
      <c r="A104" s="112"/>
      <c r="B104" s="137" t="s">
        <v>127</v>
      </c>
      <c r="C104" s="210">
        <f>SUM(C75:C102)</f>
        <v>163069</v>
      </c>
      <c r="D104" s="202">
        <f>+D76+D78+D80+D82+D84+D86+D88+D90+D92+D94+D96+D98+D100+D102</f>
        <v>0</v>
      </c>
      <c r="E104" s="203">
        <v>0</v>
      </c>
      <c r="F104" s="202">
        <f>+F76+F78+F80+F82+F84+F86+F88+F90+F92+F94+F96+F98+F100+F102</f>
        <v>0</v>
      </c>
      <c r="G104" s="202">
        <f aca="true" t="shared" si="13" ref="G104:AC104">+G76+G78+G80+G82+G84+G86+G88+G90+G92+G94+G96+G98+G100+G102</f>
        <v>0</v>
      </c>
      <c r="H104" s="202">
        <f t="shared" si="13"/>
        <v>1</v>
      </c>
      <c r="I104" s="203">
        <f t="shared" si="13"/>
        <v>0</v>
      </c>
      <c r="J104" s="202">
        <f t="shared" si="13"/>
        <v>2000</v>
      </c>
      <c r="K104" s="204">
        <f t="shared" si="13"/>
        <v>1</v>
      </c>
      <c r="L104" s="202">
        <f t="shared" si="13"/>
        <v>0</v>
      </c>
      <c r="M104" s="202">
        <f t="shared" si="13"/>
        <v>0</v>
      </c>
      <c r="N104" s="204">
        <f t="shared" si="13"/>
        <v>0</v>
      </c>
      <c r="O104" s="204">
        <f t="shared" si="13"/>
        <v>0</v>
      </c>
      <c r="P104" s="202">
        <f t="shared" si="13"/>
        <v>0</v>
      </c>
      <c r="Q104" s="204">
        <f t="shared" si="13"/>
        <v>0</v>
      </c>
      <c r="R104" s="205">
        <f t="shared" si="13"/>
        <v>32</v>
      </c>
      <c r="S104" s="213">
        <f t="shared" si="13"/>
        <v>0</v>
      </c>
      <c r="T104" s="205">
        <f t="shared" si="13"/>
        <v>175081</v>
      </c>
      <c r="U104" s="205">
        <f t="shared" si="13"/>
        <v>160172</v>
      </c>
      <c r="V104" s="208">
        <f>+U104/C104*100</f>
        <v>98.22345142240401</v>
      </c>
      <c r="W104" s="7">
        <f t="shared" si="13"/>
        <v>0</v>
      </c>
      <c r="X104" s="98">
        <f t="shared" si="13"/>
        <v>5</v>
      </c>
      <c r="Y104" s="98">
        <f t="shared" si="13"/>
        <v>351</v>
      </c>
      <c r="Z104" s="98">
        <f t="shared" si="13"/>
        <v>139</v>
      </c>
      <c r="AA104" s="98">
        <f t="shared" si="13"/>
        <v>9</v>
      </c>
      <c r="AB104" s="98">
        <f t="shared" si="13"/>
        <v>120</v>
      </c>
      <c r="AC104" s="118">
        <f t="shared" si="13"/>
        <v>116</v>
      </c>
    </row>
    <row r="105" spans="1:29" ht="18" customHeight="1" thickTop="1">
      <c r="A105" s="1" t="s">
        <v>31</v>
      </c>
      <c r="B105" s="2">
        <v>0</v>
      </c>
      <c r="C105" s="173"/>
      <c r="D105" s="187">
        <v>1</v>
      </c>
      <c r="E105" s="188">
        <v>1</v>
      </c>
      <c r="F105" s="170">
        <v>21</v>
      </c>
      <c r="G105" s="190">
        <v>10</v>
      </c>
      <c r="H105" s="191">
        <v>2</v>
      </c>
      <c r="I105" s="188"/>
      <c r="J105" s="170">
        <v>5030</v>
      </c>
      <c r="K105" s="169">
        <v>4528</v>
      </c>
      <c r="L105" s="169"/>
      <c r="M105" s="170"/>
      <c r="N105" s="170"/>
      <c r="O105" s="169"/>
      <c r="P105" s="170"/>
      <c r="Q105" s="170"/>
      <c r="R105" s="172">
        <v>0</v>
      </c>
      <c r="S105" s="173">
        <v>0</v>
      </c>
      <c r="T105" s="173">
        <v>0</v>
      </c>
      <c r="U105" s="173">
        <v>0</v>
      </c>
      <c r="V105" s="174">
        <v>0</v>
      </c>
      <c r="W105" s="7"/>
      <c r="X105" s="5"/>
      <c r="Y105" s="6"/>
      <c r="Z105" s="6"/>
      <c r="AA105" s="6">
        <v>1</v>
      </c>
      <c r="AB105" s="6">
        <v>49</v>
      </c>
      <c r="AC105" s="5">
        <v>46</v>
      </c>
    </row>
    <row r="106" spans="1:29" ht="18" customHeight="1">
      <c r="A106" s="1" t="s">
        <v>32</v>
      </c>
      <c r="B106" s="129" t="s">
        <v>79</v>
      </c>
      <c r="C106" s="160">
        <v>4744</v>
      </c>
      <c r="D106" s="153"/>
      <c r="E106" s="154"/>
      <c r="F106" s="155"/>
      <c r="G106" s="175"/>
      <c r="H106" s="176"/>
      <c r="I106" s="154"/>
      <c r="J106" s="155"/>
      <c r="K106" s="155"/>
      <c r="L106" s="159"/>
      <c r="M106" s="160"/>
      <c r="N106" s="160"/>
      <c r="O106" s="159"/>
      <c r="P106" s="160"/>
      <c r="Q106" s="160"/>
      <c r="R106" s="157">
        <f>+D105+D106+H105+H106+L105+L106+O105+O106</f>
        <v>3</v>
      </c>
      <c r="S106" s="158">
        <f>+E105+E106+I105+I106</f>
        <v>1</v>
      </c>
      <c r="T106" s="159">
        <f>+F105+F106+J105+J106+M105+M106</f>
        <v>5051</v>
      </c>
      <c r="U106" s="160">
        <f>+G105+G106+K105+K106+N105+N106</f>
        <v>4538</v>
      </c>
      <c r="V106" s="161">
        <f>+U106/C106*100</f>
        <v>95.65767284991568</v>
      </c>
      <c r="W106" s="7"/>
      <c r="X106" s="11"/>
      <c r="Y106" s="9"/>
      <c r="Z106" s="9"/>
      <c r="AA106" s="9">
        <v>1</v>
      </c>
      <c r="AB106" s="9">
        <v>15</v>
      </c>
      <c r="AC106" s="11">
        <v>9</v>
      </c>
    </row>
    <row r="107" spans="1:29" ht="18" customHeight="1">
      <c r="A107" s="1"/>
      <c r="B107" s="89">
        <v>0</v>
      </c>
      <c r="C107" s="173"/>
      <c r="D107" s="163"/>
      <c r="E107" s="164"/>
      <c r="F107" s="165"/>
      <c r="G107" s="166"/>
      <c r="H107" s="167">
        <v>5</v>
      </c>
      <c r="I107" s="164"/>
      <c r="J107" s="165">
        <v>5416</v>
      </c>
      <c r="K107" s="168">
        <v>3881</v>
      </c>
      <c r="L107" s="174"/>
      <c r="M107" s="173"/>
      <c r="N107" s="173"/>
      <c r="O107" s="174"/>
      <c r="P107" s="173"/>
      <c r="Q107" s="173"/>
      <c r="R107" s="172">
        <v>0</v>
      </c>
      <c r="S107" s="173">
        <v>0</v>
      </c>
      <c r="T107" s="173">
        <v>0</v>
      </c>
      <c r="U107" s="173">
        <v>0</v>
      </c>
      <c r="V107" s="174">
        <v>0</v>
      </c>
      <c r="W107" s="7"/>
      <c r="X107" s="4"/>
      <c r="Y107" s="3"/>
      <c r="Z107" s="3"/>
      <c r="AA107" s="3"/>
      <c r="AB107" s="3"/>
      <c r="AC107" s="4"/>
    </row>
    <row r="108" spans="1:29" ht="18" customHeight="1">
      <c r="A108" s="1"/>
      <c r="B108" s="129" t="s">
        <v>80</v>
      </c>
      <c r="C108" s="160">
        <v>4388</v>
      </c>
      <c r="D108" s="153"/>
      <c r="E108" s="154"/>
      <c r="F108" s="155"/>
      <c r="G108" s="175"/>
      <c r="H108" s="176"/>
      <c r="I108" s="154"/>
      <c r="J108" s="155"/>
      <c r="K108" s="155"/>
      <c r="L108" s="108"/>
      <c r="M108" s="155"/>
      <c r="N108" s="155"/>
      <c r="O108" s="108"/>
      <c r="P108" s="155"/>
      <c r="Q108" s="155"/>
      <c r="R108" s="157">
        <f>+D107+D108+H107+H108+L107+L108+O107+O108</f>
        <v>5</v>
      </c>
      <c r="S108" s="158">
        <f>+E107+E108+I107+I108</f>
        <v>0</v>
      </c>
      <c r="T108" s="159">
        <f>+F107+F108+J107+J108+M107+M108</f>
        <v>5416</v>
      </c>
      <c r="U108" s="160">
        <f>+G107+G108+K107+K108+N107+N108</f>
        <v>3881</v>
      </c>
      <c r="V108" s="161">
        <f>+U108/C108*100</f>
        <v>88.4457611668186</v>
      </c>
      <c r="W108" s="7"/>
      <c r="X108" s="11">
        <v>3</v>
      </c>
      <c r="Y108" s="9">
        <v>242</v>
      </c>
      <c r="Z108" s="9">
        <v>180</v>
      </c>
      <c r="AA108" s="9">
        <v>15</v>
      </c>
      <c r="AB108" s="9">
        <v>381</v>
      </c>
      <c r="AC108" s="11">
        <v>260</v>
      </c>
    </row>
    <row r="109" spans="1:29" ht="18" customHeight="1">
      <c r="A109" s="1"/>
      <c r="B109" s="87">
        <v>0</v>
      </c>
      <c r="C109" s="173"/>
      <c r="D109" s="163">
        <v>1</v>
      </c>
      <c r="E109" s="164"/>
      <c r="F109" s="165">
        <v>6979</v>
      </c>
      <c r="G109" s="166">
        <v>5324</v>
      </c>
      <c r="H109" s="167">
        <v>10</v>
      </c>
      <c r="I109" s="164"/>
      <c r="J109" s="165">
        <v>8239</v>
      </c>
      <c r="K109" s="168">
        <v>6086</v>
      </c>
      <c r="L109" s="169"/>
      <c r="M109" s="170"/>
      <c r="N109" s="170"/>
      <c r="O109" s="169"/>
      <c r="P109" s="170"/>
      <c r="Q109" s="170"/>
      <c r="R109" s="172">
        <v>0</v>
      </c>
      <c r="S109" s="173">
        <v>0</v>
      </c>
      <c r="T109" s="173">
        <v>0</v>
      </c>
      <c r="U109" s="173">
        <v>0</v>
      </c>
      <c r="V109" s="174">
        <v>0</v>
      </c>
      <c r="W109" s="7"/>
      <c r="X109" s="4">
        <v>1</v>
      </c>
      <c r="Y109" s="3">
        <v>95</v>
      </c>
      <c r="Z109" s="3">
        <v>46</v>
      </c>
      <c r="AA109" s="3">
        <v>14</v>
      </c>
      <c r="AB109" s="3">
        <v>453</v>
      </c>
      <c r="AC109" s="4">
        <v>239</v>
      </c>
    </row>
    <row r="110" spans="1:29" ht="18" customHeight="1">
      <c r="A110" s="1"/>
      <c r="B110" s="136" t="s">
        <v>118</v>
      </c>
      <c r="C110" s="160">
        <v>11858</v>
      </c>
      <c r="D110" s="153"/>
      <c r="E110" s="154"/>
      <c r="F110" s="155"/>
      <c r="G110" s="175"/>
      <c r="H110" s="176">
        <v>1</v>
      </c>
      <c r="I110" s="154"/>
      <c r="J110" s="155">
        <v>1400</v>
      </c>
      <c r="K110" s="155">
        <v>108</v>
      </c>
      <c r="L110" s="159">
        <v>1</v>
      </c>
      <c r="M110" s="160">
        <v>539</v>
      </c>
      <c r="N110" s="160">
        <v>82</v>
      </c>
      <c r="O110" s="159"/>
      <c r="P110" s="160"/>
      <c r="Q110" s="160"/>
      <c r="R110" s="157">
        <f>+D109+D110+H109+H110+L109+L110+O109+O110</f>
        <v>13</v>
      </c>
      <c r="S110" s="158">
        <f>+E109+E110+I109+I110</f>
        <v>0</v>
      </c>
      <c r="T110" s="159">
        <f>+F109+F110+J109+J110+M109+M110</f>
        <v>17157</v>
      </c>
      <c r="U110" s="160">
        <f>+G109+G110+K109+K110+N109+N110</f>
        <v>11600</v>
      </c>
      <c r="V110" s="161">
        <f>+U110/C110*100</f>
        <v>97.82425366840951</v>
      </c>
      <c r="W110" s="7"/>
      <c r="X110" s="11">
        <v>2</v>
      </c>
      <c r="Y110" s="9">
        <v>140</v>
      </c>
      <c r="Z110" s="9">
        <v>34</v>
      </c>
      <c r="AA110" s="9">
        <v>2</v>
      </c>
      <c r="AB110" s="9">
        <v>75</v>
      </c>
      <c r="AC110" s="11">
        <v>21</v>
      </c>
    </row>
    <row r="111" spans="1:29" ht="18" customHeight="1">
      <c r="A111" s="1"/>
      <c r="B111" s="87">
        <v>0</v>
      </c>
      <c r="C111" s="173"/>
      <c r="D111" s="163"/>
      <c r="E111" s="164"/>
      <c r="F111" s="165"/>
      <c r="G111" s="166"/>
      <c r="H111" s="167">
        <v>1</v>
      </c>
      <c r="I111" s="164"/>
      <c r="J111" s="165">
        <v>3200</v>
      </c>
      <c r="K111" s="168">
        <v>2913</v>
      </c>
      <c r="L111" s="174"/>
      <c r="M111" s="173"/>
      <c r="N111" s="173"/>
      <c r="O111" s="174"/>
      <c r="P111" s="173"/>
      <c r="Q111" s="173"/>
      <c r="R111" s="172">
        <v>0</v>
      </c>
      <c r="S111" s="173">
        <v>0</v>
      </c>
      <c r="T111" s="173">
        <v>0</v>
      </c>
      <c r="U111" s="173">
        <v>0</v>
      </c>
      <c r="V111" s="174">
        <v>0</v>
      </c>
      <c r="W111" s="7"/>
      <c r="X111" s="4"/>
      <c r="Y111" s="3"/>
      <c r="Z111" s="3"/>
      <c r="AA111" s="3"/>
      <c r="AB111" s="3"/>
      <c r="AC111" s="4"/>
    </row>
    <row r="112" spans="1:29" ht="18" customHeight="1">
      <c r="A112" s="1"/>
      <c r="B112" s="130" t="s">
        <v>81</v>
      </c>
      <c r="C112" s="173">
        <v>2920</v>
      </c>
      <c r="D112" s="177"/>
      <c r="E112" s="178"/>
      <c r="F112" s="179"/>
      <c r="G112" s="180"/>
      <c r="H112" s="181"/>
      <c r="I112" s="178"/>
      <c r="J112" s="179"/>
      <c r="K112" s="179"/>
      <c r="L112" s="193"/>
      <c r="M112" s="179"/>
      <c r="N112" s="179"/>
      <c r="O112" s="193"/>
      <c r="P112" s="179"/>
      <c r="Q112" s="179"/>
      <c r="R112" s="172">
        <f>+D111+D112+H111+H112+L111+L112+O111+O112</f>
        <v>1</v>
      </c>
      <c r="S112" s="192">
        <f>+E111+E112+I111+I112</f>
        <v>0</v>
      </c>
      <c r="T112" s="174">
        <f>+F111+F112+J111+J112+M111+M112</f>
        <v>3200</v>
      </c>
      <c r="U112" s="173">
        <f>+G111+G112+K111+K112+N111+N112</f>
        <v>2913</v>
      </c>
      <c r="V112" s="183">
        <f>+U112/C112*100</f>
        <v>99.76027397260275</v>
      </c>
      <c r="W112" s="7"/>
      <c r="X112" s="14"/>
      <c r="Y112" s="12"/>
      <c r="Z112" s="12"/>
      <c r="AA112" s="12"/>
      <c r="AB112" s="12"/>
      <c r="AC112" s="14"/>
    </row>
    <row r="113" spans="1:29" ht="18" customHeight="1">
      <c r="A113" s="1"/>
      <c r="B113" s="90">
        <v>0</v>
      </c>
      <c r="C113" s="184"/>
      <c r="D113" s="163"/>
      <c r="E113" s="164"/>
      <c r="F113" s="165"/>
      <c r="G113" s="166"/>
      <c r="H113" s="167">
        <v>4</v>
      </c>
      <c r="I113" s="164"/>
      <c r="J113" s="165">
        <v>4380</v>
      </c>
      <c r="K113" s="168">
        <v>847</v>
      </c>
      <c r="L113" s="168"/>
      <c r="M113" s="165"/>
      <c r="N113" s="165"/>
      <c r="O113" s="168"/>
      <c r="P113" s="165"/>
      <c r="Q113" s="165"/>
      <c r="R113" s="185">
        <v>0</v>
      </c>
      <c r="S113" s="184">
        <v>0</v>
      </c>
      <c r="T113" s="184">
        <v>0</v>
      </c>
      <c r="U113" s="184">
        <v>0</v>
      </c>
      <c r="V113" s="162">
        <v>0</v>
      </c>
      <c r="W113" s="7"/>
      <c r="X113" s="4"/>
      <c r="Y113" s="3"/>
      <c r="Z113" s="3"/>
      <c r="AA113" s="3">
        <v>1</v>
      </c>
      <c r="AB113" s="3">
        <v>24</v>
      </c>
      <c r="AC113" s="4">
        <v>5</v>
      </c>
    </row>
    <row r="114" spans="1:29" ht="18" customHeight="1">
      <c r="A114" s="1"/>
      <c r="B114" s="128" t="s">
        <v>82</v>
      </c>
      <c r="C114" s="160">
        <v>852</v>
      </c>
      <c r="D114" s="153"/>
      <c r="E114" s="154"/>
      <c r="F114" s="155"/>
      <c r="G114" s="175"/>
      <c r="H114" s="176"/>
      <c r="I114" s="154"/>
      <c r="J114" s="155"/>
      <c r="K114" s="155"/>
      <c r="L114" s="159"/>
      <c r="M114" s="160"/>
      <c r="N114" s="160"/>
      <c r="O114" s="159"/>
      <c r="P114" s="160"/>
      <c r="Q114" s="160"/>
      <c r="R114" s="157">
        <f>+D113+D114+H113+H114+L113+L114+O113+O114</f>
        <v>4</v>
      </c>
      <c r="S114" s="158">
        <f>+E113+E114+I113+I114</f>
        <v>0</v>
      </c>
      <c r="T114" s="159">
        <f>+F113+F114+J113+J114+M113+M114</f>
        <v>4380</v>
      </c>
      <c r="U114" s="160">
        <f>+G113+G114+K113+K114+N113+N114</f>
        <v>847</v>
      </c>
      <c r="V114" s="161">
        <f>+U114/C114*100</f>
        <v>99.4131455399061</v>
      </c>
      <c r="W114" s="10"/>
      <c r="X114" s="11"/>
      <c r="Y114" s="9"/>
      <c r="Z114" s="9"/>
      <c r="AA114" s="9"/>
      <c r="AB114" s="9"/>
      <c r="AC114" s="11"/>
    </row>
    <row r="115" spans="1:29" ht="18" customHeight="1">
      <c r="A115" s="1"/>
      <c r="B115" s="89">
        <v>0</v>
      </c>
      <c r="C115" s="173"/>
      <c r="D115" s="187"/>
      <c r="E115" s="188"/>
      <c r="F115" s="170"/>
      <c r="G115" s="190"/>
      <c r="H115" s="191">
        <v>1</v>
      </c>
      <c r="I115" s="188"/>
      <c r="J115" s="170">
        <v>4100</v>
      </c>
      <c r="K115" s="169">
        <v>3865</v>
      </c>
      <c r="L115" s="174"/>
      <c r="M115" s="173"/>
      <c r="N115" s="173"/>
      <c r="O115" s="174"/>
      <c r="P115" s="173"/>
      <c r="Q115" s="173"/>
      <c r="R115" s="172">
        <v>0</v>
      </c>
      <c r="S115" s="173">
        <v>0</v>
      </c>
      <c r="T115" s="173">
        <v>0</v>
      </c>
      <c r="U115" s="173">
        <v>0</v>
      </c>
      <c r="V115" s="174">
        <v>0</v>
      </c>
      <c r="W115" s="7"/>
      <c r="X115" s="5"/>
      <c r="Y115" s="6"/>
      <c r="Z115" s="6"/>
      <c r="AA115" s="6"/>
      <c r="AB115" s="6"/>
      <c r="AC115" s="5"/>
    </row>
    <row r="116" spans="1:29" ht="18" customHeight="1">
      <c r="A116" s="1"/>
      <c r="B116" s="128" t="s">
        <v>83</v>
      </c>
      <c r="C116" s="160">
        <v>3869</v>
      </c>
      <c r="D116" s="153"/>
      <c r="E116" s="154"/>
      <c r="F116" s="155"/>
      <c r="G116" s="175"/>
      <c r="H116" s="176"/>
      <c r="I116" s="154"/>
      <c r="J116" s="108"/>
      <c r="K116" s="155"/>
      <c r="L116" s="108"/>
      <c r="M116" s="155"/>
      <c r="N116" s="155"/>
      <c r="O116" s="108"/>
      <c r="P116" s="155"/>
      <c r="Q116" s="155"/>
      <c r="R116" s="157">
        <f>+D115+D116+H115+H116+L115+L116+O115+O116</f>
        <v>1</v>
      </c>
      <c r="S116" s="216">
        <f>+E115+E116+I115+I116</f>
        <v>0</v>
      </c>
      <c r="T116" s="159">
        <f>+F115+F116+J115+J116+M115+M116</f>
        <v>4100</v>
      </c>
      <c r="U116" s="160">
        <f>+G115+G116+K115+K116+N115+N116</f>
        <v>3865</v>
      </c>
      <c r="V116" s="161">
        <f>+U116/C116*100</f>
        <v>99.8966141121737</v>
      </c>
      <c r="W116" s="10"/>
      <c r="X116" s="11"/>
      <c r="Y116" s="9"/>
      <c r="Z116" s="9"/>
      <c r="AA116" s="9"/>
      <c r="AB116" s="9"/>
      <c r="AC116" s="11"/>
    </row>
    <row r="117" spans="1:29" s="125" customFormat="1" ht="17.25" customHeight="1">
      <c r="A117" s="111"/>
      <c r="B117" s="113"/>
      <c r="C117" s="194">
        <v>0</v>
      </c>
      <c r="D117" s="195">
        <f aca="true" t="shared" si="14" ref="D117:V117">+D105+D107+D109+D111+D113+D115</f>
        <v>2</v>
      </c>
      <c r="E117" s="239">
        <f t="shared" si="14"/>
        <v>1</v>
      </c>
      <c r="F117" s="195">
        <f t="shared" si="14"/>
        <v>7000</v>
      </c>
      <c r="G117" s="195">
        <f>+G105+G107+G109+G111+G113+G115</f>
        <v>5334</v>
      </c>
      <c r="H117" s="195">
        <f t="shared" si="14"/>
        <v>23</v>
      </c>
      <c r="I117" s="239">
        <f t="shared" si="14"/>
        <v>0</v>
      </c>
      <c r="J117" s="195">
        <f t="shared" si="14"/>
        <v>30365</v>
      </c>
      <c r="K117" s="195">
        <f t="shared" si="14"/>
        <v>22120</v>
      </c>
      <c r="L117" s="197">
        <f t="shared" si="14"/>
        <v>0</v>
      </c>
      <c r="M117" s="197">
        <f t="shared" si="14"/>
        <v>0</v>
      </c>
      <c r="N117" s="198">
        <f t="shared" si="14"/>
        <v>0</v>
      </c>
      <c r="O117" s="198">
        <f t="shared" si="14"/>
        <v>0</v>
      </c>
      <c r="P117" s="197">
        <f t="shared" si="14"/>
        <v>0</v>
      </c>
      <c r="Q117" s="198">
        <f t="shared" si="14"/>
        <v>0</v>
      </c>
      <c r="R117" s="195">
        <f t="shared" si="14"/>
        <v>0</v>
      </c>
      <c r="S117" s="194">
        <f t="shared" si="14"/>
        <v>0</v>
      </c>
      <c r="T117" s="195">
        <f t="shared" si="14"/>
        <v>0</v>
      </c>
      <c r="U117" s="195">
        <f t="shared" si="14"/>
        <v>0</v>
      </c>
      <c r="V117" s="200">
        <f t="shared" si="14"/>
        <v>0</v>
      </c>
      <c r="W117" s="7" t="e">
        <f>+W105+W107+W109+#REF!+W111+#REF!+#REF!+#REF!+W113+W115</f>
        <v>#REF!</v>
      </c>
      <c r="X117" s="114">
        <f aca="true" t="shared" si="15" ref="X117:AC118">+X105+X107+X109+X111+X113+X115</f>
        <v>1</v>
      </c>
      <c r="Y117" s="114">
        <f t="shared" si="15"/>
        <v>95</v>
      </c>
      <c r="Z117" s="114">
        <f t="shared" si="15"/>
        <v>46</v>
      </c>
      <c r="AA117" s="114">
        <f t="shared" si="15"/>
        <v>16</v>
      </c>
      <c r="AB117" s="114">
        <f t="shared" si="15"/>
        <v>526</v>
      </c>
      <c r="AC117" s="115">
        <f t="shared" si="15"/>
        <v>290</v>
      </c>
    </row>
    <row r="118" spans="1:29" s="125" customFormat="1" ht="17.25" customHeight="1" thickBot="1">
      <c r="A118" s="112"/>
      <c r="B118" s="137" t="s">
        <v>127</v>
      </c>
      <c r="C118" s="210">
        <f>SUM(C105:C116)</f>
        <v>28631</v>
      </c>
      <c r="D118" s="202">
        <f>+D106+D108+D110+D112+D114+D116</f>
        <v>0</v>
      </c>
      <c r="E118" s="203">
        <f>+E106+E108+E110+E112+E114+E116</f>
        <v>0</v>
      </c>
      <c r="F118" s="202">
        <f>+F106+F108+F110++F112+F114+F116</f>
        <v>0</v>
      </c>
      <c r="G118" s="202">
        <f>+G106+G108+G110++G112+G114+G116</f>
        <v>0</v>
      </c>
      <c r="H118" s="202">
        <f>+H106+H108+H110+H112+H114+H116</f>
        <v>1</v>
      </c>
      <c r="I118" s="203">
        <v>0</v>
      </c>
      <c r="J118" s="202">
        <f>+J106+J108+J110++J112+J114+J116</f>
        <v>1400</v>
      </c>
      <c r="K118" s="204">
        <f>+K106+K108+K110++K112+K114+K116</f>
        <v>108</v>
      </c>
      <c r="L118" s="205">
        <f aca="true" t="shared" si="16" ref="L118:U118">+L106+L108+L110+L112+L114+L116</f>
        <v>1</v>
      </c>
      <c r="M118" s="205">
        <f t="shared" si="16"/>
        <v>539</v>
      </c>
      <c r="N118" s="206">
        <f t="shared" si="16"/>
        <v>82</v>
      </c>
      <c r="O118" s="206">
        <f t="shared" si="16"/>
        <v>0</v>
      </c>
      <c r="P118" s="205">
        <f t="shared" si="16"/>
        <v>0</v>
      </c>
      <c r="Q118" s="206">
        <f t="shared" si="16"/>
        <v>0</v>
      </c>
      <c r="R118" s="205">
        <f t="shared" si="16"/>
        <v>27</v>
      </c>
      <c r="S118" s="213">
        <f t="shared" si="16"/>
        <v>1</v>
      </c>
      <c r="T118" s="205">
        <f t="shared" si="16"/>
        <v>39304</v>
      </c>
      <c r="U118" s="205">
        <f t="shared" si="16"/>
        <v>27644</v>
      </c>
      <c r="V118" s="208">
        <f>+U118/C118*100</f>
        <v>96.55268764625755</v>
      </c>
      <c r="W118" s="7" t="e">
        <f>+W106+W108+W110+#REF!+W112+#REF!+#REF!+#REF!+W114+W116</f>
        <v>#REF!</v>
      </c>
      <c r="X118" s="119">
        <f t="shared" si="15"/>
        <v>5</v>
      </c>
      <c r="Y118" s="119">
        <f t="shared" si="15"/>
        <v>382</v>
      </c>
      <c r="Z118" s="119">
        <f t="shared" si="15"/>
        <v>214</v>
      </c>
      <c r="AA118" s="119">
        <f t="shared" si="15"/>
        <v>18</v>
      </c>
      <c r="AB118" s="119">
        <f t="shared" si="15"/>
        <v>471</v>
      </c>
      <c r="AC118" s="120">
        <f t="shared" si="15"/>
        <v>290</v>
      </c>
    </row>
    <row r="119" spans="1:29" ht="17.25" customHeight="1" thickTop="1">
      <c r="A119" s="1" t="s">
        <v>33</v>
      </c>
      <c r="B119" s="2">
        <v>0</v>
      </c>
      <c r="C119" s="173"/>
      <c r="D119" s="187">
        <v>4</v>
      </c>
      <c r="E119" s="188"/>
      <c r="F119" s="170">
        <v>251960</v>
      </c>
      <c r="G119" s="190">
        <v>236887</v>
      </c>
      <c r="H119" s="191">
        <v>7</v>
      </c>
      <c r="I119" s="188"/>
      <c r="J119" s="170">
        <v>4910</v>
      </c>
      <c r="K119" s="169">
        <v>2903</v>
      </c>
      <c r="L119" s="174">
        <v>1</v>
      </c>
      <c r="M119" s="173"/>
      <c r="N119" s="173"/>
      <c r="O119" s="174"/>
      <c r="P119" s="173"/>
      <c r="Q119" s="173">
        <v>0</v>
      </c>
      <c r="R119" s="172">
        <v>0</v>
      </c>
      <c r="S119" s="173">
        <v>0</v>
      </c>
      <c r="T119" s="173">
        <v>0</v>
      </c>
      <c r="U119" s="173">
        <v>0</v>
      </c>
      <c r="V119" s="240">
        <v>0</v>
      </c>
      <c r="W119" s="7"/>
      <c r="X119" s="5">
        <v>1</v>
      </c>
      <c r="Y119" s="6">
        <v>97</v>
      </c>
      <c r="Z119" s="6">
        <v>34</v>
      </c>
      <c r="AA119" s="6">
        <v>3</v>
      </c>
      <c r="AB119" s="6">
        <v>95</v>
      </c>
      <c r="AC119" s="5">
        <v>28</v>
      </c>
    </row>
    <row r="120" spans="1:29" ht="17.25" customHeight="1">
      <c r="A120" s="1" t="s">
        <v>34</v>
      </c>
      <c r="B120" s="129" t="s">
        <v>84</v>
      </c>
      <c r="C120" s="160">
        <v>241332</v>
      </c>
      <c r="D120" s="153"/>
      <c r="E120" s="154"/>
      <c r="F120" s="155"/>
      <c r="G120" s="175"/>
      <c r="H120" s="176">
        <v>1</v>
      </c>
      <c r="I120" s="154"/>
      <c r="J120" s="155">
        <v>200</v>
      </c>
      <c r="K120" s="155">
        <v>100</v>
      </c>
      <c r="L120" s="108">
        <v>5</v>
      </c>
      <c r="M120" s="155">
        <v>5396</v>
      </c>
      <c r="N120" s="155">
        <v>0</v>
      </c>
      <c r="O120" s="108"/>
      <c r="P120" s="155"/>
      <c r="Q120" s="155"/>
      <c r="R120" s="157">
        <f>+D119+D120+H119+H120+L119+L120+O119+O120</f>
        <v>18</v>
      </c>
      <c r="S120" s="216">
        <f>+E119+E120+I119+I120</f>
        <v>0</v>
      </c>
      <c r="T120" s="159">
        <f>+F119+F120+J119+J120+M119+M120</f>
        <v>262466</v>
      </c>
      <c r="U120" s="160">
        <f>+G119+G120+K119+K120+N119+N120</f>
        <v>239890</v>
      </c>
      <c r="V120" s="161">
        <f>+U120/C120*100</f>
        <v>99.40248288664579</v>
      </c>
      <c r="W120" s="7"/>
      <c r="X120" s="108">
        <v>5</v>
      </c>
      <c r="Y120" s="9">
        <v>235</v>
      </c>
      <c r="Z120" s="9">
        <v>235</v>
      </c>
      <c r="AA120" s="9">
        <v>1</v>
      </c>
      <c r="AB120" s="9">
        <v>21</v>
      </c>
      <c r="AC120" s="11">
        <v>21</v>
      </c>
    </row>
    <row r="121" spans="1:29" ht="17.25" customHeight="1">
      <c r="A121" s="1"/>
      <c r="B121" s="89">
        <v>0</v>
      </c>
      <c r="C121" s="173"/>
      <c r="D121" s="163">
        <v>1</v>
      </c>
      <c r="E121" s="164"/>
      <c r="F121" s="165">
        <v>65300</v>
      </c>
      <c r="G121" s="166">
        <v>64096</v>
      </c>
      <c r="H121" s="167">
        <v>1</v>
      </c>
      <c r="I121" s="164"/>
      <c r="J121" s="165">
        <v>3060</v>
      </c>
      <c r="K121" s="168">
        <v>2599</v>
      </c>
      <c r="L121" s="169"/>
      <c r="M121" s="170"/>
      <c r="N121" s="170"/>
      <c r="O121" s="169"/>
      <c r="P121" s="170"/>
      <c r="Q121" s="170"/>
      <c r="R121" s="172">
        <v>0</v>
      </c>
      <c r="S121" s="173">
        <v>0</v>
      </c>
      <c r="T121" s="173">
        <v>0</v>
      </c>
      <c r="U121" s="173">
        <v>0</v>
      </c>
      <c r="V121" s="174">
        <v>0</v>
      </c>
      <c r="W121" s="7"/>
      <c r="X121" s="4"/>
      <c r="Y121" s="3"/>
      <c r="Z121" s="3"/>
      <c r="AA121" s="3"/>
      <c r="AB121" s="3"/>
      <c r="AC121" s="4"/>
    </row>
    <row r="122" spans="1:29" ht="17.25" customHeight="1">
      <c r="A122" s="1"/>
      <c r="B122" s="129" t="s">
        <v>85</v>
      </c>
      <c r="C122" s="160">
        <v>66767</v>
      </c>
      <c r="D122" s="153"/>
      <c r="E122" s="154"/>
      <c r="F122" s="155"/>
      <c r="G122" s="175"/>
      <c r="H122" s="176"/>
      <c r="I122" s="154"/>
      <c r="J122" s="155"/>
      <c r="K122" s="155"/>
      <c r="L122" s="159"/>
      <c r="M122" s="160"/>
      <c r="N122" s="160"/>
      <c r="O122" s="159"/>
      <c r="P122" s="160"/>
      <c r="Q122" s="160"/>
      <c r="R122" s="157">
        <f>+D121+D122+H121+H122+L121+L122+O121+O122</f>
        <v>2</v>
      </c>
      <c r="S122" s="216">
        <f>+E121+E122+I121+I122</f>
        <v>0</v>
      </c>
      <c r="T122" s="159">
        <f>+F121+F122+J121+J122+M121+M122</f>
        <v>68360</v>
      </c>
      <c r="U122" s="160">
        <f>+G121+G122+K121+K122+N121+N122</f>
        <v>66695</v>
      </c>
      <c r="V122" s="161">
        <f>+U122/C122*100</f>
        <v>99.8921622957449</v>
      </c>
      <c r="W122" s="7"/>
      <c r="X122" s="11"/>
      <c r="Y122" s="9"/>
      <c r="Z122" s="9"/>
      <c r="AA122" s="9"/>
      <c r="AB122" s="9"/>
      <c r="AC122" s="11"/>
    </row>
    <row r="123" spans="1:29" ht="17.25" customHeight="1">
      <c r="A123" s="1"/>
      <c r="B123" s="90">
        <v>0</v>
      </c>
      <c r="C123" s="184"/>
      <c r="D123" s="163">
        <v>4</v>
      </c>
      <c r="E123" s="164"/>
      <c r="F123" s="165">
        <v>105150</v>
      </c>
      <c r="G123" s="166">
        <v>94490</v>
      </c>
      <c r="H123" s="167"/>
      <c r="I123" s="164"/>
      <c r="J123" s="165"/>
      <c r="K123" s="168"/>
      <c r="L123" s="162"/>
      <c r="M123" s="184"/>
      <c r="N123" s="184"/>
      <c r="O123" s="162"/>
      <c r="P123" s="184"/>
      <c r="Q123" s="184"/>
      <c r="R123" s="185">
        <v>0</v>
      </c>
      <c r="S123" s="184">
        <v>0</v>
      </c>
      <c r="T123" s="173">
        <v>0</v>
      </c>
      <c r="U123" s="173">
        <v>0</v>
      </c>
      <c r="V123" s="174">
        <v>0</v>
      </c>
      <c r="W123" s="7"/>
      <c r="X123" s="4">
        <v>1</v>
      </c>
      <c r="Y123" s="3">
        <v>52</v>
      </c>
      <c r="Z123" s="3">
        <v>16</v>
      </c>
      <c r="AA123" s="3"/>
      <c r="AB123" s="3"/>
      <c r="AC123" s="4"/>
    </row>
    <row r="124" spans="1:29" ht="17.25" customHeight="1">
      <c r="A124" s="1"/>
      <c r="B124" s="128" t="s">
        <v>119</v>
      </c>
      <c r="C124" s="160">
        <v>95461</v>
      </c>
      <c r="D124" s="153"/>
      <c r="E124" s="154"/>
      <c r="F124" s="155"/>
      <c r="G124" s="175"/>
      <c r="H124" s="176">
        <v>2</v>
      </c>
      <c r="I124" s="154"/>
      <c r="J124" s="155">
        <v>1150</v>
      </c>
      <c r="K124" s="155">
        <v>238</v>
      </c>
      <c r="L124" s="108">
        <v>4</v>
      </c>
      <c r="M124" s="155">
        <v>2277</v>
      </c>
      <c r="N124" s="155">
        <v>0</v>
      </c>
      <c r="O124" s="108"/>
      <c r="P124" s="155"/>
      <c r="Q124" s="155"/>
      <c r="R124" s="157">
        <f>+D123+D124+H123+H124+L123+L124+O123+O124</f>
        <v>10</v>
      </c>
      <c r="S124" s="216">
        <f>+E123+E124+I123+I124</f>
        <v>0</v>
      </c>
      <c r="T124" s="159">
        <f>+F123+F124+J123+J124+M123+M124</f>
        <v>108577</v>
      </c>
      <c r="U124" s="160">
        <f>+G123+G124+K123+K124+N123+N124</f>
        <v>94728</v>
      </c>
      <c r="V124" s="161">
        <f>+U124/C124*100</f>
        <v>99.23214715957302</v>
      </c>
      <c r="W124" s="7"/>
      <c r="X124" s="108">
        <v>3</v>
      </c>
      <c r="Y124" s="9">
        <v>270</v>
      </c>
      <c r="Z124" s="9">
        <v>0</v>
      </c>
      <c r="AA124" s="9"/>
      <c r="AB124" s="9"/>
      <c r="AC124" s="11"/>
    </row>
    <row r="125" spans="1:29" ht="17.25" customHeight="1">
      <c r="A125" s="319"/>
      <c r="B125" s="91">
        <v>0</v>
      </c>
      <c r="C125" s="173"/>
      <c r="D125" s="163"/>
      <c r="E125" s="164"/>
      <c r="F125" s="165"/>
      <c r="G125" s="166"/>
      <c r="H125" s="167">
        <v>1</v>
      </c>
      <c r="I125" s="164"/>
      <c r="J125" s="165">
        <v>3300</v>
      </c>
      <c r="K125" s="168">
        <v>2629</v>
      </c>
      <c r="L125" s="174"/>
      <c r="M125" s="173"/>
      <c r="N125" s="173"/>
      <c r="O125" s="174"/>
      <c r="P125" s="173"/>
      <c r="Q125" s="173"/>
      <c r="R125" s="172">
        <v>0</v>
      </c>
      <c r="S125" s="173">
        <v>0</v>
      </c>
      <c r="T125" s="173">
        <v>0</v>
      </c>
      <c r="U125" s="173">
        <v>0</v>
      </c>
      <c r="V125" s="174">
        <v>0</v>
      </c>
      <c r="W125" s="7"/>
      <c r="X125" s="4"/>
      <c r="Y125" s="3"/>
      <c r="Z125" s="3"/>
      <c r="AA125" s="3"/>
      <c r="AB125" s="3"/>
      <c r="AC125" s="4"/>
    </row>
    <row r="126" spans="1:29" ht="17.25" customHeight="1">
      <c r="A126" s="319"/>
      <c r="B126" s="128" t="s">
        <v>86</v>
      </c>
      <c r="C126" s="160">
        <v>2763</v>
      </c>
      <c r="D126" s="153"/>
      <c r="E126" s="154"/>
      <c r="F126" s="155"/>
      <c r="G126" s="175"/>
      <c r="H126" s="176"/>
      <c r="I126" s="154"/>
      <c r="J126" s="155"/>
      <c r="K126" s="155"/>
      <c r="L126" s="108"/>
      <c r="M126" s="155"/>
      <c r="N126" s="155"/>
      <c r="O126" s="108"/>
      <c r="P126" s="155"/>
      <c r="Q126" s="155"/>
      <c r="R126" s="157">
        <f>+D125+D126+H125+H126+L125+L126+O125+O126</f>
        <v>1</v>
      </c>
      <c r="S126" s="216">
        <f>+E125+E126+I125+I126</f>
        <v>0</v>
      </c>
      <c r="T126" s="159">
        <f>+F125+F126+J125+J126+M125+M126</f>
        <v>3300</v>
      </c>
      <c r="U126" s="160">
        <f>+G125+G126+K125+K126+N125+N126</f>
        <v>2629</v>
      </c>
      <c r="V126" s="161">
        <f>+U126/C126*100</f>
        <v>95.15019905899385</v>
      </c>
      <c r="W126" s="10"/>
      <c r="X126" s="11"/>
      <c r="Y126" s="9"/>
      <c r="Z126" s="9"/>
      <c r="AA126" s="9"/>
      <c r="AB126" s="9"/>
      <c r="AC126" s="11"/>
    </row>
    <row r="127" spans="1:29" ht="17.25" customHeight="1">
      <c r="A127" s="1"/>
      <c r="B127" s="91">
        <v>0</v>
      </c>
      <c r="C127" s="173"/>
      <c r="D127" s="187"/>
      <c r="E127" s="188"/>
      <c r="F127" s="170"/>
      <c r="G127" s="190"/>
      <c r="H127" s="191">
        <v>1</v>
      </c>
      <c r="I127" s="188"/>
      <c r="J127" s="170">
        <v>1750</v>
      </c>
      <c r="K127" s="169">
        <v>1729</v>
      </c>
      <c r="L127" s="169"/>
      <c r="M127" s="170"/>
      <c r="N127" s="170"/>
      <c r="O127" s="169"/>
      <c r="P127" s="170"/>
      <c r="Q127" s="170"/>
      <c r="R127" s="172">
        <v>0</v>
      </c>
      <c r="S127" s="173">
        <v>0</v>
      </c>
      <c r="T127" s="173">
        <v>0</v>
      </c>
      <c r="U127" s="173">
        <v>0</v>
      </c>
      <c r="V127" s="174">
        <v>0</v>
      </c>
      <c r="W127" s="7"/>
      <c r="X127" s="5"/>
      <c r="Y127" s="6"/>
      <c r="Z127" s="6"/>
      <c r="AA127" s="6"/>
      <c r="AB127" s="6"/>
      <c r="AC127" s="5"/>
    </row>
    <row r="128" spans="1:29" ht="17.25" customHeight="1">
      <c r="A128" s="1"/>
      <c r="B128" s="128" t="s">
        <v>87</v>
      </c>
      <c r="C128" s="160">
        <v>1846</v>
      </c>
      <c r="D128" s="153"/>
      <c r="E128" s="154"/>
      <c r="F128" s="155"/>
      <c r="G128" s="175"/>
      <c r="H128" s="176"/>
      <c r="I128" s="154"/>
      <c r="J128" s="155"/>
      <c r="K128" s="155"/>
      <c r="L128" s="159"/>
      <c r="M128" s="160"/>
      <c r="N128" s="160"/>
      <c r="O128" s="159"/>
      <c r="P128" s="160"/>
      <c r="Q128" s="160"/>
      <c r="R128" s="157">
        <f>+D127+D128+H127+H128+L127+L128+O127+O128</f>
        <v>1</v>
      </c>
      <c r="S128" s="216">
        <f>+E127+E128+I127+I128</f>
        <v>0</v>
      </c>
      <c r="T128" s="159">
        <f>+F127+F128+J127+J128+M127+M128</f>
        <v>1750</v>
      </c>
      <c r="U128" s="160">
        <f>+G127+G128+K127+K128+N127+N128</f>
        <v>1729</v>
      </c>
      <c r="V128" s="161">
        <f>+U128/C128*100</f>
        <v>93.66197183098592</v>
      </c>
      <c r="W128" s="7"/>
      <c r="X128" s="108">
        <v>3</v>
      </c>
      <c r="Y128" s="9">
        <v>120</v>
      </c>
      <c r="Z128" s="9">
        <v>118</v>
      </c>
      <c r="AA128" s="9"/>
      <c r="AB128" s="9"/>
      <c r="AC128" s="11"/>
    </row>
    <row r="129" spans="1:29" ht="17.25" customHeight="1">
      <c r="A129" s="1"/>
      <c r="B129" s="89">
        <v>0</v>
      </c>
      <c r="C129" s="173"/>
      <c r="D129" s="187">
        <v>1</v>
      </c>
      <c r="E129" s="188"/>
      <c r="F129" s="170">
        <v>9400</v>
      </c>
      <c r="G129" s="190">
        <v>8189</v>
      </c>
      <c r="H129" s="191">
        <v>1</v>
      </c>
      <c r="I129" s="188"/>
      <c r="J129" s="170">
        <v>2000</v>
      </c>
      <c r="K129" s="169">
        <v>132</v>
      </c>
      <c r="L129" s="174"/>
      <c r="M129" s="173"/>
      <c r="N129" s="173"/>
      <c r="O129" s="174"/>
      <c r="P129" s="173"/>
      <c r="Q129" s="173"/>
      <c r="R129" s="172">
        <v>0</v>
      </c>
      <c r="S129" s="173">
        <v>0</v>
      </c>
      <c r="T129" s="173">
        <v>0</v>
      </c>
      <c r="U129" s="173">
        <v>0</v>
      </c>
      <c r="V129" s="174">
        <v>0</v>
      </c>
      <c r="W129" s="7"/>
      <c r="X129" s="5"/>
      <c r="Y129" s="6"/>
      <c r="Z129" s="6"/>
      <c r="AA129" s="6"/>
      <c r="AB129" s="6"/>
      <c r="AC129" s="5"/>
    </row>
    <row r="130" spans="1:29" ht="17.25" customHeight="1">
      <c r="A130" s="1"/>
      <c r="B130" s="129" t="s">
        <v>88</v>
      </c>
      <c r="C130" s="160">
        <v>8366</v>
      </c>
      <c r="D130" s="153"/>
      <c r="E130" s="154"/>
      <c r="F130" s="155"/>
      <c r="G130" s="175"/>
      <c r="H130" s="176"/>
      <c r="I130" s="154"/>
      <c r="J130" s="155"/>
      <c r="K130" s="155"/>
      <c r="L130" s="108"/>
      <c r="M130" s="155"/>
      <c r="N130" s="155"/>
      <c r="O130" s="108"/>
      <c r="P130" s="155"/>
      <c r="Q130" s="155"/>
      <c r="R130" s="157">
        <f>+D129+D130+H129+H130+L129+L130+O129+O130</f>
        <v>2</v>
      </c>
      <c r="S130" s="216">
        <f>+E129+E130+I129+I130</f>
        <v>0</v>
      </c>
      <c r="T130" s="159">
        <f>+F129+F130+J129+J130+M129+M130</f>
        <v>11400</v>
      </c>
      <c r="U130" s="160">
        <f>+G129+G130+K129+K130+N129+N130</f>
        <v>8321</v>
      </c>
      <c r="V130" s="161">
        <f>+U130/C130*100</f>
        <v>99.46210853454458</v>
      </c>
      <c r="W130" s="7"/>
      <c r="X130" s="11"/>
      <c r="Y130" s="9"/>
      <c r="Z130" s="9"/>
      <c r="AA130" s="9"/>
      <c r="AB130" s="9"/>
      <c r="AC130" s="11"/>
    </row>
    <row r="131" spans="1:29" ht="17.25" customHeight="1">
      <c r="A131" s="1"/>
      <c r="B131" s="89">
        <v>0</v>
      </c>
      <c r="C131" s="173"/>
      <c r="D131" s="163"/>
      <c r="E131" s="164"/>
      <c r="F131" s="165"/>
      <c r="G131" s="166"/>
      <c r="H131" s="167">
        <v>1</v>
      </c>
      <c r="I131" s="164"/>
      <c r="J131" s="165">
        <v>4870</v>
      </c>
      <c r="K131" s="168">
        <v>4504</v>
      </c>
      <c r="L131" s="169"/>
      <c r="M131" s="170"/>
      <c r="N131" s="170"/>
      <c r="O131" s="169"/>
      <c r="P131" s="170"/>
      <c r="Q131" s="170"/>
      <c r="R131" s="172">
        <v>0</v>
      </c>
      <c r="S131" s="173">
        <v>0</v>
      </c>
      <c r="T131" s="173">
        <v>0</v>
      </c>
      <c r="U131" s="173">
        <v>0</v>
      </c>
      <c r="V131" s="174">
        <v>0</v>
      </c>
      <c r="W131" s="7"/>
      <c r="X131" s="4"/>
      <c r="Y131" s="3"/>
      <c r="Z131" s="3"/>
      <c r="AA131" s="3"/>
      <c r="AB131" s="3"/>
      <c r="AC131" s="4"/>
    </row>
    <row r="132" spans="1:29" ht="17.25" customHeight="1">
      <c r="A132" s="1"/>
      <c r="B132" s="129" t="s">
        <v>89</v>
      </c>
      <c r="C132" s="160">
        <v>4504</v>
      </c>
      <c r="D132" s="153"/>
      <c r="E132" s="154"/>
      <c r="F132" s="155"/>
      <c r="G132" s="175"/>
      <c r="H132" s="176"/>
      <c r="I132" s="154"/>
      <c r="J132" s="155"/>
      <c r="K132" s="155"/>
      <c r="L132" s="159"/>
      <c r="M132" s="160"/>
      <c r="N132" s="160"/>
      <c r="O132" s="159"/>
      <c r="P132" s="160"/>
      <c r="Q132" s="160"/>
      <c r="R132" s="157">
        <f>+D131+D132+H131+H132+L131+L132+O131+O132</f>
        <v>1</v>
      </c>
      <c r="S132" s="216">
        <f>+E131+E132+I131+I132</f>
        <v>0</v>
      </c>
      <c r="T132" s="159">
        <f>+F131+F132+J131+J132+M131+M132</f>
        <v>4870</v>
      </c>
      <c r="U132" s="160">
        <f>+G131+G132+K131+K132+N131+N132</f>
        <v>4504</v>
      </c>
      <c r="V132" s="161">
        <f>+U132/C132*100</f>
        <v>100</v>
      </c>
      <c r="W132" s="7"/>
      <c r="X132" s="11"/>
      <c r="Y132" s="9"/>
      <c r="Z132" s="9"/>
      <c r="AA132" s="9"/>
      <c r="AB132" s="9"/>
      <c r="AC132" s="11"/>
    </row>
    <row r="133" spans="1:29" ht="17.25" customHeight="1">
      <c r="A133" s="1"/>
      <c r="B133" s="89">
        <v>0</v>
      </c>
      <c r="C133" s="173"/>
      <c r="D133" s="163"/>
      <c r="E133" s="164"/>
      <c r="F133" s="165"/>
      <c r="G133" s="166"/>
      <c r="H133" s="167">
        <v>5</v>
      </c>
      <c r="I133" s="164"/>
      <c r="J133" s="165">
        <v>6976</v>
      </c>
      <c r="K133" s="168">
        <v>4609</v>
      </c>
      <c r="L133" s="174"/>
      <c r="M133" s="173"/>
      <c r="N133" s="173"/>
      <c r="O133" s="174"/>
      <c r="P133" s="173"/>
      <c r="Q133" s="173"/>
      <c r="R133" s="172">
        <v>0</v>
      </c>
      <c r="S133" s="173">
        <v>0</v>
      </c>
      <c r="T133" s="173">
        <v>0</v>
      </c>
      <c r="U133" s="173">
        <v>0</v>
      </c>
      <c r="V133" s="174">
        <v>0</v>
      </c>
      <c r="W133" s="7"/>
      <c r="X133" s="4"/>
      <c r="Y133" s="3"/>
      <c r="Z133" s="3"/>
      <c r="AA133" s="3"/>
      <c r="AB133" s="3"/>
      <c r="AC133" s="4"/>
    </row>
    <row r="134" spans="1:29" ht="17.25" customHeight="1">
      <c r="A134" s="1"/>
      <c r="B134" s="129" t="s">
        <v>120</v>
      </c>
      <c r="C134" s="160">
        <v>4628</v>
      </c>
      <c r="D134" s="153"/>
      <c r="E134" s="154"/>
      <c r="F134" s="155"/>
      <c r="G134" s="175"/>
      <c r="H134" s="176"/>
      <c r="I134" s="154"/>
      <c r="J134" s="155"/>
      <c r="K134" s="155"/>
      <c r="L134" s="108"/>
      <c r="M134" s="155"/>
      <c r="N134" s="155"/>
      <c r="O134" s="108"/>
      <c r="P134" s="155"/>
      <c r="Q134" s="155"/>
      <c r="R134" s="157">
        <f>+D133+D134+H133+H134+L133+L134+O133+O134</f>
        <v>5</v>
      </c>
      <c r="S134" s="216">
        <f>+E133+E134+I133+I134</f>
        <v>0</v>
      </c>
      <c r="T134" s="159">
        <f>+F133+F134+J133+J134+M133+M134</f>
        <v>6976</v>
      </c>
      <c r="U134" s="160">
        <f>+G133+G134+K133+K134+N133+N134</f>
        <v>4609</v>
      </c>
      <c r="V134" s="161">
        <f>+U134/C134*100</f>
        <v>99.5894554883319</v>
      </c>
      <c r="W134" s="7"/>
      <c r="X134" s="11"/>
      <c r="Y134" s="9"/>
      <c r="Z134" s="9"/>
      <c r="AA134" s="9"/>
      <c r="AB134" s="9"/>
      <c r="AC134" s="11"/>
    </row>
    <row r="135" spans="1:29" s="125" customFormat="1" ht="17.25" customHeight="1">
      <c r="A135" s="111"/>
      <c r="B135" s="113"/>
      <c r="C135" s="194">
        <v>0</v>
      </c>
      <c r="D135" s="199">
        <f aca="true" t="shared" si="17" ref="D135:L135">+D119+D121+D123+D125+D127+D129+D131+D133</f>
        <v>10</v>
      </c>
      <c r="E135" s="230">
        <f t="shared" si="17"/>
        <v>0</v>
      </c>
      <c r="F135" s="199">
        <f t="shared" si="17"/>
        <v>431810</v>
      </c>
      <c r="G135" s="199">
        <f t="shared" si="17"/>
        <v>403662</v>
      </c>
      <c r="H135" s="199">
        <f t="shared" si="17"/>
        <v>17</v>
      </c>
      <c r="I135" s="229">
        <f t="shared" si="17"/>
        <v>0</v>
      </c>
      <c r="J135" s="199">
        <f t="shared" si="17"/>
        <v>26866</v>
      </c>
      <c r="K135" s="199">
        <f t="shared" si="17"/>
        <v>19105</v>
      </c>
      <c r="L135" s="199">
        <f t="shared" si="17"/>
        <v>1</v>
      </c>
      <c r="M135" s="241">
        <f aca="true" t="shared" si="18" ref="M135:R135">+M119+M121+M123+M125+M127+M129+M131+M133</f>
        <v>0</v>
      </c>
      <c r="N135" s="222">
        <f t="shared" si="18"/>
        <v>0</v>
      </c>
      <c r="O135" s="222">
        <f t="shared" si="18"/>
        <v>0</v>
      </c>
      <c r="P135" s="241">
        <f t="shared" si="18"/>
        <v>0</v>
      </c>
      <c r="Q135" s="241">
        <f t="shared" si="18"/>
        <v>0</v>
      </c>
      <c r="R135" s="199">
        <f t="shared" si="18"/>
        <v>0</v>
      </c>
      <c r="S135" s="194">
        <v>0</v>
      </c>
      <c r="T135" s="199">
        <f aca="true" t="shared" si="19" ref="T135:V136">+T119+T121+T123+T125+T127+T129+T131+T133</f>
        <v>0</v>
      </c>
      <c r="U135" s="199">
        <f t="shared" si="19"/>
        <v>0</v>
      </c>
      <c r="V135" s="199">
        <f t="shared" si="19"/>
        <v>0</v>
      </c>
      <c r="W135" s="7"/>
      <c r="X135" s="97">
        <f aca="true" t="shared" si="20" ref="X135:AC135">+X119+X121+X123+X125+X127+X129+X131+X133</f>
        <v>2</v>
      </c>
      <c r="Y135" s="97">
        <f t="shared" si="20"/>
        <v>149</v>
      </c>
      <c r="Z135" s="97">
        <f t="shared" si="20"/>
        <v>50</v>
      </c>
      <c r="AA135" s="97">
        <f t="shared" si="20"/>
        <v>3</v>
      </c>
      <c r="AB135" s="97">
        <f t="shared" si="20"/>
        <v>95</v>
      </c>
      <c r="AC135" s="123">
        <f t="shared" si="20"/>
        <v>28</v>
      </c>
    </row>
    <row r="136" spans="1:29" s="125" customFormat="1" ht="17.25" customHeight="1">
      <c r="A136" s="126"/>
      <c r="B136" s="139" t="s">
        <v>127</v>
      </c>
      <c r="C136" s="232">
        <f>SUM(C119:C134)</f>
        <v>425667</v>
      </c>
      <c r="D136" s="233">
        <f>+D120+D122+D124+D126+D128+D130+D132+D134</f>
        <v>0</v>
      </c>
      <c r="E136" s="234">
        <v>0</v>
      </c>
      <c r="F136" s="233">
        <f>+F120+F122+F124+F126+F128+F130+F132+F134</f>
        <v>0</v>
      </c>
      <c r="G136" s="233">
        <f aca="true" t="shared" si="21" ref="G136:L136">+G120+G122+G124+G126+G128+G130+G132+G134</f>
        <v>0</v>
      </c>
      <c r="H136" s="233">
        <f t="shared" si="21"/>
        <v>3</v>
      </c>
      <c r="I136" s="242">
        <f t="shared" si="21"/>
        <v>0</v>
      </c>
      <c r="J136" s="233">
        <f t="shared" si="21"/>
        <v>1350</v>
      </c>
      <c r="K136" s="233">
        <f t="shared" si="21"/>
        <v>338</v>
      </c>
      <c r="L136" s="233">
        <f t="shared" si="21"/>
        <v>9</v>
      </c>
      <c r="M136" s="236">
        <f aca="true" t="shared" si="22" ref="M136:S136">+M120+M122+M124+M126+M128+M130+M132+M134</f>
        <v>7673</v>
      </c>
      <c r="N136" s="243">
        <f t="shared" si="22"/>
        <v>0</v>
      </c>
      <c r="O136" s="243">
        <f t="shared" si="22"/>
        <v>0</v>
      </c>
      <c r="P136" s="236">
        <f t="shared" si="22"/>
        <v>0</v>
      </c>
      <c r="Q136" s="236">
        <f t="shared" si="22"/>
        <v>0</v>
      </c>
      <c r="R136" s="236">
        <f t="shared" si="22"/>
        <v>40</v>
      </c>
      <c r="S136" s="237">
        <f t="shared" si="22"/>
        <v>0</v>
      </c>
      <c r="T136" s="236">
        <f t="shared" si="19"/>
        <v>467699</v>
      </c>
      <c r="U136" s="236">
        <f t="shared" si="19"/>
        <v>423105</v>
      </c>
      <c r="V136" s="238">
        <f>+U136/C136*100</f>
        <v>99.39812106646745</v>
      </c>
      <c r="W136" s="10"/>
      <c r="X136" s="124">
        <f aca="true" t="shared" si="23" ref="X136:AC136">+X120+X122+X124+X126+X128+X130+X132+X134</f>
        <v>11</v>
      </c>
      <c r="Y136" s="124">
        <f t="shared" si="23"/>
        <v>625</v>
      </c>
      <c r="Z136" s="124">
        <f t="shared" si="23"/>
        <v>353</v>
      </c>
      <c r="AA136" s="124">
        <f t="shared" si="23"/>
        <v>1</v>
      </c>
      <c r="AB136" s="124">
        <f t="shared" si="23"/>
        <v>21</v>
      </c>
      <c r="AC136" s="124">
        <f t="shared" si="23"/>
        <v>21</v>
      </c>
    </row>
    <row r="137" spans="1:29" ht="17.25" customHeight="1">
      <c r="A137" s="1" t="s">
        <v>141</v>
      </c>
      <c r="B137" s="18">
        <v>0</v>
      </c>
      <c r="C137" s="244"/>
      <c r="D137" s="245">
        <v>1</v>
      </c>
      <c r="E137" s="246"/>
      <c r="F137" s="247">
        <v>31100</v>
      </c>
      <c r="G137" s="248">
        <v>25782</v>
      </c>
      <c r="H137" s="249">
        <v>2</v>
      </c>
      <c r="I137" s="246"/>
      <c r="J137" s="247">
        <v>2250</v>
      </c>
      <c r="K137" s="250">
        <v>1759</v>
      </c>
      <c r="L137" s="174">
        <v>1</v>
      </c>
      <c r="M137" s="173"/>
      <c r="N137" s="173"/>
      <c r="O137" s="174"/>
      <c r="P137" s="173"/>
      <c r="Q137" s="173"/>
      <c r="R137" s="172">
        <v>0</v>
      </c>
      <c r="S137" s="173">
        <v>0</v>
      </c>
      <c r="T137" s="173">
        <v>0</v>
      </c>
      <c r="U137" s="173">
        <v>0</v>
      </c>
      <c r="V137" s="174">
        <v>0</v>
      </c>
      <c r="W137" s="7"/>
      <c r="X137" s="105"/>
      <c r="Y137" s="19"/>
      <c r="Z137" s="19"/>
      <c r="AA137" s="19"/>
      <c r="AB137" s="19"/>
      <c r="AC137" s="105">
        <v>0</v>
      </c>
    </row>
    <row r="138" spans="1:29" ht="17.25" customHeight="1">
      <c r="A138" s="1" t="s">
        <v>138</v>
      </c>
      <c r="B138" s="132" t="s">
        <v>90</v>
      </c>
      <c r="C138" s="251">
        <v>28116</v>
      </c>
      <c r="D138" s="252"/>
      <c r="E138" s="253"/>
      <c r="F138" s="254"/>
      <c r="G138" s="255"/>
      <c r="H138" s="256">
        <v>3</v>
      </c>
      <c r="I138" s="253"/>
      <c r="J138" s="254">
        <v>430</v>
      </c>
      <c r="K138" s="254">
        <v>279</v>
      </c>
      <c r="L138" s="108">
        <v>1</v>
      </c>
      <c r="M138" s="155">
        <v>0</v>
      </c>
      <c r="N138" s="155">
        <v>0</v>
      </c>
      <c r="O138" s="108"/>
      <c r="P138" s="155"/>
      <c r="Q138" s="155"/>
      <c r="R138" s="157">
        <f>+D137+D138+H137+H138+L137+L138+O137+O138</f>
        <v>8</v>
      </c>
      <c r="S138" s="216">
        <f>+E137+E138+I137+I138</f>
        <v>0</v>
      </c>
      <c r="T138" s="159">
        <f>+F137+F138+J137+J138+M137+M138</f>
        <v>33780</v>
      </c>
      <c r="U138" s="160">
        <f>+G137+G138+K137+K138+N137+N138</f>
        <v>27820</v>
      </c>
      <c r="V138" s="161">
        <f>+U138/C138*100</f>
        <v>98.94721866552852</v>
      </c>
      <c r="W138" s="7"/>
      <c r="X138" s="109">
        <v>4</v>
      </c>
      <c r="Y138" s="20">
        <v>390</v>
      </c>
      <c r="Z138" s="20">
        <v>18</v>
      </c>
      <c r="AA138" s="20">
        <v>5</v>
      </c>
      <c r="AB138" s="20">
        <v>174</v>
      </c>
      <c r="AC138" s="109">
        <v>78</v>
      </c>
    </row>
    <row r="139" spans="1:29" ht="17.25" customHeight="1">
      <c r="A139" s="1" t="s">
        <v>139</v>
      </c>
      <c r="B139" s="133">
        <v>0</v>
      </c>
      <c r="C139" s="244"/>
      <c r="D139" s="257">
        <v>1</v>
      </c>
      <c r="E139" s="258"/>
      <c r="F139" s="259">
        <v>12000</v>
      </c>
      <c r="G139" s="260">
        <v>9885</v>
      </c>
      <c r="H139" s="261">
        <v>1</v>
      </c>
      <c r="I139" s="258"/>
      <c r="J139" s="259">
        <v>154</v>
      </c>
      <c r="K139" s="140">
        <v>92</v>
      </c>
      <c r="L139" s="169"/>
      <c r="M139" s="170"/>
      <c r="N139" s="170"/>
      <c r="O139" s="169"/>
      <c r="P139" s="170"/>
      <c r="Q139" s="170"/>
      <c r="R139" s="172">
        <v>0</v>
      </c>
      <c r="S139" s="262">
        <f>+E138+E139+I138+I139</f>
        <v>0</v>
      </c>
      <c r="T139" s="173">
        <v>0</v>
      </c>
      <c r="U139" s="173">
        <v>0</v>
      </c>
      <c r="V139" s="174">
        <v>0</v>
      </c>
      <c r="W139" s="7"/>
      <c r="X139" s="106">
        <v>1</v>
      </c>
      <c r="Y139" s="21">
        <v>70</v>
      </c>
      <c r="Z139" s="21">
        <v>3</v>
      </c>
      <c r="AA139" s="21">
        <v>2</v>
      </c>
      <c r="AB139" s="21">
        <v>73</v>
      </c>
      <c r="AC139" s="106">
        <v>9</v>
      </c>
    </row>
    <row r="140" spans="1:29" ht="17.25" customHeight="1">
      <c r="A140" s="1"/>
      <c r="B140" s="132" t="s">
        <v>91</v>
      </c>
      <c r="C140" s="251">
        <v>10039</v>
      </c>
      <c r="D140" s="252"/>
      <c r="E140" s="253"/>
      <c r="F140" s="254"/>
      <c r="G140" s="255"/>
      <c r="H140" s="256"/>
      <c r="I140" s="253"/>
      <c r="J140" s="254"/>
      <c r="K140" s="254"/>
      <c r="L140" s="159"/>
      <c r="M140" s="160"/>
      <c r="N140" s="160"/>
      <c r="O140" s="159"/>
      <c r="P140" s="160"/>
      <c r="Q140" s="160"/>
      <c r="R140" s="157">
        <f>+D139+D140+H139+H140+L139+L140+O139+O140</f>
        <v>2</v>
      </c>
      <c r="S140" s="216">
        <f>+E139+E140+I139+I140</f>
        <v>0</v>
      </c>
      <c r="T140" s="159">
        <f>+F139+F140+J139+J140+M139+M140</f>
        <v>12154</v>
      </c>
      <c r="U140" s="160">
        <f>+G139+G140+K139+K140+N139+N140</f>
        <v>9977</v>
      </c>
      <c r="V140" s="161">
        <f>+U140/C140*100</f>
        <v>99.38240860643491</v>
      </c>
      <c r="W140" s="7"/>
      <c r="X140" s="109"/>
      <c r="Y140" s="20"/>
      <c r="Z140" s="20"/>
      <c r="AA140" s="20"/>
      <c r="AB140" s="20"/>
      <c r="AC140" s="109"/>
    </row>
    <row r="141" spans="1:29" ht="17.25" customHeight="1">
      <c r="A141" s="1"/>
      <c r="B141" s="133">
        <v>0</v>
      </c>
      <c r="C141" s="244"/>
      <c r="D141" s="257">
        <v>1</v>
      </c>
      <c r="E141" s="258"/>
      <c r="F141" s="259">
        <v>11000</v>
      </c>
      <c r="G141" s="260">
        <v>9901</v>
      </c>
      <c r="H141" s="261"/>
      <c r="I141" s="258"/>
      <c r="J141" s="259"/>
      <c r="K141" s="140"/>
      <c r="L141" s="174"/>
      <c r="M141" s="173"/>
      <c r="N141" s="173"/>
      <c r="O141" s="174"/>
      <c r="P141" s="173"/>
      <c r="Q141" s="173"/>
      <c r="R141" s="172">
        <v>0</v>
      </c>
      <c r="S141" s="262">
        <f>+E140+E141+I140+I141</f>
        <v>0</v>
      </c>
      <c r="T141" s="173">
        <v>0</v>
      </c>
      <c r="U141" s="173">
        <v>0</v>
      </c>
      <c r="V141" s="174">
        <v>0</v>
      </c>
      <c r="W141" s="7"/>
      <c r="X141" s="106"/>
      <c r="Y141" s="21"/>
      <c r="Z141" s="21"/>
      <c r="AA141" s="21"/>
      <c r="AB141" s="21"/>
      <c r="AC141" s="106"/>
    </row>
    <row r="142" spans="1:29" ht="17.25" customHeight="1">
      <c r="A142" s="1"/>
      <c r="B142" s="132" t="s">
        <v>92</v>
      </c>
      <c r="C142" s="251">
        <v>9901</v>
      </c>
      <c r="D142" s="252"/>
      <c r="E142" s="253"/>
      <c r="F142" s="254"/>
      <c r="G142" s="255"/>
      <c r="H142" s="256"/>
      <c r="I142" s="253"/>
      <c r="J142" s="254"/>
      <c r="K142" s="254"/>
      <c r="L142" s="108"/>
      <c r="M142" s="155"/>
      <c r="N142" s="155"/>
      <c r="O142" s="108"/>
      <c r="P142" s="155"/>
      <c r="Q142" s="155"/>
      <c r="R142" s="157">
        <f>+D141+D142+H141+H142+L141+L142+O141+O142</f>
        <v>1</v>
      </c>
      <c r="S142" s="216">
        <f>+E141+E142+I141+I142</f>
        <v>0</v>
      </c>
      <c r="T142" s="159">
        <f>+F141+F142+J141+J142+M141+M142</f>
        <v>11000</v>
      </c>
      <c r="U142" s="160">
        <f>+G141+G142+K141+K142+N141+N142</f>
        <v>9901</v>
      </c>
      <c r="V142" s="161">
        <f>+U142/C142*100</f>
        <v>100</v>
      </c>
      <c r="W142" s="7"/>
      <c r="X142" s="109"/>
      <c r="Y142" s="20"/>
      <c r="Z142" s="20"/>
      <c r="AA142" s="20"/>
      <c r="AB142" s="20"/>
      <c r="AC142" s="109"/>
    </row>
    <row r="143" spans="1:29" ht="17.25" customHeight="1">
      <c r="A143" s="1"/>
      <c r="B143" s="133">
        <v>0</v>
      </c>
      <c r="C143" s="244"/>
      <c r="D143" s="245">
        <v>1</v>
      </c>
      <c r="E143" s="246"/>
      <c r="F143" s="247">
        <v>9900</v>
      </c>
      <c r="G143" s="248">
        <v>8840</v>
      </c>
      <c r="H143" s="249"/>
      <c r="I143" s="246"/>
      <c r="J143" s="247"/>
      <c r="K143" s="250"/>
      <c r="L143" s="169"/>
      <c r="M143" s="170"/>
      <c r="N143" s="170"/>
      <c r="O143" s="169"/>
      <c r="P143" s="170"/>
      <c r="Q143" s="170"/>
      <c r="R143" s="172">
        <v>0</v>
      </c>
      <c r="S143" s="182"/>
      <c r="T143" s="173">
        <v>0</v>
      </c>
      <c r="U143" s="173">
        <v>0</v>
      </c>
      <c r="V143" s="174">
        <v>0</v>
      </c>
      <c r="W143" s="7"/>
      <c r="X143" s="105"/>
      <c r="Y143" s="19"/>
      <c r="Z143" s="19"/>
      <c r="AA143" s="19"/>
      <c r="AB143" s="19"/>
      <c r="AC143" s="105"/>
    </row>
    <row r="144" spans="1:29" ht="17.25" customHeight="1">
      <c r="A144" s="1"/>
      <c r="B144" s="132" t="s">
        <v>93</v>
      </c>
      <c r="C144" s="251">
        <v>8975</v>
      </c>
      <c r="D144" s="252"/>
      <c r="E144" s="253"/>
      <c r="F144" s="254"/>
      <c r="G144" s="255"/>
      <c r="H144" s="256"/>
      <c r="I144" s="253"/>
      <c r="J144" s="254"/>
      <c r="K144" s="254"/>
      <c r="L144" s="159"/>
      <c r="M144" s="160"/>
      <c r="N144" s="160"/>
      <c r="O144" s="159"/>
      <c r="P144" s="160"/>
      <c r="Q144" s="160"/>
      <c r="R144" s="157">
        <f>+D143+D144+H143+H144+L143+L144+O143+O144</f>
        <v>1</v>
      </c>
      <c r="S144" s="216">
        <f>+E143+E144+I143+I144</f>
        <v>0</v>
      </c>
      <c r="T144" s="159">
        <f>+F143+F144+J143+J144+M143+M144</f>
        <v>9900</v>
      </c>
      <c r="U144" s="160">
        <f>+G143+G144+K143+K144+N143+N144</f>
        <v>8840</v>
      </c>
      <c r="V144" s="161">
        <f>+U144/C144*100</f>
        <v>98.49582172701949</v>
      </c>
      <c r="W144" s="7"/>
      <c r="X144" s="109">
        <v>1</v>
      </c>
      <c r="Y144" s="20">
        <v>98</v>
      </c>
      <c r="Z144" s="20">
        <v>12</v>
      </c>
      <c r="AA144" s="20">
        <v>4</v>
      </c>
      <c r="AB144" s="20">
        <v>147</v>
      </c>
      <c r="AC144" s="109">
        <v>94</v>
      </c>
    </row>
    <row r="145" spans="1:29" ht="17.25" customHeight="1">
      <c r="A145" s="1"/>
      <c r="B145" s="133">
        <v>0</v>
      </c>
      <c r="C145" s="244"/>
      <c r="D145" s="257"/>
      <c r="E145" s="258"/>
      <c r="F145" s="259"/>
      <c r="G145" s="260"/>
      <c r="H145" s="261">
        <v>7</v>
      </c>
      <c r="I145" s="258"/>
      <c r="J145" s="259">
        <v>3375</v>
      </c>
      <c r="K145" s="140">
        <v>2025</v>
      </c>
      <c r="L145" s="174">
        <v>1</v>
      </c>
      <c r="M145" s="173">
        <v>20</v>
      </c>
      <c r="N145" s="173">
        <v>19</v>
      </c>
      <c r="O145" s="174"/>
      <c r="P145" s="173"/>
      <c r="Q145" s="173"/>
      <c r="R145" s="172">
        <v>0</v>
      </c>
      <c r="S145" s="262">
        <f>+E144+E145+I144+I145</f>
        <v>0</v>
      </c>
      <c r="T145" s="173">
        <v>0</v>
      </c>
      <c r="U145" s="173">
        <v>0</v>
      </c>
      <c r="V145" s="174">
        <v>0</v>
      </c>
      <c r="W145" s="7"/>
      <c r="X145" s="106">
        <v>6</v>
      </c>
      <c r="Y145" s="21">
        <v>453</v>
      </c>
      <c r="Z145" s="21">
        <v>274</v>
      </c>
      <c r="AA145" s="21">
        <v>5</v>
      </c>
      <c r="AB145" s="21">
        <v>129</v>
      </c>
      <c r="AC145" s="106">
        <v>87</v>
      </c>
    </row>
    <row r="146" spans="1:29" ht="17.25" customHeight="1">
      <c r="A146" s="1"/>
      <c r="B146" s="132" t="s">
        <v>94</v>
      </c>
      <c r="C146" s="251">
        <v>2932</v>
      </c>
      <c r="D146" s="252"/>
      <c r="E146" s="253"/>
      <c r="F146" s="254"/>
      <c r="G146" s="255"/>
      <c r="H146" s="256">
        <v>1</v>
      </c>
      <c r="I146" s="253"/>
      <c r="J146" s="254">
        <v>180</v>
      </c>
      <c r="K146" s="254">
        <v>25</v>
      </c>
      <c r="L146" s="108">
        <v>3</v>
      </c>
      <c r="M146" s="155">
        <v>646</v>
      </c>
      <c r="N146" s="155">
        <v>89</v>
      </c>
      <c r="O146" s="108"/>
      <c r="P146" s="155"/>
      <c r="Q146" s="155"/>
      <c r="R146" s="157">
        <f>+D145+D146+H145+H146+L145+L146+O145+O146</f>
        <v>12</v>
      </c>
      <c r="S146" s="216">
        <f>+E145+E146+I145+I146</f>
        <v>0</v>
      </c>
      <c r="T146" s="159">
        <f>+F145+F146+J145+J146+M145+M146</f>
        <v>4221</v>
      </c>
      <c r="U146" s="160">
        <f>+G145+G146+K145+K146+N145+N146</f>
        <v>2158</v>
      </c>
      <c r="V146" s="161">
        <f>+U146/C146*100</f>
        <v>73.60163710777627</v>
      </c>
      <c r="W146" s="7"/>
      <c r="X146" s="109"/>
      <c r="Y146" s="20"/>
      <c r="Z146" s="20"/>
      <c r="AA146" s="20">
        <v>9</v>
      </c>
      <c r="AB146" s="20">
        <v>215</v>
      </c>
      <c r="AC146" s="109">
        <v>131</v>
      </c>
    </row>
    <row r="147" spans="1:29" s="125" customFormat="1" ht="17.25" customHeight="1">
      <c r="A147" s="111"/>
      <c r="B147" s="113"/>
      <c r="C147" s="194">
        <v>0</v>
      </c>
      <c r="D147" s="199">
        <f aca="true" t="shared" si="24" ref="D147:R147">+D137+D139+D141+D143+D145</f>
        <v>4</v>
      </c>
      <c r="E147" s="230">
        <f t="shared" si="24"/>
        <v>0</v>
      </c>
      <c r="F147" s="199">
        <f t="shared" si="24"/>
        <v>64000</v>
      </c>
      <c r="G147" s="199">
        <f t="shared" si="24"/>
        <v>54408</v>
      </c>
      <c r="H147" s="199">
        <f t="shared" si="24"/>
        <v>10</v>
      </c>
      <c r="I147" s="230">
        <f t="shared" si="24"/>
        <v>0</v>
      </c>
      <c r="J147" s="199">
        <f t="shared" si="24"/>
        <v>5779</v>
      </c>
      <c r="K147" s="199">
        <f t="shared" si="24"/>
        <v>3876</v>
      </c>
      <c r="L147" s="241">
        <f t="shared" si="24"/>
        <v>2</v>
      </c>
      <c r="M147" s="241">
        <f t="shared" si="24"/>
        <v>20</v>
      </c>
      <c r="N147" s="222">
        <f t="shared" si="24"/>
        <v>19</v>
      </c>
      <c r="O147" s="222">
        <f t="shared" si="24"/>
        <v>0</v>
      </c>
      <c r="P147" s="241">
        <f t="shared" si="24"/>
        <v>0</v>
      </c>
      <c r="Q147" s="222">
        <f t="shared" si="24"/>
        <v>0</v>
      </c>
      <c r="R147" s="199">
        <f t="shared" si="24"/>
        <v>0</v>
      </c>
      <c r="S147" s="194">
        <v>0</v>
      </c>
      <c r="T147" s="199">
        <f>+T137+T139+T141+T143+T145</f>
        <v>0</v>
      </c>
      <c r="U147" s="199">
        <f>+U137+U139+U141+U143+U145</f>
        <v>0</v>
      </c>
      <c r="V147" s="231">
        <f>+V137+V139+V141+V143+V145</f>
        <v>0</v>
      </c>
      <c r="W147" s="7"/>
      <c r="X147" s="103">
        <f aca="true" t="shared" si="25" ref="X147:AC148">+X137+X139+X141+X143+X145</f>
        <v>7</v>
      </c>
      <c r="Y147" s="103">
        <f t="shared" si="25"/>
        <v>523</v>
      </c>
      <c r="Z147" s="103">
        <f t="shared" si="25"/>
        <v>277</v>
      </c>
      <c r="AA147" s="103">
        <f t="shared" si="25"/>
        <v>7</v>
      </c>
      <c r="AB147" s="103">
        <f t="shared" si="25"/>
        <v>202</v>
      </c>
      <c r="AC147" s="121">
        <f t="shared" si="25"/>
        <v>96</v>
      </c>
    </row>
    <row r="148" spans="1:29" s="125" customFormat="1" ht="17.25" customHeight="1" thickBot="1">
      <c r="A148" s="112"/>
      <c r="B148" s="137" t="s">
        <v>127</v>
      </c>
      <c r="C148" s="210">
        <f>SUM(C137:C146)</f>
        <v>59963</v>
      </c>
      <c r="D148" s="202">
        <f>+D138+D140+D142+D144+D146</f>
        <v>0</v>
      </c>
      <c r="E148" s="203">
        <v>0</v>
      </c>
      <c r="F148" s="202">
        <f>+F138+F140+F142+F144+F146</f>
        <v>0</v>
      </c>
      <c r="G148" s="202">
        <f>+G138+G140+G142+G144+G146</f>
        <v>0</v>
      </c>
      <c r="H148" s="202">
        <f>+H138+H140+H142+H144+H146</f>
        <v>4</v>
      </c>
      <c r="I148" s="203">
        <v>0</v>
      </c>
      <c r="J148" s="202">
        <f aca="true" t="shared" si="26" ref="J148:U148">+J138+J140+J142+J144+J146</f>
        <v>610</v>
      </c>
      <c r="K148" s="204">
        <f t="shared" si="26"/>
        <v>304</v>
      </c>
      <c r="L148" s="205">
        <f t="shared" si="26"/>
        <v>4</v>
      </c>
      <c r="M148" s="205">
        <f t="shared" si="26"/>
        <v>646</v>
      </c>
      <c r="N148" s="206">
        <f t="shared" si="26"/>
        <v>89</v>
      </c>
      <c r="O148" s="206">
        <f t="shared" si="26"/>
        <v>0</v>
      </c>
      <c r="P148" s="205">
        <f t="shared" si="26"/>
        <v>0</v>
      </c>
      <c r="Q148" s="206">
        <f t="shared" si="26"/>
        <v>0</v>
      </c>
      <c r="R148" s="205">
        <f t="shared" si="26"/>
        <v>24</v>
      </c>
      <c r="S148" s="213">
        <f t="shared" si="26"/>
        <v>0</v>
      </c>
      <c r="T148" s="205">
        <f t="shared" si="26"/>
        <v>71055</v>
      </c>
      <c r="U148" s="205">
        <f t="shared" si="26"/>
        <v>58696</v>
      </c>
      <c r="V148" s="208">
        <f>+U148/C148*100</f>
        <v>97.88703033537348</v>
      </c>
      <c r="W148" s="7"/>
      <c r="X148" s="119">
        <f t="shared" si="25"/>
        <v>5</v>
      </c>
      <c r="Y148" s="119">
        <f t="shared" si="25"/>
        <v>488</v>
      </c>
      <c r="Z148" s="119">
        <f t="shared" si="25"/>
        <v>30</v>
      </c>
      <c r="AA148" s="119">
        <f t="shared" si="25"/>
        <v>18</v>
      </c>
      <c r="AB148" s="119">
        <f t="shared" si="25"/>
        <v>536</v>
      </c>
      <c r="AC148" s="120">
        <f t="shared" si="25"/>
        <v>303</v>
      </c>
    </row>
    <row r="149" spans="1:29" ht="17.25" customHeight="1" thickTop="1">
      <c r="A149" s="1" t="s">
        <v>0</v>
      </c>
      <c r="B149" s="2">
        <v>0</v>
      </c>
      <c r="C149" s="173"/>
      <c r="D149" s="187">
        <v>2</v>
      </c>
      <c r="E149" s="188"/>
      <c r="F149" s="170">
        <v>378134</v>
      </c>
      <c r="G149" s="190">
        <v>361752</v>
      </c>
      <c r="H149" s="191">
        <v>5</v>
      </c>
      <c r="I149" s="188"/>
      <c r="J149" s="170">
        <v>13534</v>
      </c>
      <c r="K149" s="169">
        <v>11335</v>
      </c>
      <c r="L149" s="174"/>
      <c r="M149" s="173"/>
      <c r="N149" s="173"/>
      <c r="O149" s="174"/>
      <c r="P149" s="173"/>
      <c r="Q149" s="173"/>
      <c r="R149" s="172">
        <v>0</v>
      </c>
      <c r="S149" s="173"/>
      <c r="T149" s="173">
        <v>0</v>
      </c>
      <c r="U149" s="173">
        <v>0</v>
      </c>
      <c r="V149" s="174">
        <v>0</v>
      </c>
      <c r="W149" s="7"/>
      <c r="X149" s="5"/>
      <c r="Y149" s="6"/>
      <c r="Z149" s="6"/>
      <c r="AA149" s="6"/>
      <c r="AB149" s="6"/>
      <c r="AC149" s="5"/>
    </row>
    <row r="150" spans="1:29" ht="18" customHeight="1">
      <c r="A150" s="1" t="s">
        <v>1</v>
      </c>
      <c r="B150" s="129" t="s">
        <v>95</v>
      </c>
      <c r="C150" s="160">
        <v>375723</v>
      </c>
      <c r="D150" s="153"/>
      <c r="E150" s="154"/>
      <c r="F150" s="155"/>
      <c r="G150" s="175"/>
      <c r="H150" s="176">
        <v>2</v>
      </c>
      <c r="I150" s="154"/>
      <c r="J150" s="155">
        <v>1270</v>
      </c>
      <c r="K150" s="155">
        <v>588</v>
      </c>
      <c r="L150" s="108">
        <v>8</v>
      </c>
      <c r="M150" s="155">
        <v>3644</v>
      </c>
      <c r="N150" s="155">
        <v>124</v>
      </c>
      <c r="O150" s="108">
        <v>8</v>
      </c>
      <c r="P150" s="155">
        <v>61033</v>
      </c>
      <c r="Q150" s="155">
        <v>0</v>
      </c>
      <c r="R150" s="157">
        <f>+D149+D150+H149+H150+L149+L150+O149+O150</f>
        <v>25</v>
      </c>
      <c r="S150" s="216">
        <f>+E149+E150+I149+I150</f>
        <v>0</v>
      </c>
      <c r="T150" s="159">
        <f>+F149+F150+J149+J150+M149+M150</f>
        <v>396582</v>
      </c>
      <c r="U150" s="160">
        <f>+G149+G150+K149+K150+N149+N150</f>
        <v>373799</v>
      </c>
      <c r="V150" s="161">
        <f>+U150/C150*100</f>
        <v>99.4879206223734</v>
      </c>
      <c r="W150" s="7"/>
      <c r="X150" s="11">
        <v>21</v>
      </c>
      <c r="Y150" s="9">
        <v>1103</v>
      </c>
      <c r="Z150" s="9">
        <v>275</v>
      </c>
      <c r="AA150" s="9">
        <v>25</v>
      </c>
      <c r="AB150" s="9">
        <v>596</v>
      </c>
      <c r="AC150" s="11">
        <v>471</v>
      </c>
    </row>
    <row r="151" spans="1:29" ht="18" customHeight="1">
      <c r="A151" s="1"/>
      <c r="B151" s="89">
        <v>0</v>
      </c>
      <c r="C151" s="173"/>
      <c r="D151" s="163">
        <v>1</v>
      </c>
      <c r="E151" s="164"/>
      <c r="F151" s="165">
        <v>51200</v>
      </c>
      <c r="G151" s="166">
        <v>49605</v>
      </c>
      <c r="H151" s="167">
        <v>1</v>
      </c>
      <c r="I151" s="164"/>
      <c r="J151" s="165">
        <v>1060</v>
      </c>
      <c r="K151" s="168">
        <v>131</v>
      </c>
      <c r="L151" s="169">
        <v>1</v>
      </c>
      <c r="M151" s="170">
        <v>980</v>
      </c>
      <c r="N151" s="170">
        <v>891</v>
      </c>
      <c r="O151" s="169"/>
      <c r="P151" s="170"/>
      <c r="Q151" s="170"/>
      <c r="R151" s="172">
        <v>0</v>
      </c>
      <c r="S151" s="173"/>
      <c r="T151" s="173">
        <v>0</v>
      </c>
      <c r="U151" s="173">
        <v>0</v>
      </c>
      <c r="V151" s="174">
        <v>0</v>
      </c>
      <c r="W151" s="7"/>
      <c r="X151" s="4"/>
      <c r="Y151" s="3"/>
      <c r="Z151" s="3"/>
      <c r="AA151" s="3"/>
      <c r="AB151" s="3"/>
      <c r="AC151" s="4"/>
    </row>
    <row r="152" spans="1:29" ht="18" customHeight="1">
      <c r="A152" s="1"/>
      <c r="B152" s="129" t="s">
        <v>96</v>
      </c>
      <c r="C152" s="160">
        <v>50672</v>
      </c>
      <c r="D152" s="153"/>
      <c r="E152" s="154"/>
      <c r="F152" s="155"/>
      <c r="G152" s="175"/>
      <c r="H152" s="176">
        <v>1</v>
      </c>
      <c r="I152" s="154"/>
      <c r="J152" s="155">
        <v>600</v>
      </c>
      <c r="K152" s="155">
        <v>26</v>
      </c>
      <c r="L152" s="159"/>
      <c r="M152" s="160"/>
      <c r="N152" s="160"/>
      <c r="O152" s="159"/>
      <c r="P152" s="160"/>
      <c r="Q152" s="160"/>
      <c r="R152" s="157">
        <f>+D151+D152+H151+H152+L151+L152+O151+O152</f>
        <v>4</v>
      </c>
      <c r="S152" s="216">
        <f>+E151+E152+I151+I152</f>
        <v>0</v>
      </c>
      <c r="T152" s="159">
        <f>+F151+F152+J151+J152+M151+M152</f>
        <v>53840</v>
      </c>
      <c r="U152" s="160">
        <f>+G151+G152+K151+K152+N151+N152</f>
        <v>50653</v>
      </c>
      <c r="V152" s="214">
        <f>+U152/C152*100</f>
        <v>99.96250394695295</v>
      </c>
      <c r="W152" s="7"/>
      <c r="X152" s="11"/>
      <c r="Y152" s="9"/>
      <c r="Z152" s="9"/>
      <c r="AA152" s="9"/>
      <c r="AB152" s="11"/>
      <c r="AC152" s="11"/>
    </row>
    <row r="153" spans="1:29" ht="18" customHeight="1">
      <c r="A153" s="1"/>
      <c r="B153" s="89">
        <v>0</v>
      </c>
      <c r="C153" s="173"/>
      <c r="D153" s="163">
        <v>2</v>
      </c>
      <c r="E153" s="164">
        <v>1</v>
      </c>
      <c r="F153" s="165">
        <v>62252</v>
      </c>
      <c r="G153" s="165">
        <v>53444</v>
      </c>
      <c r="H153" s="167">
        <v>3</v>
      </c>
      <c r="I153" s="164"/>
      <c r="J153" s="165">
        <v>3720</v>
      </c>
      <c r="K153" s="168">
        <v>1791</v>
      </c>
      <c r="L153" s="174"/>
      <c r="M153" s="173"/>
      <c r="N153" s="173"/>
      <c r="O153" s="174"/>
      <c r="P153" s="173"/>
      <c r="Q153" s="173"/>
      <c r="R153" s="172">
        <v>0</v>
      </c>
      <c r="S153" s="173"/>
      <c r="T153" s="173">
        <v>0</v>
      </c>
      <c r="U153" s="173">
        <v>0</v>
      </c>
      <c r="V153" s="174">
        <v>0</v>
      </c>
      <c r="W153" s="7"/>
      <c r="X153" s="4"/>
      <c r="Y153" s="3"/>
      <c r="Z153" s="3"/>
      <c r="AA153" s="3"/>
      <c r="AB153" s="4"/>
      <c r="AC153" s="4"/>
    </row>
    <row r="154" spans="1:29" ht="18" customHeight="1">
      <c r="A154" s="1"/>
      <c r="B154" s="130" t="s">
        <v>110</v>
      </c>
      <c r="C154" s="173">
        <v>60480</v>
      </c>
      <c r="D154" s="177"/>
      <c r="E154" s="178"/>
      <c r="F154" s="179"/>
      <c r="G154" s="180"/>
      <c r="H154" s="181">
        <v>1</v>
      </c>
      <c r="I154" s="178"/>
      <c r="J154" s="179">
        <v>150</v>
      </c>
      <c r="K154" s="179">
        <v>0</v>
      </c>
      <c r="L154" s="193"/>
      <c r="M154" s="179"/>
      <c r="N154" s="179"/>
      <c r="O154" s="193"/>
      <c r="P154" s="179"/>
      <c r="Q154" s="179"/>
      <c r="R154" s="172">
        <f>+D153+D154+H153+H154+L153+L154+O153+O154</f>
        <v>6</v>
      </c>
      <c r="S154" s="182">
        <f>+E153+E154+I153+I154</f>
        <v>1</v>
      </c>
      <c r="T154" s="174">
        <f>+F153+F154+J153+J154+M153+M154</f>
        <v>66122</v>
      </c>
      <c r="U154" s="173">
        <f>+G153+G154+K153+K154+N153+N154</f>
        <v>55235</v>
      </c>
      <c r="V154" s="183">
        <f>+U154/C154*100</f>
        <v>91.32771164021165</v>
      </c>
      <c r="W154" s="7"/>
      <c r="X154" s="14"/>
      <c r="Y154" s="12"/>
      <c r="Z154" s="12"/>
      <c r="AA154" s="12"/>
      <c r="AB154" s="14"/>
      <c r="AC154" s="14"/>
    </row>
    <row r="155" spans="1:29" ht="18" customHeight="1">
      <c r="A155" s="1"/>
      <c r="B155" s="90">
        <v>0</v>
      </c>
      <c r="C155" s="184"/>
      <c r="D155" s="163">
        <v>1</v>
      </c>
      <c r="E155" s="164">
        <v>1</v>
      </c>
      <c r="F155" s="165">
        <v>15391</v>
      </c>
      <c r="G155" s="166">
        <v>14474</v>
      </c>
      <c r="H155" s="167"/>
      <c r="I155" s="164"/>
      <c r="J155" s="165"/>
      <c r="K155" s="168"/>
      <c r="L155" s="168"/>
      <c r="M155" s="165"/>
      <c r="N155" s="165"/>
      <c r="O155" s="168"/>
      <c r="P155" s="165"/>
      <c r="Q155" s="165"/>
      <c r="R155" s="185">
        <v>0</v>
      </c>
      <c r="S155" s="184"/>
      <c r="T155" s="184">
        <v>0</v>
      </c>
      <c r="U155" s="184">
        <v>0</v>
      </c>
      <c r="V155" s="162">
        <v>0</v>
      </c>
      <c r="W155" s="7"/>
      <c r="X155" s="4"/>
      <c r="Y155" s="3"/>
      <c r="Z155" s="3"/>
      <c r="AA155" s="3"/>
      <c r="AB155" s="4"/>
      <c r="AC155" s="4"/>
    </row>
    <row r="156" spans="1:29" ht="18" customHeight="1">
      <c r="A156" s="1"/>
      <c r="B156" s="128" t="s">
        <v>97</v>
      </c>
      <c r="C156" s="160">
        <v>14905</v>
      </c>
      <c r="D156" s="153"/>
      <c r="E156" s="154"/>
      <c r="F156" s="155"/>
      <c r="G156" s="175"/>
      <c r="H156" s="176">
        <v>1</v>
      </c>
      <c r="I156" s="154"/>
      <c r="J156" s="155">
        <v>200</v>
      </c>
      <c r="K156" s="155">
        <v>128</v>
      </c>
      <c r="L156" s="159"/>
      <c r="M156" s="160"/>
      <c r="N156" s="160"/>
      <c r="O156" s="159"/>
      <c r="P156" s="160"/>
      <c r="Q156" s="160"/>
      <c r="R156" s="157">
        <f>+D155+D156+H155+H156+L155+L156+O155+O156</f>
        <v>2</v>
      </c>
      <c r="S156" s="216">
        <f>+E155+E156+I155+I156</f>
        <v>1</v>
      </c>
      <c r="T156" s="159">
        <f>+F155+F156+J155+J156+M155+M156</f>
        <v>15591</v>
      </c>
      <c r="U156" s="160">
        <f>+G155+G156+K155+K156+N155+N156</f>
        <v>14602</v>
      </c>
      <c r="V156" s="161">
        <f>+U156/C156*100</f>
        <v>97.96712512579671</v>
      </c>
      <c r="W156" s="7"/>
      <c r="X156" s="11"/>
      <c r="Y156" s="9"/>
      <c r="Z156" s="9"/>
      <c r="AA156" s="9"/>
      <c r="AB156" s="11"/>
      <c r="AC156" s="11"/>
    </row>
    <row r="157" spans="1:29" ht="18" customHeight="1">
      <c r="A157" s="1"/>
      <c r="B157" s="89">
        <v>0</v>
      </c>
      <c r="C157" s="173"/>
      <c r="D157" s="187">
        <v>2</v>
      </c>
      <c r="E157" s="164">
        <v>1</v>
      </c>
      <c r="F157" s="170">
        <v>14700</v>
      </c>
      <c r="G157" s="190">
        <v>10799</v>
      </c>
      <c r="H157" s="191"/>
      <c r="I157" s="188"/>
      <c r="J157" s="170"/>
      <c r="K157" s="169"/>
      <c r="L157" s="174"/>
      <c r="M157" s="173"/>
      <c r="N157" s="173"/>
      <c r="O157" s="174"/>
      <c r="P157" s="173"/>
      <c r="Q157" s="173"/>
      <c r="R157" s="172">
        <v>0</v>
      </c>
      <c r="S157" s="173"/>
      <c r="T157" s="173">
        <v>0</v>
      </c>
      <c r="U157" s="173">
        <v>0</v>
      </c>
      <c r="V157" s="174">
        <v>0</v>
      </c>
      <c r="W157" s="7"/>
      <c r="X157" s="5"/>
      <c r="Y157" s="6"/>
      <c r="Z157" s="6"/>
      <c r="AA157" s="6"/>
      <c r="AB157" s="5"/>
      <c r="AC157" s="5"/>
    </row>
    <row r="158" spans="1:29" ht="18" customHeight="1">
      <c r="A158" s="1"/>
      <c r="B158" s="128" t="s">
        <v>98</v>
      </c>
      <c r="C158" s="160">
        <v>10800</v>
      </c>
      <c r="D158" s="153"/>
      <c r="E158" s="154"/>
      <c r="F158" s="155"/>
      <c r="G158" s="175"/>
      <c r="H158" s="176"/>
      <c r="I158" s="154"/>
      <c r="J158" s="155"/>
      <c r="K158" s="155"/>
      <c r="L158" s="108"/>
      <c r="M158" s="155"/>
      <c r="N158" s="155"/>
      <c r="O158" s="108"/>
      <c r="P158" s="155"/>
      <c r="Q158" s="155"/>
      <c r="R158" s="157">
        <f>+D157+D158+H157+H158+L157+L158+O157+O158</f>
        <v>2</v>
      </c>
      <c r="S158" s="216">
        <f>+E157+E158+I157+I158</f>
        <v>1</v>
      </c>
      <c r="T158" s="159">
        <f>+F157+F158+J157+J158+M157+M158</f>
        <v>14700</v>
      </c>
      <c r="U158" s="160">
        <f>+G157+G158+K157+K158+N157+N158</f>
        <v>10799</v>
      </c>
      <c r="V158" s="214">
        <f>+U158/C158*100</f>
        <v>99.99074074074073</v>
      </c>
      <c r="W158" s="10"/>
      <c r="X158" s="11"/>
      <c r="Y158" s="9"/>
      <c r="Z158" s="9"/>
      <c r="AA158" s="9"/>
      <c r="AB158" s="11"/>
      <c r="AC158" s="11"/>
    </row>
    <row r="159" spans="1:29" ht="17.25" customHeight="1">
      <c r="A159" s="1"/>
      <c r="B159" s="91">
        <v>0</v>
      </c>
      <c r="C159" s="173"/>
      <c r="D159" s="187">
        <v>2</v>
      </c>
      <c r="E159" s="188">
        <v>1</v>
      </c>
      <c r="F159" s="170">
        <v>6370</v>
      </c>
      <c r="G159" s="190">
        <v>5228</v>
      </c>
      <c r="H159" s="191">
        <v>1</v>
      </c>
      <c r="I159" s="188"/>
      <c r="J159" s="170">
        <v>2600</v>
      </c>
      <c r="K159" s="169">
        <v>1954</v>
      </c>
      <c r="L159" s="169"/>
      <c r="M159" s="170"/>
      <c r="N159" s="170"/>
      <c r="O159" s="169"/>
      <c r="P159" s="170"/>
      <c r="Q159" s="170"/>
      <c r="R159" s="172">
        <v>0</v>
      </c>
      <c r="S159" s="173"/>
      <c r="T159" s="173">
        <v>0</v>
      </c>
      <c r="U159" s="173">
        <v>0</v>
      </c>
      <c r="V159" s="174">
        <v>0</v>
      </c>
      <c r="W159" s="7"/>
      <c r="X159" s="5">
        <v>1</v>
      </c>
      <c r="Y159" s="6">
        <v>70</v>
      </c>
      <c r="Z159" s="6">
        <v>6</v>
      </c>
      <c r="AA159" s="6">
        <v>2</v>
      </c>
      <c r="AB159" s="5">
        <v>150</v>
      </c>
      <c r="AC159" s="5">
        <v>70</v>
      </c>
    </row>
    <row r="160" spans="1:29" ht="17.25" customHeight="1">
      <c r="A160" s="1"/>
      <c r="B160" s="129" t="s">
        <v>99</v>
      </c>
      <c r="C160" s="160">
        <v>7211</v>
      </c>
      <c r="D160" s="153"/>
      <c r="E160" s="154"/>
      <c r="F160" s="155"/>
      <c r="G160" s="175"/>
      <c r="H160" s="176"/>
      <c r="I160" s="154"/>
      <c r="J160" s="155"/>
      <c r="K160" s="155"/>
      <c r="L160" s="159"/>
      <c r="M160" s="160"/>
      <c r="N160" s="160"/>
      <c r="O160" s="159"/>
      <c r="P160" s="160"/>
      <c r="Q160" s="160"/>
      <c r="R160" s="157">
        <f>+D159+D160+H159+H160+L159+L160+O159+O160</f>
        <v>3</v>
      </c>
      <c r="S160" s="216">
        <f>+E159+E160+I159+I160</f>
        <v>1</v>
      </c>
      <c r="T160" s="159">
        <f>+F159+F160+J159+J160+M159+M160</f>
        <v>8970</v>
      </c>
      <c r="U160" s="160">
        <f>+G159+G160+K159+K160+N159+N160</f>
        <v>7182</v>
      </c>
      <c r="V160" s="161">
        <f>+U160/C160*100</f>
        <v>99.597836638469</v>
      </c>
      <c r="W160" s="7"/>
      <c r="X160" s="11"/>
      <c r="Y160" s="9"/>
      <c r="Z160" s="9"/>
      <c r="AA160" s="9"/>
      <c r="AB160" s="11"/>
      <c r="AC160" s="11"/>
    </row>
    <row r="161" spans="1:29" ht="17.25" customHeight="1">
      <c r="A161" s="1"/>
      <c r="B161" s="89">
        <v>0</v>
      </c>
      <c r="C161" s="173"/>
      <c r="D161" s="187">
        <v>1</v>
      </c>
      <c r="E161" s="188"/>
      <c r="F161" s="170">
        <v>10200</v>
      </c>
      <c r="G161" s="190">
        <v>8055</v>
      </c>
      <c r="H161" s="191">
        <v>2</v>
      </c>
      <c r="I161" s="188"/>
      <c r="J161" s="170">
        <v>630</v>
      </c>
      <c r="K161" s="169">
        <v>253</v>
      </c>
      <c r="L161" s="169"/>
      <c r="M161" s="170"/>
      <c r="N161" s="170"/>
      <c r="O161" s="169"/>
      <c r="P161" s="170"/>
      <c r="Q161" s="170"/>
      <c r="R161" s="172">
        <v>0</v>
      </c>
      <c r="S161" s="173"/>
      <c r="T161" s="173">
        <v>0</v>
      </c>
      <c r="U161" s="173">
        <v>0</v>
      </c>
      <c r="V161" s="174">
        <v>0</v>
      </c>
      <c r="W161" s="7"/>
      <c r="X161" s="5">
        <v>1</v>
      </c>
      <c r="Y161" s="6">
        <v>41</v>
      </c>
      <c r="Z161" s="6">
        <v>27</v>
      </c>
      <c r="AA161" s="6"/>
      <c r="AB161" s="5"/>
      <c r="AC161" s="5"/>
    </row>
    <row r="162" spans="1:29" ht="17.25" customHeight="1">
      <c r="A162" s="1"/>
      <c r="B162" s="129" t="s">
        <v>100</v>
      </c>
      <c r="C162" s="160">
        <v>8541</v>
      </c>
      <c r="D162" s="153"/>
      <c r="E162" s="154"/>
      <c r="F162" s="155"/>
      <c r="G162" s="175"/>
      <c r="H162" s="176">
        <v>2</v>
      </c>
      <c r="I162" s="154"/>
      <c r="J162" s="155">
        <v>2760</v>
      </c>
      <c r="K162" s="155">
        <v>88</v>
      </c>
      <c r="L162" s="159"/>
      <c r="M162" s="160"/>
      <c r="N162" s="160"/>
      <c r="O162" s="159"/>
      <c r="P162" s="160"/>
      <c r="Q162" s="160"/>
      <c r="R162" s="157">
        <f>+D161+D162+H161+H162+L161+L162+O161+O162</f>
        <v>5</v>
      </c>
      <c r="S162" s="216">
        <f>+E161+E162+I161+I162</f>
        <v>0</v>
      </c>
      <c r="T162" s="159">
        <f>+F161+F162+J161+J162+M161+M162</f>
        <v>13590</v>
      </c>
      <c r="U162" s="160">
        <f>+G161+G162+K161+K162+N161+N162</f>
        <v>8396</v>
      </c>
      <c r="V162" s="161">
        <f>+U162/C162*100</f>
        <v>98.30230652148461</v>
      </c>
      <c r="W162" s="7"/>
      <c r="X162" s="11">
        <v>3</v>
      </c>
      <c r="Y162" s="9">
        <v>115</v>
      </c>
      <c r="Z162" s="9">
        <v>86</v>
      </c>
      <c r="AA162" s="9">
        <v>1</v>
      </c>
      <c r="AB162" s="11">
        <v>49</v>
      </c>
      <c r="AC162" s="11">
        <v>8</v>
      </c>
    </row>
    <row r="163" spans="1:29" ht="17.25" customHeight="1">
      <c r="A163" s="1"/>
      <c r="B163" s="89">
        <v>0</v>
      </c>
      <c r="C163" s="173"/>
      <c r="D163" s="163">
        <v>2</v>
      </c>
      <c r="E163" s="164"/>
      <c r="F163" s="165">
        <v>13460</v>
      </c>
      <c r="G163" s="166">
        <v>11037</v>
      </c>
      <c r="H163" s="167"/>
      <c r="I163" s="164"/>
      <c r="J163" s="165"/>
      <c r="K163" s="168"/>
      <c r="L163" s="174"/>
      <c r="M163" s="173"/>
      <c r="N163" s="173"/>
      <c r="O163" s="174"/>
      <c r="P163" s="173"/>
      <c r="Q163" s="173"/>
      <c r="R163" s="172">
        <v>0</v>
      </c>
      <c r="S163" s="173"/>
      <c r="T163" s="173">
        <v>0</v>
      </c>
      <c r="U163" s="173">
        <v>0</v>
      </c>
      <c r="V163" s="174">
        <v>0</v>
      </c>
      <c r="W163" s="7"/>
      <c r="X163" s="4"/>
      <c r="Y163" s="3"/>
      <c r="Z163" s="3"/>
      <c r="AA163" s="3"/>
      <c r="AB163" s="4"/>
      <c r="AC163" s="4"/>
    </row>
    <row r="164" spans="1:30" ht="17.25" customHeight="1">
      <c r="A164" s="1"/>
      <c r="B164" s="129" t="s">
        <v>121</v>
      </c>
      <c r="C164" s="160">
        <v>11133</v>
      </c>
      <c r="D164" s="153"/>
      <c r="E164" s="154"/>
      <c r="F164" s="155"/>
      <c r="G164" s="175"/>
      <c r="H164" s="176">
        <v>2</v>
      </c>
      <c r="I164" s="154"/>
      <c r="J164" s="155">
        <v>1500</v>
      </c>
      <c r="K164" s="155">
        <v>29</v>
      </c>
      <c r="L164" s="108"/>
      <c r="M164" s="155"/>
      <c r="N164" s="155"/>
      <c r="O164" s="108"/>
      <c r="P164" s="155"/>
      <c r="Q164" s="155"/>
      <c r="R164" s="157">
        <f>+D163+D164+H163+H164+L163+L164+O163+O164</f>
        <v>4</v>
      </c>
      <c r="S164" s="216">
        <f>+E163+E164+I163+I164</f>
        <v>0</v>
      </c>
      <c r="T164" s="159">
        <f>+F163+F164+J163+J164+M163+M164</f>
        <v>14960</v>
      </c>
      <c r="U164" s="160">
        <f>+G163+G164+K163+K164+N163+N164</f>
        <v>11066</v>
      </c>
      <c r="V164" s="161">
        <f>+U164/C164*100</f>
        <v>99.39818557441839</v>
      </c>
      <c r="W164" s="7"/>
      <c r="X164" s="11">
        <v>2</v>
      </c>
      <c r="Y164" s="9">
        <v>163</v>
      </c>
      <c r="Z164" s="9">
        <v>7</v>
      </c>
      <c r="AA164" s="9">
        <v>1</v>
      </c>
      <c r="AB164" s="11">
        <v>39</v>
      </c>
      <c r="AC164" s="11">
        <v>38</v>
      </c>
      <c r="AD164" s="82"/>
    </row>
    <row r="165" spans="1:30" ht="18" customHeight="1">
      <c r="A165" s="110"/>
      <c r="B165" s="89">
        <v>0</v>
      </c>
      <c r="C165" s="173"/>
      <c r="D165" s="187"/>
      <c r="E165" s="188"/>
      <c r="F165" s="170"/>
      <c r="G165" s="170"/>
      <c r="H165" s="191">
        <v>1</v>
      </c>
      <c r="I165" s="188"/>
      <c r="J165" s="170">
        <v>4120</v>
      </c>
      <c r="K165" s="169">
        <v>2744</v>
      </c>
      <c r="L165" s="169"/>
      <c r="M165" s="170"/>
      <c r="N165" s="168"/>
      <c r="O165" s="169"/>
      <c r="P165" s="170"/>
      <c r="Q165" s="170"/>
      <c r="R165" s="172">
        <v>0</v>
      </c>
      <c r="S165" s="173"/>
      <c r="T165" s="173">
        <v>0</v>
      </c>
      <c r="U165" s="173">
        <v>0</v>
      </c>
      <c r="V165" s="174">
        <v>0</v>
      </c>
      <c r="W165" s="7"/>
      <c r="X165" s="5"/>
      <c r="Y165" s="6"/>
      <c r="Z165" s="6"/>
      <c r="AA165" s="6"/>
      <c r="AB165" s="5"/>
      <c r="AC165" s="5"/>
      <c r="AD165" s="82"/>
    </row>
    <row r="166" spans="1:30" ht="18" customHeight="1">
      <c r="A166" s="110"/>
      <c r="B166" s="128" t="s">
        <v>101</v>
      </c>
      <c r="C166" s="160">
        <v>2769</v>
      </c>
      <c r="D166" s="153"/>
      <c r="E166" s="154"/>
      <c r="F166" s="155"/>
      <c r="G166" s="155"/>
      <c r="H166" s="176"/>
      <c r="I166" s="154"/>
      <c r="J166" s="155"/>
      <c r="K166" s="155"/>
      <c r="L166" s="159"/>
      <c r="M166" s="160"/>
      <c r="N166" s="159"/>
      <c r="O166" s="159"/>
      <c r="P166" s="160"/>
      <c r="Q166" s="160"/>
      <c r="R166" s="157">
        <f>+D165+D166+H165+H166+L165+L166+O165+O166</f>
        <v>1</v>
      </c>
      <c r="S166" s="216">
        <f>+E165+E166+I165+I166</f>
        <v>0</v>
      </c>
      <c r="T166" s="159">
        <f>+F165+F166+J165+J166+M165+M166</f>
        <v>4120</v>
      </c>
      <c r="U166" s="160">
        <f>+G165+G166+K165+K166+N165+N166</f>
        <v>2744</v>
      </c>
      <c r="V166" s="161">
        <f>+U166/C166*100</f>
        <v>99.09714698447092</v>
      </c>
      <c r="W166" s="10"/>
      <c r="X166" s="11"/>
      <c r="Y166" s="9"/>
      <c r="Z166" s="9"/>
      <c r="AA166" s="9"/>
      <c r="AB166" s="11"/>
      <c r="AC166" s="11"/>
      <c r="AD166" s="82"/>
    </row>
    <row r="167" spans="1:30" s="125" customFormat="1" ht="17.25" customHeight="1">
      <c r="A167" s="111"/>
      <c r="B167" s="113"/>
      <c r="C167" s="194">
        <f aca="true" t="shared" si="27" ref="C167:I168">+C149+C151+C153+C155+C157+C159+C161+C163+C165</f>
        <v>0</v>
      </c>
      <c r="D167" s="199">
        <f t="shared" si="27"/>
        <v>13</v>
      </c>
      <c r="E167" s="209">
        <f t="shared" si="27"/>
        <v>4</v>
      </c>
      <c r="F167" s="194">
        <f t="shared" si="27"/>
        <v>551707</v>
      </c>
      <c r="G167" s="194">
        <f t="shared" si="27"/>
        <v>514394</v>
      </c>
      <c r="H167" s="199">
        <f t="shared" si="27"/>
        <v>13</v>
      </c>
      <c r="I167" s="229">
        <f t="shared" si="27"/>
        <v>0</v>
      </c>
      <c r="J167" s="194">
        <f aca="true" t="shared" si="28" ref="J167:Q167">+J149+J151+J153+J155+J157+J159+J161+J163+J165</f>
        <v>25664</v>
      </c>
      <c r="K167" s="194">
        <f t="shared" si="28"/>
        <v>18208</v>
      </c>
      <c r="L167" s="194">
        <f t="shared" si="28"/>
        <v>1</v>
      </c>
      <c r="M167" s="194">
        <f t="shared" si="28"/>
        <v>980</v>
      </c>
      <c r="N167" s="200">
        <f t="shared" si="28"/>
        <v>891</v>
      </c>
      <c r="O167" s="200">
        <f t="shared" si="28"/>
        <v>0</v>
      </c>
      <c r="P167" s="194">
        <f t="shared" si="28"/>
        <v>0</v>
      </c>
      <c r="Q167" s="194">
        <f t="shared" si="28"/>
        <v>0</v>
      </c>
      <c r="R167" s="199">
        <f aca="true" t="shared" si="29" ref="R167:V168">+R149+R151+R153+R155+R157+R159+R161+R163+R165</f>
        <v>0</v>
      </c>
      <c r="S167" s="229">
        <f t="shared" si="29"/>
        <v>0</v>
      </c>
      <c r="T167" s="194">
        <f t="shared" si="29"/>
        <v>0</v>
      </c>
      <c r="U167" s="194">
        <f t="shared" si="29"/>
        <v>0</v>
      </c>
      <c r="V167" s="194">
        <f t="shared" si="29"/>
        <v>0</v>
      </c>
      <c r="W167" s="7" t="e">
        <f>+W149+W151+W153+W155+W157+W159+#REF!+W161+W163+#REF!+W165+#REF!</f>
        <v>#REF!</v>
      </c>
      <c r="X167" s="100">
        <f aca="true" t="shared" si="30" ref="X167:AC167">+X149+X151+X153+X155+X157+X159+X161+X163+X165</f>
        <v>2</v>
      </c>
      <c r="Y167" s="100">
        <f t="shared" si="30"/>
        <v>111</v>
      </c>
      <c r="Z167" s="100">
        <f t="shared" si="30"/>
        <v>33</v>
      </c>
      <c r="AA167" s="100">
        <f t="shared" si="30"/>
        <v>2</v>
      </c>
      <c r="AB167" s="116">
        <f t="shared" si="30"/>
        <v>150</v>
      </c>
      <c r="AC167" s="100">
        <f t="shared" si="30"/>
        <v>70</v>
      </c>
      <c r="AD167" s="127"/>
    </row>
    <row r="168" spans="1:30" s="125" customFormat="1" ht="17.25" customHeight="1" thickBot="1">
      <c r="A168" s="112"/>
      <c r="B168" s="137" t="s">
        <v>127</v>
      </c>
      <c r="C168" s="210">
        <f t="shared" si="27"/>
        <v>542234</v>
      </c>
      <c r="D168" s="202">
        <f t="shared" si="27"/>
        <v>0</v>
      </c>
      <c r="E168" s="227">
        <f t="shared" si="27"/>
        <v>0</v>
      </c>
      <c r="F168" s="204">
        <f t="shared" si="27"/>
        <v>0</v>
      </c>
      <c r="G168" s="227">
        <f t="shared" si="27"/>
        <v>0</v>
      </c>
      <c r="H168" s="202">
        <f t="shared" si="27"/>
        <v>9</v>
      </c>
      <c r="I168" s="227">
        <f t="shared" si="27"/>
        <v>0</v>
      </c>
      <c r="J168" s="227">
        <f aca="true" t="shared" si="31" ref="J168:Q168">+J150+J152+J154+J156+J158+J160+J162+J164+J166</f>
        <v>6480</v>
      </c>
      <c r="K168" s="227">
        <f t="shared" si="31"/>
        <v>859</v>
      </c>
      <c r="L168" s="227">
        <f t="shared" si="31"/>
        <v>8</v>
      </c>
      <c r="M168" s="227">
        <f t="shared" si="31"/>
        <v>3644</v>
      </c>
      <c r="N168" s="204">
        <f t="shared" si="31"/>
        <v>124</v>
      </c>
      <c r="O168" s="204">
        <f t="shared" si="31"/>
        <v>8</v>
      </c>
      <c r="P168" s="227">
        <f t="shared" si="31"/>
        <v>61033</v>
      </c>
      <c r="Q168" s="227">
        <f t="shared" si="31"/>
        <v>0</v>
      </c>
      <c r="R168" s="205">
        <f t="shared" si="29"/>
        <v>52</v>
      </c>
      <c r="S168" s="213">
        <f t="shared" si="29"/>
        <v>4</v>
      </c>
      <c r="T168" s="227">
        <f t="shared" si="29"/>
        <v>588475</v>
      </c>
      <c r="U168" s="227">
        <f t="shared" si="29"/>
        <v>534476</v>
      </c>
      <c r="V168" s="208">
        <f>+U168/C168*100</f>
        <v>98.56925238918991</v>
      </c>
      <c r="W168" s="7" t="e">
        <f>+W150+W152+W154+W156+W158+W160+#REF!+W162+W164+#REF!+W166+#REF!</f>
        <v>#REF!</v>
      </c>
      <c r="X168" s="101">
        <f aca="true" t="shared" si="32" ref="X168:AC168">+X150+X152+X154+X156+X158+X160+X162+X164+X166</f>
        <v>26</v>
      </c>
      <c r="Y168" s="101">
        <f t="shared" si="32"/>
        <v>1381</v>
      </c>
      <c r="Z168" s="101">
        <f t="shared" si="32"/>
        <v>368</v>
      </c>
      <c r="AA168" s="101">
        <f t="shared" si="32"/>
        <v>27</v>
      </c>
      <c r="AB168" s="118">
        <f t="shared" si="32"/>
        <v>684</v>
      </c>
      <c r="AC168" s="101">
        <f t="shared" si="32"/>
        <v>517</v>
      </c>
      <c r="AD168" s="127"/>
    </row>
    <row r="169" spans="1:30" ht="18" customHeight="1" thickTop="1">
      <c r="A169" s="1" t="s">
        <v>36</v>
      </c>
      <c r="B169" s="17">
        <v>0</v>
      </c>
      <c r="C169" s="173"/>
      <c r="D169" s="187">
        <v>2</v>
      </c>
      <c r="E169" s="188"/>
      <c r="F169" s="170">
        <v>49900</v>
      </c>
      <c r="G169" s="190">
        <v>39934</v>
      </c>
      <c r="H169" s="191">
        <v>1</v>
      </c>
      <c r="I169" s="188"/>
      <c r="J169" s="170">
        <v>3410</v>
      </c>
      <c r="K169" s="169">
        <v>2942</v>
      </c>
      <c r="L169" s="174"/>
      <c r="M169" s="173"/>
      <c r="N169" s="174"/>
      <c r="O169" s="174"/>
      <c r="P169" s="173"/>
      <c r="Q169" s="173"/>
      <c r="R169" s="172">
        <v>0</v>
      </c>
      <c r="S169" s="173"/>
      <c r="T169" s="173">
        <v>0</v>
      </c>
      <c r="U169" s="173">
        <v>0</v>
      </c>
      <c r="V169" s="174">
        <v>0</v>
      </c>
      <c r="W169" s="7"/>
      <c r="X169" s="105"/>
      <c r="Y169" s="19"/>
      <c r="Z169" s="19"/>
      <c r="AA169" s="19"/>
      <c r="AB169" s="105"/>
      <c r="AC169" s="105"/>
      <c r="AD169" s="82"/>
    </row>
    <row r="170" spans="1:30" ht="18" customHeight="1">
      <c r="A170" s="1" t="s">
        <v>37</v>
      </c>
      <c r="B170" s="128" t="s">
        <v>102</v>
      </c>
      <c r="C170" s="160">
        <v>44028</v>
      </c>
      <c r="D170" s="153"/>
      <c r="E170" s="154"/>
      <c r="F170" s="155"/>
      <c r="G170" s="175"/>
      <c r="H170" s="176"/>
      <c r="I170" s="154"/>
      <c r="J170" s="155"/>
      <c r="K170" s="155"/>
      <c r="L170" s="108"/>
      <c r="M170" s="155"/>
      <c r="N170" s="108"/>
      <c r="O170" s="108">
        <v>1</v>
      </c>
      <c r="P170" s="155">
        <v>647</v>
      </c>
      <c r="Q170" s="155">
        <v>0</v>
      </c>
      <c r="R170" s="157">
        <f>+D169+D170+H169+H170+L169+L170+O169+O170</f>
        <v>4</v>
      </c>
      <c r="S170" s="158">
        <f>+E169+E170+I169+I170</f>
        <v>0</v>
      </c>
      <c r="T170" s="159">
        <f>+F169+F170+J169+J170+M169+M170</f>
        <v>53310</v>
      </c>
      <c r="U170" s="160">
        <f>+G169+G170+K169+K170+N169+N170</f>
        <v>42876</v>
      </c>
      <c r="V170" s="161">
        <f>+U170/C170*100</f>
        <v>97.3834832379395</v>
      </c>
      <c r="W170" s="7"/>
      <c r="X170" s="109">
        <v>1</v>
      </c>
      <c r="Y170" s="20">
        <v>39</v>
      </c>
      <c r="Z170" s="20">
        <v>39</v>
      </c>
      <c r="AA170" s="20"/>
      <c r="AB170" s="109"/>
      <c r="AC170" s="109"/>
      <c r="AD170" s="82"/>
    </row>
    <row r="171" spans="1:30" ht="18" customHeight="1">
      <c r="A171" s="1"/>
      <c r="B171" s="134">
        <v>0</v>
      </c>
      <c r="C171" s="173"/>
      <c r="D171" s="163">
        <v>1</v>
      </c>
      <c r="E171" s="164"/>
      <c r="F171" s="165">
        <v>17790</v>
      </c>
      <c r="G171" s="166">
        <v>16236</v>
      </c>
      <c r="H171" s="167">
        <v>13</v>
      </c>
      <c r="I171" s="164"/>
      <c r="J171" s="165">
        <v>5988</v>
      </c>
      <c r="K171" s="168">
        <v>4125</v>
      </c>
      <c r="L171" s="169"/>
      <c r="M171" s="170"/>
      <c r="N171" s="169"/>
      <c r="O171" s="169"/>
      <c r="P171" s="170"/>
      <c r="Q171" s="170"/>
      <c r="R171" s="172">
        <v>0</v>
      </c>
      <c r="S171" s="173"/>
      <c r="T171" s="173">
        <v>0</v>
      </c>
      <c r="U171" s="173">
        <v>0</v>
      </c>
      <c r="V171" s="174">
        <v>0</v>
      </c>
      <c r="W171" s="7"/>
      <c r="X171" s="140">
        <v>4</v>
      </c>
      <c r="Y171" s="21">
        <v>192</v>
      </c>
      <c r="Z171" s="21">
        <v>191</v>
      </c>
      <c r="AA171" s="141">
        <v>1</v>
      </c>
      <c r="AB171" s="106">
        <v>31</v>
      </c>
      <c r="AC171" s="106">
        <v>31</v>
      </c>
      <c r="AD171" s="82"/>
    </row>
    <row r="172" spans="1:30" ht="18" customHeight="1">
      <c r="A172" s="1"/>
      <c r="B172" s="135" t="s">
        <v>103</v>
      </c>
      <c r="C172" s="160">
        <v>21632</v>
      </c>
      <c r="D172" s="153"/>
      <c r="E172" s="154"/>
      <c r="F172" s="155"/>
      <c r="G172" s="175"/>
      <c r="H172" s="176"/>
      <c r="I172" s="154"/>
      <c r="J172" s="155"/>
      <c r="K172" s="155"/>
      <c r="L172" s="159"/>
      <c r="M172" s="160"/>
      <c r="N172" s="159"/>
      <c r="O172" s="159"/>
      <c r="P172" s="160"/>
      <c r="Q172" s="160"/>
      <c r="R172" s="157">
        <f>+D171+D172+H171+H172+L171+L172+O171+O172</f>
        <v>14</v>
      </c>
      <c r="S172" s="158">
        <f>+E171+E172+I171+I172</f>
        <v>0</v>
      </c>
      <c r="T172" s="159">
        <f>+F171+F172+J171+J172+M171+M172</f>
        <v>23778</v>
      </c>
      <c r="U172" s="160">
        <f>+G171+G172+K171+K172+N171+N172</f>
        <v>20361</v>
      </c>
      <c r="V172" s="161">
        <f>+U172/C172*100</f>
        <v>94.12444526627219</v>
      </c>
      <c r="W172" s="7"/>
      <c r="X172" s="109">
        <v>4</v>
      </c>
      <c r="Y172" s="20">
        <v>235</v>
      </c>
      <c r="Z172" s="20">
        <v>235</v>
      </c>
      <c r="AA172" s="20">
        <v>4</v>
      </c>
      <c r="AB172" s="109">
        <v>110</v>
      </c>
      <c r="AC172" s="109">
        <v>110</v>
      </c>
      <c r="AD172" s="82"/>
    </row>
    <row r="173" spans="1:30" ht="18" customHeight="1">
      <c r="A173" s="1"/>
      <c r="B173" s="134">
        <v>0</v>
      </c>
      <c r="C173" s="173"/>
      <c r="D173" s="163">
        <v>1</v>
      </c>
      <c r="E173" s="164"/>
      <c r="F173" s="165">
        <v>15400</v>
      </c>
      <c r="G173" s="166">
        <v>11057</v>
      </c>
      <c r="H173" s="167">
        <v>2</v>
      </c>
      <c r="I173" s="164"/>
      <c r="J173" s="165">
        <v>2340</v>
      </c>
      <c r="K173" s="168">
        <v>1225</v>
      </c>
      <c r="L173" s="174"/>
      <c r="M173" s="173"/>
      <c r="N173" s="174"/>
      <c r="O173" s="174"/>
      <c r="P173" s="173"/>
      <c r="Q173" s="173"/>
      <c r="R173" s="172">
        <v>0</v>
      </c>
      <c r="S173" s="173"/>
      <c r="T173" s="173">
        <v>0</v>
      </c>
      <c r="U173" s="173">
        <v>0</v>
      </c>
      <c r="V173" s="174">
        <v>0</v>
      </c>
      <c r="W173" s="7"/>
      <c r="X173" s="106"/>
      <c r="Y173" s="21"/>
      <c r="Z173" s="21"/>
      <c r="AA173" s="21"/>
      <c r="AB173" s="106"/>
      <c r="AC173" s="106"/>
      <c r="AD173" s="82"/>
    </row>
    <row r="174" spans="1:30" ht="18" customHeight="1">
      <c r="A174" s="1"/>
      <c r="B174" s="128" t="s">
        <v>104</v>
      </c>
      <c r="C174" s="160">
        <v>12638</v>
      </c>
      <c r="D174" s="153"/>
      <c r="E174" s="154"/>
      <c r="F174" s="155"/>
      <c r="G174" s="175"/>
      <c r="H174" s="176">
        <v>1</v>
      </c>
      <c r="I174" s="154"/>
      <c r="J174" s="155">
        <v>600</v>
      </c>
      <c r="K174" s="155">
        <v>74</v>
      </c>
      <c r="L174" s="108"/>
      <c r="M174" s="155"/>
      <c r="N174" s="108"/>
      <c r="O174" s="108"/>
      <c r="P174" s="155"/>
      <c r="Q174" s="155"/>
      <c r="R174" s="157">
        <f>+D173+D174+H173+H174+L173+L174+O173+O174</f>
        <v>4</v>
      </c>
      <c r="S174" s="158">
        <f>+E173+E174+I173+I174</f>
        <v>0</v>
      </c>
      <c r="T174" s="159">
        <f>+F173+F174+J173+J174+M173+M174</f>
        <v>18340</v>
      </c>
      <c r="U174" s="160">
        <f>+G173+G174+K173+K174+N173+N174</f>
        <v>12356</v>
      </c>
      <c r="V174" s="161">
        <f>+U174/C174*100</f>
        <v>97.76863427757556</v>
      </c>
      <c r="W174" s="7"/>
      <c r="X174" s="109">
        <v>2</v>
      </c>
      <c r="Y174" s="20">
        <v>92</v>
      </c>
      <c r="Z174" s="20">
        <v>141</v>
      </c>
      <c r="AA174" s="20">
        <v>3</v>
      </c>
      <c r="AB174" s="109">
        <v>98</v>
      </c>
      <c r="AC174" s="109">
        <v>94</v>
      </c>
      <c r="AD174" s="82"/>
    </row>
    <row r="175" spans="1:30" ht="17.25" customHeight="1">
      <c r="A175" s="1"/>
      <c r="B175" s="91">
        <v>0</v>
      </c>
      <c r="C175" s="173"/>
      <c r="D175" s="187">
        <v>2</v>
      </c>
      <c r="E175" s="188">
        <v>1</v>
      </c>
      <c r="F175" s="170">
        <v>5510</v>
      </c>
      <c r="G175" s="170">
        <v>4165</v>
      </c>
      <c r="H175" s="191">
        <v>3</v>
      </c>
      <c r="I175" s="188">
        <v>1</v>
      </c>
      <c r="J175" s="170">
        <v>430</v>
      </c>
      <c r="K175" s="169">
        <v>259</v>
      </c>
      <c r="L175" s="169"/>
      <c r="M175" s="170"/>
      <c r="N175" s="169"/>
      <c r="O175" s="169"/>
      <c r="P175" s="170"/>
      <c r="Q175" s="170"/>
      <c r="R175" s="172">
        <v>0</v>
      </c>
      <c r="S175" s="173"/>
      <c r="T175" s="173">
        <v>0</v>
      </c>
      <c r="U175" s="173">
        <v>0</v>
      </c>
      <c r="V175" s="174">
        <v>0</v>
      </c>
      <c r="W175" s="7"/>
      <c r="X175" s="105"/>
      <c r="Y175" s="19"/>
      <c r="Z175" s="19"/>
      <c r="AA175" s="19"/>
      <c r="AB175" s="105"/>
      <c r="AC175" s="105"/>
      <c r="AD175" s="82"/>
    </row>
    <row r="176" spans="1:30" ht="17.25" customHeight="1">
      <c r="A176" s="1"/>
      <c r="B176" s="128" t="s">
        <v>105</v>
      </c>
      <c r="C176" s="160">
        <v>4648</v>
      </c>
      <c r="D176" s="153"/>
      <c r="E176" s="154"/>
      <c r="F176" s="155"/>
      <c r="G176" s="175"/>
      <c r="H176" s="176"/>
      <c r="I176" s="154"/>
      <c r="J176" s="155"/>
      <c r="K176" s="155"/>
      <c r="L176" s="159"/>
      <c r="M176" s="160"/>
      <c r="N176" s="159"/>
      <c r="O176" s="159"/>
      <c r="P176" s="160"/>
      <c r="Q176" s="160"/>
      <c r="R176" s="157">
        <f>+D175+D176+H175+H176+L175+L176+O175+O176</f>
        <v>5</v>
      </c>
      <c r="S176" s="158">
        <f>+E175+E176+I175+I176</f>
        <v>2</v>
      </c>
      <c r="T176" s="159">
        <f>+F175+F176+J175+J176+M175+M176</f>
        <v>5940</v>
      </c>
      <c r="U176" s="160">
        <f>+G175+G176+K175+K176+N175+N176</f>
        <v>4424</v>
      </c>
      <c r="V176" s="161">
        <f>+U176/C176*100</f>
        <v>95.18072289156626</v>
      </c>
      <c r="W176" s="7"/>
      <c r="X176" s="109"/>
      <c r="Y176" s="20"/>
      <c r="Z176" s="20"/>
      <c r="AA176" s="20"/>
      <c r="AB176" s="109"/>
      <c r="AC176" s="109"/>
      <c r="AD176" s="82"/>
    </row>
    <row r="177" spans="1:30" ht="17.25" customHeight="1">
      <c r="A177" s="1"/>
      <c r="B177" s="134">
        <v>0</v>
      </c>
      <c r="C177" s="173"/>
      <c r="D177" s="163">
        <v>1</v>
      </c>
      <c r="E177" s="164"/>
      <c r="F177" s="165">
        <v>5200</v>
      </c>
      <c r="G177" s="166">
        <v>2898</v>
      </c>
      <c r="H177" s="167">
        <v>4</v>
      </c>
      <c r="I177" s="164"/>
      <c r="J177" s="165">
        <v>1780</v>
      </c>
      <c r="K177" s="168">
        <v>658</v>
      </c>
      <c r="L177" s="174"/>
      <c r="M177" s="173"/>
      <c r="N177" s="174"/>
      <c r="O177" s="174"/>
      <c r="P177" s="173"/>
      <c r="Q177" s="173"/>
      <c r="R177" s="172">
        <v>0</v>
      </c>
      <c r="S177" s="173"/>
      <c r="T177" s="173">
        <v>0</v>
      </c>
      <c r="U177" s="173">
        <v>0</v>
      </c>
      <c r="V177" s="174">
        <v>0</v>
      </c>
      <c r="W177" s="7"/>
      <c r="X177" s="106">
        <v>1</v>
      </c>
      <c r="Y177" s="21">
        <v>65</v>
      </c>
      <c r="Z177" s="21">
        <v>27</v>
      </c>
      <c r="AA177" s="21"/>
      <c r="AB177" s="106"/>
      <c r="AC177" s="106"/>
      <c r="AD177" s="82"/>
    </row>
    <row r="178" spans="1:30" ht="17.25" customHeight="1">
      <c r="A178" s="1"/>
      <c r="B178" s="128" t="s">
        <v>106</v>
      </c>
      <c r="C178" s="160">
        <v>3557</v>
      </c>
      <c r="D178" s="153"/>
      <c r="E178" s="154"/>
      <c r="F178" s="155"/>
      <c r="G178" s="175"/>
      <c r="H178" s="176"/>
      <c r="I178" s="154"/>
      <c r="J178" s="155"/>
      <c r="K178" s="155"/>
      <c r="L178" s="108"/>
      <c r="M178" s="155"/>
      <c r="N178" s="108"/>
      <c r="O178" s="108"/>
      <c r="P178" s="155"/>
      <c r="Q178" s="155"/>
      <c r="R178" s="157">
        <f>+D177+D178+H177+H178+L177+L178+O177+O178</f>
        <v>5</v>
      </c>
      <c r="S178" s="216">
        <f>+E177+E178+I177+I178</f>
        <v>0</v>
      </c>
      <c r="T178" s="159">
        <f>+F177+F178+J177+J178+M177+M178</f>
        <v>6980</v>
      </c>
      <c r="U178" s="160">
        <f>+G177+G178+K177+K178+N177+N178</f>
        <v>3556</v>
      </c>
      <c r="V178" s="214">
        <f>+U178/C178*100</f>
        <v>99.9718864211414</v>
      </c>
      <c r="W178" s="10"/>
      <c r="X178" s="109"/>
      <c r="Y178" s="20"/>
      <c r="Z178" s="20"/>
      <c r="AA178" s="20"/>
      <c r="AB178" s="109"/>
      <c r="AC178" s="109"/>
      <c r="AD178" s="82"/>
    </row>
    <row r="179" spans="1:30" ht="17.25" customHeight="1">
      <c r="A179" s="1"/>
      <c r="B179" s="142">
        <v>0</v>
      </c>
      <c r="C179" s="173"/>
      <c r="D179" s="187"/>
      <c r="E179" s="188"/>
      <c r="F179" s="170"/>
      <c r="G179" s="190"/>
      <c r="H179" s="191">
        <v>11</v>
      </c>
      <c r="I179" s="188"/>
      <c r="J179" s="170">
        <v>2425</v>
      </c>
      <c r="K179" s="169">
        <v>1497</v>
      </c>
      <c r="L179" s="169"/>
      <c r="M179" s="170"/>
      <c r="N179" s="169"/>
      <c r="O179" s="169"/>
      <c r="P179" s="170"/>
      <c r="Q179" s="170"/>
      <c r="R179" s="172">
        <v>0</v>
      </c>
      <c r="S179" s="173"/>
      <c r="T179" s="173">
        <v>0</v>
      </c>
      <c r="U179" s="173">
        <v>0</v>
      </c>
      <c r="V179" s="174">
        <v>0</v>
      </c>
      <c r="W179" s="7"/>
      <c r="X179" s="105">
        <v>8</v>
      </c>
      <c r="Y179" s="19">
        <v>562</v>
      </c>
      <c r="Z179" s="19">
        <v>255</v>
      </c>
      <c r="AA179" s="19">
        <v>2</v>
      </c>
      <c r="AB179" s="105">
        <v>71</v>
      </c>
      <c r="AC179" s="105">
        <v>21</v>
      </c>
      <c r="AD179" s="82"/>
    </row>
    <row r="180" spans="1:30" ht="17.25" customHeight="1">
      <c r="A180" s="1"/>
      <c r="B180" s="135" t="s">
        <v>107</v>
      </c>
      <c r="C180" s="160">
        <v>1964</v>
      </c>
      <c r="D180" s="153"/>
      <c r="E180" s="154"/>
      <c r="F180" s="155"/>
      <c r="G180" s="175"/>
      <c r="H180" s="176"/>
      <c r="I180" s="154"/>
      <c r="J180" s="155"/>
      <c r="K180" s="155"/>
      <c r="L180" s="159"/>
      <c r="M180" s="160"/>
      <c r="N180" s="159"/>
      <c r="O180" s="159"/>
      <c r="P180" s="160"/>
      <c r="Q180" s="160"/>
      <c r="R180" s="157">
        <f>+D179+D180+H179+H180+L179+L180+O179+O180</f>
        <v>11</v>
      </c>
      <c r="S180" s="158">
        <f>+E179+E180+I179+I180</f>
        <v>0</v>
      </c>
      <c r="T180" s="159">
        <f>+F179+F180+J179+J180+M179+M180</f>
        <v>2425</v>
      </c>
      <c r="U180" s="160">
        <f>+G179+G180+K179+K180+N179+N180</f>
        <v>1497</v>
      </c>
      <c r="V180" s="161">
        <f>+U180/C180*100</f>
        <v>76.22199592668024</v>
      </c>
      <c r="W180" s="7"/>
      <c r="X180" s="109">
        <v>1</v>
      </c>
      <c r="Y180" s="20">
        <v>50</v>
      </c>
      <c r="Z180" s="20">
        <v>47</v>
      </c>
      <c r="AA180" s="20">
        <v>2</v>
      </c>
      <c r="AB180" s="109">
        <v>47</v>
      </c>
      <c r="AC180" s="109">
        <v>42</v>
      </c>
      <c r="AD180" s="82"/>
    </row>
    <row r="181" spans="1:30" s="125" customFormat="1" ht="17.25" customHeight="1">
      <c r="A181" s="111"/>
      <c r="B181" s="113"/>
      <c r="C181" s="194">
        <v>0</v>
      </c>
      <c r="D181" s="241">
        <f aca="true" t="shared" si="33" ref="D181:R181">+D169+D171+D173+D175+D177+D179</f>
        <v>7</v>
      </c>
      <c r="E181" s="263">
        <f t="shared" si="33"/>
        <v>1</v>
      </c>
      <c r="F181" s="221">
        <f t="shared" si="33"/>
        <v>93800</v>
      </c>
      <c r="G181" s="221">
        <f>+G169+G171+G173+G175+G177+G179</f>
        <v>74290</v>
      </c>
      <c r="H181" s="241">
        <f t="shared" si="33"/>
        <v>34</v>
      </c>
      <c r="I181" s="263">
        <f t="shared" si="33"/>
        <v>1</v>
      </c>
      <c r="J181" s="221">
        <f>+J169+J171+J173+J175+J177+J179</f>
        <v>16373</v>
      </c>
      <c r="K181" s="221">
        <f>+K169+K171+K173+K175+K177+K179</f>
        <v>10706</v>
      </c>
      <c r="L181" s="231">
        <f t="shared" si="33"/>
        <v>0</v>
      </c>
      <c r="M181" s="231">
        <f t="shared" si="33"/>
        <v>0</v>
      </c>
      <c r="N181" s="231">
        <f t="shared" si="33"/>
        <v>0</v>
      </c>
      <c r="O181" s="231">
        <f t="shared" si="33"/>
        <v>0</v>
      </c>
      <c r="P181" s="231">
        <f t="shared" si="33"/>
        <v>0</v>
      </c>
      <c r="Q181" s="231">
        <f t="shared" si="33"/>
        <v>0</v>
      </c>
      <c r="R181" s="199">
        <f t="shared" si="33"/>
        <v>0</v>
      </c>
      <c r="S181" s="194">
        <v>0</v>
      </c>
      <c r="T181" s="231">
        <f>+T169+T171+T173+T175+T177+T179</f>
        <v>0</v>
      </c>
      <c r="U181" s="231">
        <f>+U169+U171+U173+U175+U177+U179</f>
        <v>0</v>
      </c>
      <c r="V181" s="231">
        <f>+V169+V171+V173+V175+V177+V179</f>
        <v>0</v>
      </c>
      <c r="W181" s="7"/>
      <c r="X181" s="121">
        <f aca="true" t="shared" si="34" ref="X181:AC182">+X169+X171+X173+X175+X177+X179</f>
        <v>13</v>
      </c>
      <c r="Y181" s="102">
        <f t="shared" si="34"/>
        <v>819</v>
      </c>
      <c r="Z181" s="102">
        <f t="shared" si="34"/>
        <v>473</v>
      </c>
      <c r="AA181" s="102">
        <f t="shared" si="34"/>
        <v>3</v>
      </c>
      <c r="AB181" s="121">
        <f t="shared" si="34"/>
        <v>102</v>
      </c>
      <c r="AC181" s="121">
        <f t="shared" si="34"/>
        <v>52</v>
      </c>
      <c r="AD181" s="127"/>
    </row>
    <row r="182" spans="1:30" s="125" customFormat="1" ht="17.25" customHeight="1" thickBot="1">
      <c r="A182" s="112"/>
      <c r="B182" s="117" t="s">
        <v>127</v>
      </c>
      <c r="C182" s="210">
        <f>SUM(C169:C180)</f>
        <v>88467</v>
      </c>
      <c r="D182" s="202">
        <f>+D170+D172+D174+D176+D178+D180</f>
        <v>0</v>
      </c>
      <c r="E182" s="203">
        <v>0</v>
      </c>
      <c r="F182" s="227">
        <f>+F170+F172+F174+F176+F178+F180</f>
        <v>0</v>
      </c>
      <c r="G182" s="227">
        <f>+G170+G172+G174+G176+G178+G180</f>
        <v>0</v>
      </c>
      <c r="H182" s="202">
        <f>+H170+H172+H174+H176+H178+H180</f>
        <v>1</v>
      </c>
      <c r="I182" s="203">
        <v>0</v>
      </c>
      <c r="J182" s="227">
        <f>+J170+J172+J174+J176+J178+J180</f>
        <v>600</v>
      </c>
      <c r="K182" s="227">
        <f aca="true" t="shared" si="35" ref="K182:U182">+K170+K172+K174+K176+K178+K180</f>
        <v>74</v>
      </c>
      <c r="L182" s="204">
        <f t="shared" si="35"/>
        <v>0</v>
      </c>
      <c r="M182" s="204">
        <f t="shared" si="35"/>
        <v>0</v>
      </c>
      <c r="N182" s="204">
        <f t="shared" si="35"/>
        <v>0</v>
      </c>
      <c r="O182" s="204">
        <f t="shared" si="35"/>
        <v>1</v>
      </c>
      <c r="P182" s="204">
        <f t="shared" si="35"/>
        <v>647</v>
      </c>
      <c r="Q182" s="204">
        <f t="shared" si="35"/>
        <v>0</v>
      </c>
      <c r="R182" s="205">
        <f t="shared" si="35"/>
        <v>43</v>
      </c>
      <c r="S182" s="213">
        <f t="shared" si="35"/>
        <v>2</v>
      </c>
      <c r="T182" s="206">
        <f t="shared" si="35"/>
        <v>110773</v>
      </c>
      <c r="U182" s="206">
        <f t="shared" si="35"/>
        <v>85070</v>
      </c>
      <c r="V182" s="208">
        <f>+U182/C182*100</f>
        <v>96.16015011247131</v>
      </c>
      <c r="W182" s="7"/>
      <c r="X182" s="118">
        <f t="shared" si="34"/>
        <v>8</v>
      </c>
      <c r="Y182" s="101">
        <f t="shared" si="34"/>
        <v>416</v>
      </c>
      <c r="Z182" s="101">
        <f t="shared" si="34"/>
        <v>462</v>
      </c>
      <c r="AA182" s="101">
        <f t="shared" si="34"/>
        <v>9</v>
      </c>
      <c r="AB182" s="118">
        <f t="shared" si="34"/>
        <v>255</v>
      </c>
      <c r="AC182" s="118">
        <f t="shared" si="34"/>
        <v>246</v>
      </c>
      <c r="AD182" s="127"/>
    </row>
    <row r="183" spans="1:30" ht="17.25" customHeight="1" thickTop="1">
      <c r="A183" s="27" t="s">
        <v>133</v>
      </c>
      <c r="B183" s="46"/>
      <c r="C183" s="217">
        <v>0</v>
      </c>
      <c r="D183" s="264">
        <f>+D9+D11+D33+D35+D43+D45+D47+D57+D59+D75+D119+D121+D123+D137+D149+D151+D153+D169+D171</f>
        <v>37</v>
      </c>
      <c r="E183" s="265">
        <f>+E9+E11+E33+E35+E43+E45+E47+E57+E59+E75+E119+E121+E123+E137+E149+E151+E153+E169+E171</f>
        <v>6</v>
      </c>
      <c r="F183" s="264">
        <f aca="true" t="shared" si="36" ref="F183:V183">+F9+F11+F33+F35+F43+F45+F47+F57+F59+F75+F119+F121+F123+F137+F149+F151+F153+F169+F171</f>
        <v>1743983</v>
      </c>
      <c r="G183" s="266">
        <f t="shared" si="36"/>
        <v>1604845</v>
      </c>
      <c r="H183" s="264">
        <f t="shared" si="36"/>
        <v>61</v>
      </c>
      <c r="I183" s="267">
        <f t="shared" si="36"/>
        <v>3</v>
      </c>
      <c r="J183" s="266">
        <f>+J9+J11+J33+J35+J43+J45+J47+J57+J59+J75+J119+J121+J123+J137+J149+J151+J153+J169+J171</f>
        <v>69562</v>
      </c>
      <c r="K183" s="266">
        <f>+K9+K11+K33+K35+K43+K45+K47+K57+K59+K75+K119+K121+K123+K137+K149+K151+K153+K169+K171</f>
        <v>45967</v>
      </c>
      <c r="L183" s="268">
        <f t="shared" si="36"/>
        <v>4</v>
      </c>
      <c r="M183" s="312">
        <f t="shared" si="36"/>
        <v>1280</v>
      </c>
      <c r="N183" s="311">
        <f t="shared" si="36"/>
        <v>891</v>
      </c>
      <c r="O183" s="269">
        <f t="shared" si="36"/>
        <v>0</v>
      </c>
      <c r="P183" s="268">
        <f t="shared" si="36"/>
        <v>0</v>
      </c>
      <c r="Q183" s="269">
        <f t="shared" si="36"/>
        <v>0</v>
      </c>
      <c r="R183" s="264">
        <f t="shared" si="36"/>
        <v>0</v>
      </c>
      <c r="S183" s="267">
        <f t="shared" si="36"/>
        <v>0</v>
      </c>
      <c r="T183" s="264">
        <f t="shared" si="36"/>
        <v>0</v>
      </c>
      <c r="U183" s="264">
        <f t="shared" si="36"/>
        <v>0</v>
      </c>
      <c r="V183" s="270">
        <f t="shared" si="36"/>
        <v>0</v>
      </c>
      <c r="W183" s="7"/>
      <c r="X183" s="58">
        <f aca="true" t="shared" si="37" ref="X183:AC184">+X9+X11+X33+X35+X43+X45+X47+X57+X59+X75+X119+X121+X123+X137+X149+X151+X153+X169+X171</f>
        <v>12</v>
      </c>
      <c r="Y183" s="58">
        <f t="shared" si="37"/>
        <v>783</v>
      </c>
      <c r="Z183" s="58">
        <f t="shared" si="37"/>
        <v>427</v>
      </c>
      <c r="AA183" s="58">
        <f t="shared" si="37"/>
        <v>11</v>
      </c>
      <c r="AB183" s="58">
        <f t="shared" si="37"/>
        <v>324</v>
      </c>
      <c r="AC183" s="59">
        <f t="shared" si="37"/>
        <v>145</v>
      </c>
      <c r="AD183" s="82"/>
    </row>
    <row r="184" spans="1:30" ht="17.25" customHeight="1">
      <c r="A184" s="27" t="s">
        <v>134</v>
      </c>
      <c r="B184" s="60" t="s">
        <v>38</v>
      </c>
      <c r="C184" s="271">
        <f>SUM(C10:C12,C34:C36,C44:C48,C58:C60,C76,C120:C124,C138,C150:C154,C170:C172)</f>
        <v>1670587</v>
      </c>
      <c r="D184" s="272">
        <f aca="true" t="shared" si="38" ref="D184:U184">+D10+D12+D34+D36+D44+D46+D48+D58+D60+D76+D120+D122+D124+D138+D150+D152+D154+D170+D172</f>
        <v>5</v>
      </c>
      <c r="E184" s="273">
        <f t="shared" si="38"/>
        <v>0</v>
      </c>
      <c r="F184" s="272">
        <f t="shared" si="38"/>
        <v>43460</v>
      </c>
      <c r="G184" s="274">
        <f t="shared" si="38"/>
        <v>1114</v>
      </c>
      <c r="H184" s="272">
        <f t="shared" si="38"/>
        <v>26</v>
      </c>
      <c r="I184" s="275">
        <f t="shared" si="38"/>
        <v>0</v>
      </c>
      <c r="J184" s="272">
        <f>+J10+J12+J34+J36+J44+J46+J48+J58+J60+J76+J120+J122+J124+J138+J150+J152+J154+J170+J172</f>
        <v>18206</v>
      </c>
      <c r="K184" s="309">
        <f t="shared" si="38"/>
        <v>2626</v>
      </c>
      <c r="L184" s="276">
        <f t="shared" si="38"/>
        <v>27</v>
      </c>
      <c r="M184" s="195">
        <f t="shared" si="38"/>
        <v>14887</v>
      </c>
      <c r="N184" s="200">
        <f t="shared" si="38"/>
        <v>198</v>
      </c>
      <c r="O184" s="277">
        <f t="shared" si="38"/>
        <v>11</v>
      </c>
      <c r="P184" s="195">
        <f t="shared" si="38"/>
        <v>64140</v>
      </c>
      <c r="Q184" s="276">
        <f t="shared" si="38"/>
        <v>0</v>
      </c>
      <c r="R184" s="276">
        <f t="shared" si="38"/>
        <v>171</v>
      </c>
      <c r="S184" s="278">
        <f t="shared" si="38"/>
        <v>9</v>
      </c>
      <c r="T184" s="195">
        <f t="shared" si="38"/>
        <v>1891378</v>
      </c>
      <c r="U184" s="195">
        <f t="shared" si="38"/>
        <v>1655641</v>
      </c>
      <c r="V184" s="279">
        <f>+U184/C184*100</f>
        <v>99.10534440888142</v>
      </c>
      <c r="W184" s="7"/>
      <c r="X184" s="61">
        <f t="shared" si="37"/>
        <v>42</v>
      </c>
      <c r="Y184" s="61">
        <f t="shared" si="37"/>
        <v>2530</v>
      </c>
      <c r="Z184" s="61">
        <f t="shared" si="37"/>
        <v>849</v>
      </c>
      <c r="AA184" s="61">
        <f t="shared" si="37"/>
        <v>48</v>
      </c>
      <c r="AB184" s="61">
        <f t="shared" si="37"/>
        <v>1229</v>
      </c>
      <c r="AC184" s="62">
        <f t="shared" si="37"/>
        <v>843</v>
      </c>
      <c r="AD184" s="82"/>
    </row>
    <row r="185" spans="1:30" ht="17.25" customHeight="1">
      <c r="A185" s="27" t="s">
        <v>135</v>
      </c>
      <c r="B185" s="46"/>
      <c r="C185" s="217">
        <v>0</v>
      </c>
      <c r="D185" s="218">
        <f aca="true" t="shared" si="39" ref="D185:I186">+D13+D15+D25+D27+D29+D37+D49+D51+D61+D63+D65+D77+D79+D81+D105+D107+D109+D139+D155+D157+D161+D163+D173</f>
        <v>23</v>
      </c>
      <c r="E185" s="280">
        <f t="shared" si="39"/>
        <v>5</v>
      </c>
      <c r="F185" s="218">
        <f t="shared" si="39"/>
        <v>271262</v>
      </c>
      <c r="G185" s="241">
        <f t="shared" si="39"/>
        <v>228586</v>
      </c>
      <c r="H185" s="218">
        <f t="shared" si="39"/>
        <v>52</v>
      </c>
      <c r="I185" s="220">
        <f t="shared" si="39"/>
        <v>0</v>
      </c>
      <c r="J185" s="218">
        <f>+J13+J15+J25+J27+J29+J37+J49+J51+J61+J63+J65+J77+J79+J81+J105+J107+J109+J139+J155+J157+J161+J163+J173</f>
        <v>55115</v>
      </c>
      <c r="K185" s="218">
        <f>+K13+K15+K25+K27+K29+K37+K49+K51+K61+K63+K65+K77+K79+K81+K105+K107+K109+K139+K155+K157+K161+K163+K173</f>
        <v>37513</v>
      </c>
      <c r="L185" s="218">
        <f aca="true" t="shared" si="40" ref="L185:Q185">+L13+L15+L25+L27+L29+L37+L49+L51+L61+L63+L65+L77+L79+L81+L105+L107+L109+L139+L155+L157+L161+L163+L173</f>
        <v>1</v>
      </c>
      <c r="M185" s="241">
        <f t="shared" si="40"/>
        <v>400</v>
      </c>
      <c r="N185" s="222">
        <f t="shared" si="40"/>
        <v>37</v>
      </c>
      <c r="O185" s="281">
        <f t="shared" si="40"/>
        <v>0</v>
      </c>
      <c r="P185" s="218">
        <f t="shared" si="40"/>
        <v>0</v>
      </c>
      <c r="Q185" s="218">
        <f t="shared" si="40"/>
        <v>0</v>
      </c>
      <c r="R185" s="282">
        <f aca="true" t="shared" si="41" ref="R185:U186">+R13+R15+R25+R27+R29+R37+R49+R51+R61+R63+R65+R77+R79+R81+R105+R107+R109+R139+R155+R157+R161+R163+R173</f>
        <v>0</v>
      </c>
      <c r="S185" s="283">
        <f t="shared" si="41"/>
        <v>0</v>
      </c>
      <c r="T185" s="282">
        <f t="shared" si="41"/>
        <v>0</v>
      </c>
      <c r="U185" s="282">
        <f t="shared" si="41"/>
        <v>0</v>
      </c>
      <c r="V185" s="284"/>
      <c r="W185" s="7"/>
      <c r="X185" s="52">
        <f aca="true" t="shared" si="42" ref="X185:AC185">+X13+X15+X25+X27+X29+X37+X49+X51+X61+X63+X65+X77+X79+X81+X105+X107+X109+X139+X155+X157+X161+X163+X173</f>
        <v>6</v>
      </c>
      <c r="Y185" s="52">
        <f t="shared" si="42"/>
        <v>391</v>
      </c>
      <c r="Z185" s="52">
        <f t="shared" si="42"/>
        <v>191</v>
      </c>
      <c r="AA185" s="52">
        <f t="shared" si="42"/>
        <v>19</v>
      </c>
      <c r="AB185" s="52">
        <f t="shared" si="42"/>
        <v>618</v>
      </c>
      <c r="AC185" s="53">
        <f t="shared" si="42"/>
        <v>326</v>
      </c>
      <c r="AD185" s="82"/>
    </row>
    <row r="186" spans="1:30" ht="17.25" customHeight="1">
      <c r="A186" s="27"/>
      <c r="B186" s="60" t="s">
        <v>35</v>
      </c>
      <c r="C186" s="271">
        <f>SUM(C13:C16,C26:C30,C37:C38,C50:C52,C61:C66,C78:C82,C106:C110,C140,C156:C158,C161:C164,C174)</f>
        <v>274431</v>
      </c>
      <c r="D186" s="285">
        <f t="shared" si="39"/>
        <v>0</v>
      </c>
      <c r="E186" s="286">
        <f t="shared" si="39"/>
        <v>0</v>
      </c>
      <c r="F186" s="285">
        <f t="shared" si="39"/>
        <v>0</v>
      </c>
      <c r="G186" s="236">
        <f t="shared" si="39"/>
        <v>0</v>
      </c>
      <c r="H186" s="285">
        <f t="shared" si="39"/>
        <v>26</v>
      </c>
      <c r="I186" s="287">
        <f t="shared" si="39"/>
        <v>0</v>
      </c>
      <c r="J186" s="285">
        <f>+J14+J16+J26+J28+J30+J38+J50+J52+J62+J64+J66+J78+J80+J82+J106+J108+J110+J140+J156+J158+J162+J164+J174</f>
        <v>19174</v>
      </c>
      <c r="K186" s="285">
        <f aca="true" t="shared" si="43" ref="K186:Q186">+K14+K16+K26+K28+K30+K38+K50+K52+K62+K64+K66+K78+K80+K82+K106+K108+K110+K140+K156+K158+K162+K164+K174</f>
        <v>2725</v>
      </c>
      <c r="L186" s="285">
        <f t="shared" si="43"/>
        <v>12</v>
      </c>
      <c r="M186" s="236">
        <f t="shared" si="43"/>
        <v>15209</v>
      </c>
      <c r="N186" s="243">
        <f t="shared" si="43"/>
        <v>575</v>
      </c>
      <c r="O186" s="288">
        <f t="shared" si="43"/>
        <v>4</v>
      </c>
      <c r="P186" s="285">
        <f t="shared" si="43"/>
        <v>4000</v>
      </c>
      <c r="Q186" s="285">
        <f t="shared" si="43"/>
        <v>115</v>
      </c>
      <c r="R186" s="285">
        <f t="shared" si="41"/>
        <v>118</v>
      </c>
      <c r="S186" s="287">
        <f t="shared" si="41"/>
        <v>5</v>
      </c>
      <c r="T186" s="236">
        <f t="shared" si="41"/>
        <v>361160</v>
      </c>
      <c r="U186" s="243">
        <f t="shared" si="41"/>
        <v>269436</v>
      </c>
      <c r="V186" s="289">
        <f>+U186/C186*100</f>
        <v>98.17987034992403</v>
      </c>
      <c r="W186" s="7"/>
      <c r="X186" s="55">
        <f aca="true" t="shared" si="44" ref="X186:AC186">+X14+X16+X26+X28+X30+X38+X50+X52+X62+X64+X66+X78+X80+X82+X106+X108+X110+X140+X156+X158+X162+X164+X174</f>
        <v>22</v>
      </c>
      <c r="Y186" s="55">
        <f t="shared" si="44"/>
        <v>1846</v>
      </c>
      <c r="Z186" s="55">
        <f t="shared" si="44"/>
        <v>736</v>
      </c>
      <c r="AA186" s="55">
        <f t="shared" si="44"/>
        <v>29</v>
      </c>
      <c r="AB186" s="55">
        <f t="shared" si="44"/>
        <v>809</v>
      </c>
      <c r="AC186" s="56">
        <f t="shared" si="44"/>
        <v>547</v>
      </c>
      <c r="AD186" s="82"/>
    </row>
    <row r="187" spans="1:30" ht="17.25" customHeight="1">
      <c r="A187" s="27"/>
      <c r="B187" s="46"/>
      <c r="C187" s="217">
        <v>0</v>
      </c>
      <c r="D187" s="276">
        <f aca="true" t="shared" si="45" ref="D187:I188">+D17+D19+D21+D23+D39+D53+D67+D69+D71+D83+D85+D87+D89+D91+D93+D95+D97+D99+D101+D111+D113+D115+D125+D127+D129+D131+D133+D141+D143+D145+D159+D165+D175+D177+D179</f>
        <v>13</v>
      </c>
      <c r="E187" s="290">
        <f t="shared" si="45"/>
        <v>3</v>
      </c>
      <c r="F187" s="276">
        <f t="shared" si="45"/>
        <v>84860</v>
      </c>
      <c r="G187" s="195">
        <f t="shared" si="45"/>
        <v>74428</v>
      </c>
      <c r="H187" s="276">
        <f t="shared" si="45"/>
        <v>75</v>
      </c>
      <c r="I187" s="290">
        <f t="shared" si="45"/>
        <v>1</v>
      </c>
      <c r="J187" s="276">
        <f>+J17+J19+J21+J23+J39+J53+J67+J69+J71+J83+J85+J87+J89+J91+J93+J95+J97+J99+J101+J111+J113+J115+J125+J127+J129+J131+J133+J141+J143+J145+J159+J165+J175+J177+J179</f>
        <v>96207</v>
      </c>
      <c r="K187" s="195">
        <f>+K17+K19+K21+K23+K39+K53+K67+K69+K71+K83+K85+K87+K89+K91+K93+K95+K97+K99+K101+K111+K113+K115+K125+K127+K129+K131+K133+K141+K143+K145+K159+K165+K175+K177+K179</f>
        <v>72165</v>
      </c>
      <c r="L187" s="276">
        <f aca="true" t="shared" si="46" ref="L187:Q187">+L17+L19+L21+L23+L39+L53+L67+L69+L71+L83+L85+L87+L89+L91+L93+L95+L97+L99+L101+L111+L113+L115+L125+L127+L129+L131+L133+L141+L143+L145+L159+L165+L175+L177+L179</f>
        <v>1</v>
      </c>
      <c r="M187" s="195">
        <f t="shared" si="46"/>
        <v>20</v>
      </c>
      <c r="N187" s="277">
        <f>+N17+N19+N21+N23+N39+N53+N67+N69+N71+N83+N85+N87+N89+N91+N93+N95+N97+N99+N101+N111+N113+N115+N125+N127+N129+N131+N133+N141+N143+N145+N159+N165+N175+N177+N179</f>
        <v>19</v>
      </c>
      <c r="O187" s="277">
        <f t="shared" si="46"/>
        <v>0</v>
      </c>
      <c r="P187" s="276">
        <f t="shared" si="46"/>
        <v>0</v>
      </c>
      <c r="Q187" s="276">
        <f t="shared" si="46"/>
        <v>0</v>
      </c>
      <c r="R187" s="276">
        <f aca="true" t="shared" si="47" ref="R187:U188">+R17+R19+R21+R23+R39+R53+R67+R69+R71+R83+R85+R87+R89+R91+R93+R95+R97+R99+R101+R111+R113+R115+R125+R127+R129+R131+R133+R141+R143+R145+R159+R165+R175+R177+R179</f>
        <v>0</v>
      </c>
      <c r="S187" s="290">
        <f t="shared" si="47"/>
        <v>0</v>
      </c>
      <c r="T187" s="276">
        <f t="shared" si="47"/>
        <v>0</v>
      </c>
      <c r="U187" s="277">
        <f t="shared" si="47"/>
        <v>0</v>
      </c>
      <c r="V187" s="277"/>
      <c r="W187" s="7"/>
      <c r="X187" s="47">
        <f aca="true" t="shared" si="48" ref="X187:AC187">+X17+X19+X21+X23+X39+X53+X67+X69+X71+X83+X85+X87+X89+X91+X93+X95+X97+X99+X101+X111+X113+X115+X125+X127+X129+X131+X133+X141+X143+X145+X159+X165+X175+X177+X179</f>
        <v>23</v>
      </c>
      <c r="Y187" s="47">
        <f t="shared" si="48"/>
        <v>1715</v>
      </c>
      <c r="Z187" s="47">
        <f t="shared" si="48"/>
        <v>793</v>
      </c>
      <c r="AA187" s="47">
        <f t="shared" si="48"/>
        <v>17</v>
      </c>
      <c r="AB187" s="47">
        <f t="shared" si="48"/>
        <v>599</v>
      </c>
      <c r="AC187" s="47">
        <f t="shared" si="48"/>
        <v>279</v>
      </c>
      <c r="AD187" s="82"/>
    </row>
    <row r="188" spans="1:30" ht="17.25" customHeight="1" thickBot="1">
      <c r="A188" s="27"/>
      <c r="B188" s="63" t="s">
        <v>39</v>
      </c>
      <c r="C188" s="217">
        <f>SUM(C18:C24,C39:C40,C54,C68:C72,C83:C102,C111:C116,C125:C134,C142:C146,C160,C166:C166,C176:C180)</f>
        <v>151033</v>
      </c>
      <c r="D188" s="224">
        <f t="shared" si="45"/>
        <v>1</v>
      </c>
      <c r="E188" s="225">
        <f t="shared" si="45"/>
        <v>0</v>
      </c>
      <c r="F188" s="224">
        <f t="shared" si="45"/>
        <v>6860</v>
      </c>
      <c r="G188" s="202">
        <f t="shared" si="45"/>
        <v>50</v>
      </c>
      <c r="H188" s="224">
        <f t="shared" si="45"/>
        <v>5</v>
      </c>
      <c r="I188" s="225">
        <f t="shared" si="45"/>
        <v>0</v>
      </c>
      <c r="J188" s="224">
        <f>+J18+J20+J22+J24+J40+J54+J68+J70+J72+J84+J86+J88+J90+J92+J94+J96+J98+J100+J102+J112+J114+J116+J126+J128+J130+J132+J134+J142+J144+J146+J160+J166+J176+J178+J180</f>
        <v>4195</v>
      </c>
      <c r="K188" s="224">
        <f aca="true" t="shared" si="49" ref="K188:Q188">+K18+K20+K22+K24+K40+K54+K68+K70+K72+K84+K86+K88+K90+K92+K94+K96+K98+K100+K102+K112+K114+K116+K126+K128+K130+K132+K134+K142+K144+K146+K160+K166+K176+K178+K180</f>
        <v>592</v>
      </c>
      <c r="L188" s="224">
        <f t="shared" si="49"/>
        <v>3</v>
      </c>
      <c r="M188" s="202">
        <f t="shared" si="49"/>
        <v>646</v>
      </c>
      <c r="N188" s="291">
        <f t="shared" si="49"/>
        <v>89</v>
      </c>
      <c r="O188" s="291">
        <f t="shared" si="49"/>
        <v>0</v>
      </c>
      <c r="P188" s="224">
        <f t="shared" si="49"/>
        <v>0</v>
      </c>
      <c r="Q188" s="224">
        <f t="shared" si="49"/>
        <v>0</v>
      </c>
      <c r="R188" s="292">
        <f t="shared" si="47"/>
        <v>98</v>
      </c>
      <c r="S188" s="293">
        <f t="shared" si="47"/>
        <v>4</v>
      </c>
      <c r="T188" s="205">
        <f t="shared" si="47"/>
        <v>192788</v>
      </c>
      <c r="U188" s="205">
        <f t="shared" si="47"/>
        <v>147343</v>
      </c>
      <c r="V188" s="294">
        <f>+U188/C188*100</f>
        <v>97.55682532956374</v>
      </c>
      <c r="W188" s="7"/>
      <c r="X188" s="49">
        <f aca="true" t="shared" si="50" ref="X188:AC188">+X18+X20+X22+X24+X40+X54+X68+X70+X72+X84+X86+X88+X90+X92+X94+X96+X98+X100+X102+X112+X114+X116+X126+X128+X130+X132+X134+X142+X144+X146+X160+X166+X176+X178+X180</f>
        <v>10</v>
      </c>
      <c r="Y188" s="49">
        <f t="shared" si="50"/>
        <v>644</v>
      </c>
      <c r="Z188" s="49">
        <f t="shared" si="50"/>
        <v>296</v>
      </c>
      <c r="AA188" s="49">
        <f t="shared" si="50"/>
        <v>19</v>
      </c>
      <c r="AB188" s="49">
        <f t="shared" si="50"/>
        <v>529</v>
      </c>
      <c r="AC188" s="50">
        <f t="shared" si="50"/>
        <v>314</v>
      </c>
      <c r="AD188" s="82"/>
    </row>
    <row r="189" spans="1:30" ht="17.25" customHeight="1" thickTop="1">
      <c r="A189" s="64"/>
      <c r="B189" s="65"/>
      <c r="C189" s="352">
        <f>SUM(C183:C188)</f>
        <v>2096051</v>
      </c>
      <c r="D189" s="295">
        <f aca="true" t="shared" si="51" ref="D189:R189">+D183+D185+D187</f>
        <v>73</v>
      </c>
      <c r="E189" s="296">
        <f t="shared" si="51"/>
        <v>14</v>
      </c>
      <c r="F189" s="297">
        <f t="shared" si="51"/>
        <v>2100105</v>
      </c>
      <c r="G189" s="313">
        <f>+G183+G185+G187</f>
        <v>1907859</v>
      </c>
      <c r="H189" s="297">
        <f t="shared" si="51"/>
        <v>188</v>
      </c>
      <c r="I189" s="298">
        <f t="shared" si="51"/>
        <v>4</v>
      </c>
      <c r="J189" s="297">
        <f>+J183+J185+J187</f>
        <v>220884</v>
      </c>
      <c r="K189" s="313">
        <f>+K183+K185+K187</f>
        <v>155645</v>
      </c>
      <c r="L189" s="299">
        <f t="shared" si="51"/>
        <v>6</v>
      </c>
      <c r="M189" s="314">
        <f t="shared" si="51"/>
        <v>1700</v>
      </c>
      <c r="N189" s="299">
        <f t="shared" si="51"/>
        <v>947</v>
      </c>
      <c r="O189" s="299">
        <f t="shared" si="51"/>
        <v>0</v>
      </c>
      <c r="P189" s="299">
        <f t="shared" si="51"/>
        <v>0</v>
      </c>
      <c r="Q189" s="299">
        <f t="shared" si="51"/>
        <v>0</v>
      </c>
      <c r="R189" s="297">
        <f t="shared" si="51"/>
        <v>0</v>
      </c>
      <c r="S189" s="298">
        <v>0</v>
      </c>
      <c r="T189" s="358">
        <f>SUM(T183:T188)</f>
        <v>2445326</v>
      </c>
      <c r="U189" s="361">
        <f>SUM(U183:U188)</f>
        <v>2072420</v>
      </c>
      <c r="V189" s="355">
        <f>+U189/C189*100</f>
        <v>98.87259422599928</v>
      </c>
      <c r="W189" s="7"/>
      <c r="X189" s="66">
        <f aca="true" t="shared" si="52" ref="X189:AC190">+X183+X185+X187</f>
        <v>41</v>
      </c>
      <c r="Y189" s="67">
        <f t="shared" si="52"/>
        <v>2889</v>
      </c>
      <c r="Z189" s="67">
        <f t="shared" si="52"/>
        <v>1411</v>
      </c>
      <c r="AA189" s="67">
        <f t="shared" si="52"/>
        <v>47</v>
      </c>
      <c r="AB189" s="66">
        <f t="shared" si="52"/>
        <v>1541</v>
      </c>
      <c r="AC189" s="66">
        <f t="shared" si="52"/>
        <v>750</v>
      </c>
      <c r="AD189" s="82"/>
    </row>
    <row r="190" spans="1:30" ht="17.25" customHeight="1">
      <c r="A190" s="68"/>
      <c r="B190" s="57"/>
      <c r="C190" s="353"/>
      <c r="D190" s="300">
        <f>+D184+D186+D188</f>
        <v>6</v>
      </c>
      <c r="E190" s="301">
        <v>0</v>
      </c>
      <c r="F190" s="300">
        <f>+F184+F186+F188</f>
        <v>50320</v>
      </c>
      <c r="G190" s="302">
        <f>+G184+G186+G188</f>
        <v>1164</v>
      </c>
      <c r="H190" s="300">
        <f>+H184+H186+H188</f>
        <v>57</v>
      </c>
      <c r="I190" s="301">
        <v>0</v>
      </c>
      <c r="J190" s="302">
        <f>+J184+J186+J188</f>
        <v>41575</v>
      </c>
      <c r="K190" s="310">
        <f>+K184+K186+K188</f>
        <v>5943</v>
      </c>
      <c r="L190" s="303">
        <f aca="true" t="shared" si="53" ref="L190:S190">+L184+L186+L188</f>
        <v>42</v>
      </c>
      <c r="M190" s="310">
        <f t="shared" si="53"/>
        <v>30742</v>
      </c>
      <c r="N190" s="303">
        <f t="shared" si="53"/>
        <v>862</v>
      </c>
      <c r="O190" s="303">
        <f t="shared" si="53"/>
        <v>15</v>
      </c>
      <c r="P190" s="303">
        <f t="shared" si="53"/>
        <v>68140</v>
      </c>
      <c r="Q190" s="303">
        <f t="shared" si="53"/>
        <v>115</v>
      </c>
      <c r="R190" s="300">
        <f t="shared" si="53"/>
        <v>387</v>
      </c>
      <c r="S190" s="301">
        <f t="shared" si="53"/>
        <v>18</v>
      </c>
      <c r="T190" s="359"/>
      <c r="U190" s="362"/>
      <c r="V190" s="356"/>
      <c r="W190" s="7"/>
      <c r="X190" s="69">
        <f t="shared" si="52"/>
        <v>74</v>
      </c>
      <c r="Y190" s="70">
        <f t="shared" si="52"/>
        <v>5020</v>
      </c>
      <c r="Z190" s="70">
        <f t="shared" si="52"/>
        <v>1881</v>
      </c>
      <c r="AA190" s="70">
        <f t="shared" si="52"/>
        <v>96</v>
      </c>
      <c r="AB190" s="69">
        <f t="shared" si="52"/>
        <v>2567</v>
      </c>
      <c r="AC190" s="69">
        <f t="shared" si="52"/>
        <v>1704</v>
      </c>
      <c r="AD190" s="82"/>
    </row>
    <row r="191" spans="1:30" ht="33" customHeight="1">
      <c r="A191" s="29"/>
      <c r="B191" s="30" t="s">
        <v>127</v>
      </c>
      <c r="C191" s="354"/>
      <c r="D191" s="304">
        <f>+D189+D190-E189</f>
        <v>65</v>
      </c>
      <c r="E191" s="305"/>
      <c r="F191" s="306">
        <f>SUM(F189:F190)</f>
        <v>2150425</v>
      </c>
      <c r="G191" s="315">
        <f>SUM(G189:G190)</f>
        <v>1909023</v>
      </c>
      <c r="H191" s="316">
        <f>+H189+H190-I189</f>
        <v>241</v>
      </c>
      <c r="I191" s="317"/>
      <c r="J191" s="315">
        <f>SUM(J189:J190)</f>
        <v>262459</v>
      </c>
      <c r="K191" s="315">
        <f>SUM(K189:K190)</f>
        <v>161588</v>
      </c>
      <c r="L191" s="315">
        <f aca="true" t="shared" si="54" ref="L191:Q191">SUM(L189:L190)</f>
        <v>48</v>
      </c>
      <c r="M191" s="315">
        <f t="shared" si="54"/>
        <v>32442</v>
      </c>
      <c r="N191" s="318">
        <f t="shared" si="54"/>
        <v>1809</v>
      </c>
      <c r="O191" s="307">
        <f t="shared" si="54"/>
        <v>15</v>
      </c>
      <c r="P191" s="306">
        <f t="shared" si="54"/>
        <v>68140</v>
      </c>
      <c r="Q191" s="306">
        <f t="shared" si="54"/>
        <v>115</v>
      </c>
      <c r="R191" s="308">
        <f>+D191+H191+L191+O191</f>
        <v>369</v>
      </c>
      <c r="S191" s="305"/>
      <c r="T191" s="360"/>
      <c r="U191" s="363"/>
      <c r="V191" s="357"/>
      <c r="W191" s="7"/>
      <c r="X191" s="71">
        <f aca="true" t="shared" si="55" ref="X191:AC191">SUM(X189:X190)</f>
        <v>115</v>
      </c>
      <c r="Y191" s="44">
        <f t="shared" si="55"/>
        <v>7909</v>
      </c>
      <c r="Z191" s="44">
        <f t="shared" si="55"/>
        <v>3292</v>
      </c>
      <c r="AA191" s="44">
        <f t="shared" si="55"/>
        <v>143</v>
      </c>
      <c r="AB191" s="71">
        <f t="shared" si="55"/>
        <v>4108</v>
      </c>
      <c r="AC191" s="71">
        <f t="shared" si="55"/>
        <v>2454</v>
      </c>
      <c r="AD191" s="82"/>
    </row>
    <row r="192" spans="1:29" ht="17.25" customHeight="1">
      <c r="A192" s="72"/>
      <c r="B192" s="24"/>
      <c r="C192" s="24"/>
      <c r="D192" s="24"/>
      <c r="E192" s="13"/>
      <c r="F192" s="24"/>
      <c r="G192" s="94"/>
      <c r="H192" s="24"/>
      <c r="I192" s="13"/>
      <c r="J192" s="92"/>
      <c r="K192" s="92"/>
      <c r="L192" s="24"/>
      <c r="M192" s="24"/>
      <c r="N192" s="24"/>
      <c r="O192" s="24"/>
      <c r="P192" s="24"/>
      <c r="Q192" s="24"/>
      <c r="R192" s="13"/>
      <c r="S192" s="13"/>
      <c r="T192" s="24"/>
      <c r="U192" s="24"/>
      <c r="V192" s="73"/>
      <c r="X192" s="24" t="s">
        <v>154</v>
      </c>
      <c r="Y192" s="24"/>
      <c r="Z192" s="24"/>
      <c r="AA192" s="24"/>
      <c r="AB192" s="24"/>
      <c r="AC192" s="24"/>
    </row>
    <row r="193" spans="1:29" ht="17.25" customHeight="1">
      <c r="A193" s="72"/>
      <c r="B193" s="24"/>
      <c r="C193" s="74" t="s">
        <v>128</v>
      </c>
      <c r="D193" s="346" t="s">
        <v>129</v>
      </c>
      <c r="E193" s="347"/>
      <c r="F193" s="24"/>
      <c r="G193" s="94"/>
      <c r="H193" s="24"/>
      <c r="I193" s="13"/>
      <c r="J193" s="24"/>
      <c r="K193" s="24"/>
      <c r="L193" s="24"/>
      <c r="M193" s="24"/>
      <c r="N193" s="24"/>
      <c r="O193" s="24"/>
      <c r="P193" s="24"/>
      <c r="Q193" s="24"/>
      <c r="R193" s="13"/>
      <c r="S193" s="13"/>
      <c r="T193" s="24"/>
      <c r="U193" s="24"/>
      <c r="V193" s="73"/>
      <c r="X193" s="24" t="s">
        <v>155</v>
      </c>
      <c r="Y193" s="24"/>
      <c r="Z193" s="24"/>
      <c r="AA193" s="24"/>
      <c r="AB193" s="24"/>
      <c r="AC193" s="24"/>
    </row>
    <row r="194" spans="3:29" ht="17.25" customHeight="1">
      <c r="C194" s="76" t="s">
        <v>130</v>
      </c>
      <c r="D194" s="348" t="s">
        <v>131</v>
      </c>
      <c r="E194" s="349"/>
      <c r="F194" s="24" t="s">
        <v>132</v>
      </c>
      <c r="AA194" s="24"/>
      <c r="AC194" s="24"/>
    </row>
    <row r="195" ht="18" customHeight="1">
      <c r="F195" s="23" t="s">
        <v>152</v>
      </c>
    </row>
    <row r="197" ht="18" customHeight="1">
      <c r="W197" s="23"/>
    </row>
    <row r="198" ht="18" customHeight="1">
      <c r="W198" s="23"/>
    </row>
  </sheetData>
  <sheetProtection/>
  <mergeCells count="43">
    <mergeCell ref="AC5:AC6"/>
    <mergeCell ref="C189:C191"/>
    <mergeCell ref="V189:V191"/>
    <mergeCell ref="T189:T191"/>
    <mergeCell ref="U189:U191"/>
    <mergeCell ref="R8:S8"/>
    <mergeCell ref="Y5:Y6"/>
    <mergeCell ref="Z5:Z6"/>
    <mergeCell ref="AB5:AB6"/>
    <mergeCell ref="D193:E193"/>
    <mergeCell ref="D194:E194"/>
    <mergeCell ref="P5:P6"/>
    <mergeCell ref="Q5:Q6"/>
    <mergeCell ref="N5:N6"/>
    <mergeCell ref="L5:L6"/>
    <mergeCell ref="M5:M6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A94:A97"/>
    <mergeCell ref="A125:A126"/>
    <mergeCell ref="L3:N3"/>
    <mergeCell ref="D5:E6"/>
    <mergeCell ref="H3:K4"/>
    <mergeCell ref="H5:I6"/>
    <mergeCell ref="K5:K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3" r:id="rId1"/>
  <rowBreaks count="2" manualBreakCount="2">
    <brk id="74" max="255" man="1"/>
    <brk id="136" max="255" man="1"/>
  </rowBreaks>
  <colBreaks count="1" manualBreakCount="1">
    <brk id="14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2016-06-08T06:50:42Z</cp:lastPrinted>
  <dcterms:created xsi:type="dcterms:W3CDTF">1999-05-26T23:49:42Z</dcterms:created>
  <dcterms:modified xsi:type="dcterms:W3CDTF">2016-06-08T06:50:48Z</dcterms:modified>
  <cp:category/>
  <cp:version/>
  <cp:contentType/>
  <cp:contentStatus/>
</cp:coreProperties>
</file>