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<sst xmlns="http://schemas.openxmlformats.org/spreadsheetml/2006/main" count="133" uniqueCount="95">
  <si>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</si>
  <si>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</si>
  <si>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</si>
  <si>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</si>
  <si>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</si>
  <si>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</si>
  <si>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</si>
  <si>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</si>
  <si>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</si>
  <si>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</si>
  <si>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</si>
  <si>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</si>
  <si>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</si>
  <si>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</si>
  <si>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</si>
  <si>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</si>
  <si>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</si>
  <si>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</si>
  <si>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</si>
  <si>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</si>
  <si>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</si>
  <si>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</si>
  <si>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</si>
  <si>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</si>
  <si>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</si>
  <si>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</si>
  <si>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</si>
  <si>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</si>
  <si>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</si>
  <si>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</si>
  <si>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</si>
  <si>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</si>
  <si>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</si>
  <si>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</si>
  <si>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</si>
  <si>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</si>
  <si>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</si>
  <si>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</si>
  <si>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</si>
  <si>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</si>
  <si>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</si>
  <si>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</si>
  <si>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</si>
  <si>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</si>
  <si>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</si>
  <si>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</si>
  <si>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</si>
  <si>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</si>
  <si>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</si>
  <si>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</si>
  <si>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</si>
  <si>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</si>
  <si>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</si>
  <si>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</si>
  <si>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</si>
  <si>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</si>
  <si>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</si>
  <si>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</si>
  <si>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</si>
  <si>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</si>
  <si>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</si>
  <si>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</si>
  <si>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</si>
  <si>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</si>
  <si>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</si>
  <si>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</si>
  <si>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</si>
  <si>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</si>
  <si>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</si>
  <si>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</si>
  <si>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</si>
  <si>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</si>
  <si>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</si>
  <si>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</si>
  <si>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</si>
  <si>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</si>
  <si>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</si>
  <si>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</si>
  <si>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</si>
  <si>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</si>
  <si>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</si>
  <si>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</si>
  <si>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</si>
  <si>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</si>
  <si>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</si>
  <si>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</si>
  <si>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</si>
  <si>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</si>
  <si>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</si>
  <si>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</si>
  <si>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</si>
  <si>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H24</t>
  </si>
  <si>
    <t>２．グラフで表す水道の状況（平成25年度）</t>
  </si>
  <si>
    <t>H25</t>
  </si>
  <si>
    <t>H25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</si>
</sst>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0" fontId="9" fillId="0" borderId="10" xfId="48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'数・人口'!$H$3:$H$51</c:f>
              <c:numCache>
                <c:ptCount val="49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  <c:pt idx="47">
                  <c:v>2119</c:v>
                </c:pt>
                <c:pt idx="48">
                  <c:v>2108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'数・人口'!$I$3:$I$51</c:f>
              <c:numCache>
                <c:ptCount val="49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  <c:pt idx="47">
                  <c:v>2096</c:v>
                </c:pt>
                <c:pt idx="48">
                  <c:v>2084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'数・人口'!$J$3:$J$51</c:f>
              <c:numCache>
                <c:ptCount val="49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  <c:pt idx="47">
                  <c:v>1904</c:v>
                </c:pt>
                <c:pt idx="48">
                  <c:v>1900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'数・人口'!$K$3:$K$51</c:f>
              <c:numCache>
                <c:ptCount val="49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  <c:pt idx="47">
                  <c:v>190</c:v>
                </c:pt>
                <c:pt idx="48">
                  <c:v>183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'数・人口'!$L$3:$L$51</c:f>
              <c:numCache>
                <c:ptCount val="49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</c:numCache>
            </c:numRef>
          </c:val>
          <c:smooth val="0"/>
        </c:ser>
        <c:marker val="1"/>
        <c:axId val="14323116"/>
        <c:axId val="61799181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'数・人口'!$M$3:$M$51</c:f>
              <c:numCache>
                <c:ptCount val="49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  <c:pt idx="47">
                  <c:v>98.9</c:v>
                </c:pt>
                <c:pt idx="48">
                  <c:v>98.9</c:v>
                </c:pt>
              </c:numCache>
            </c:numRef>
          </c:val>
          <c:smooth val="0"/>
        </c:ser>
        <c:marker val="1"/>
        <c:axId val="19321718"/>
        <c:axId val="39677735"/>
      </c:lineChart>
      <c:catAx>
        <c:axId val="14323116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99181"/>
        <c:crosses val="autoZero"/>
        <c:auto val="1"/>
        <c:lblOffset val="100"/>
        <c:tickLblSkip val="5"/>
        <c:tickMarkSkip val="5"/>
        <c:noMultiLvlLbl val="0"/>
      </c:catAx>
      <c:valAx>
        <c:axId val="61799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23116"/>
        <c:crossesAt val="1"/>
        <c:crossBetween val="between"/>
        <c:dispUnits/>
      </c:valAx>
      <c:catAx>
        <c:axId val="19321718"/>
        <c:scaling>
          <c:orientation val="minMax"/>
        </c:scaling>
        <c:axPos val="b"/>
        <c:delete val="1"/>
        <c:majorTickMark val="out"/>
        <c:minorTickMark val="none"/>
        <c:tickLblPos val="none"/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'給水'!$A$7:$A$55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'給水'!$B$7:$B$55</c:f>
              <c:numCache>
                <c:ptCount val="49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  <c:pt idx="47">
                  <c:v>257</c:v>
                </c:pt>
                <c:pt idx="48">
                  <c:v>257</c:v>
                </c:pt>
              </c:numCache>
            </c:numRef>
          </c:val>
          <c:smooth val="0"/>
        </c:ser>
        <c:marker val="1"/>
        <c:axId val="21555296"/>
        <c:axId val="5977993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'給水'!$A$7:$A$55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'給水'!$C$7:$C$55</c:f>
              <c:numCache>
                <c:ptCount val="49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9937"/>
        <c:crosses val="autoZero"/>
        <c:auto val="1"/>
        <c:lblOffset val="100"/>
        <c:tickLblSkip val="5"/>
        <c:tickMarkSkip val="5"/>
        <c:noMultiLvlLbl val="0"/>
      </c:catAx>
      <c:valAx>
        <c:axId val="59779937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給水量（百万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At val="1"/>
        <c:crossBetween val="between"/>
        <c:dispUnits/>
        <c:majorUnit val="100"/>
        <c:minorUnit val="50"/>
      </c:valAx>
      <c:catAx>
        <c:axId val="1148522"/>
        <c:scaling>
          <c:orientation val="minMax"/>
        </c:scaling>
        <c:axPos val="b"/>
        <c:delete val="1"/>
        <c:majorTickMark val="out"/>
        <c:minorTickMark val="none"/>
        <c:tickLblPos val="none"/>
        <c:crossAx val="10336699"/>
        <c:crosses val="autoZero"/>
        <c:auto val="0"/>
        <c:lblOffset val="100"/>
        <c:tickLblSkip val="1"/>
        <c:noMultiLvlLbl val="0"/>
      </c:catAx>
      <c:valAx>
        <c:axId val="10336699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852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63.6</c:v>
                </c:pt>
                <c:pt idx="1">
                  <c:v>60.8</c:v>
                </c:pt>
                <c:pt idx="2">
                  <c:v>12.9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6.1</c:v>
                </c:pt>
                <c:pt idx="1">
                  <c:v>10.1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23.6</c:v>
                </c:pt>
                <c:pt idx="1">
                  <c:v>28.3</c:v>
                </c:pt>
                <c:pt idx="2">
                  <c:v>87.1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6.7</c:v>
                </c:pt>
                <c:pt idx="1">
                  <c:v>0.8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25921428"/>
        <c:axId val="31966261"/>
      </c:barChart>
      <c:catAx>
        <c:axId val="259214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66261"/>
        <c:crosses val="autoZero"/>
        <c:auto val="1"/>
        <c:lblOffset val="150"/>
        <c:tickLblSkip val="1"/>
        <c:noMultiLvlLbl val="0"/>
      </c:catAx>
      <c:valAx>
        <c:axId val="31966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99</c:v>
                </c:pt>
                <c:pt idx="1">
                  <c:v>458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1290</c:v>
                </c:pt>
                <c:pt idx="1">
                  <c:v>11179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270</c:v>
                </c:pt>
                <c:pt idx="1">
                  <c:v>526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50</c:v>
                </c:pt>
                <c:pt idx="1">
                  <c:v>140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2797</c:v>
                </c:pt>
                <c:pt idx="1">
                  <c:v>3584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449</c:v>
                </c:pt>
                <c:pt idx="1">
                  <c:v>1271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241</c:v>
                </c:pt>
                <c:pt idx="1">
                  <c:v>79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9260894"/>
        <c:axId val="39130319"/>
      </c:barChart>
      <c:catAx>
        <c:axId val="19260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30319"/>
        <c:crosses val="autoZero"/>
        <c:auto val="1"/>
        <c:lblOffset val="120"/>
        <c:tickLblSkip val="1"/>
        <c:noMultiLvlLbl val="0"/>
      </c:catAx>
      <c:valAx>
        <c:axId val="39130319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089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'数・人口'!$C$3:$C$51</c:f>
              <c:numCache>
                <c:ptCount val="49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  <c:pt idx="47">
                  <c:v>267</c:v>
                </c:pt>
                <c:pt idx="48">
                  <c:v>254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'数・人口'!$E$3:$E$51</c:f>
              <c:numCache>
                <c:ptCount val="49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396</c:v>
                </c:pt>
                <c:pt idx="47">
                  <c:v>400</c:v>
                </c:pt>
                <c:pt idx="48">
                  <c:v>377</c:v>
                </c:pt>
              </c:numCache>
            </c:numRef>
          </c:val>
          <c:smooth val="0"/>
        </c:ser>
        <c:marker val="1"/>
        <c:axId val="16628552"/>
        <c:axId val="15439241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'数・人口'!$B$3:$B$51</c:f>
              <c:numCache>
                <c:ptCount val="49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64</c:v>
                </c:pt>
                <c:pt idx="48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'数・人口'!$A$3:$A$51</c:f>
              <c:strCache>
                <c:ptCount val="49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  <c:pt idx="47">
                  <c:v>H24</c:v>
                </c:pt>
                <c:pt idx="48">
                  <c:v>H25</c:v>
                </c:pt>
              </c:strCache>
            </c:strRef>
          </c:cat>
          <c:val>
            <c:numRef>
              <c:f>'数・人口'!$D$3:$D$51</c:f>
              <c:numCache>
                <c:ptCount val="49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60</c:v>
                </c:pt>
                <c:pt idx="47">
                  <c:v>69</c:v>
                </c:pt>
                <c:pt idx="48">
                  <c:v>59</c:v>
                </c:pt>
              </c:numCache>
            </c:numRef>
          </c:val>
          <c:smooth val="0"/>
        </c:ser>
        <c:marker val="1"/>
        <c:axId val="4735442"/>
        <c:axId val="42618979"/>
      </c:line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 val="autoZero"/>
        <c:auto val="0"/>
        <c:lblOffset val="100"/>
        <c:tickLblSkip val="5"/>
        <c:noMultiLvlLbl val="0"/>
      </c:catAx>
      <c:valAx>
        <c:axId val="15439241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between"/>
        <c:dispUnits/>
      </c:valAx>
      <c:catAx>
        <c:axId val="4735442"/>
        <c:scaling>
          <c:orientation val="minMax"/>
        </c:scaling>
        <c:axPos val="b"/>
        <c:delete val="1"/>
        <c:majorTickMark val="out"/>
        <c:minorTickMark val="none"/>
        <c:tickLblPos val="none"/>
        <c:crossAx val="42618979"/>
        <c:crosses val="autoZero"/>
        <c:auto val="0"/>
        <c:lblOffset val="100"/>
        <c:tickLblSkip val="1"/>
        <c:noMultiLvlLbl val="0"/>
      </c:catAx>
      <c:valAx>
        <c:axId val="4261897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5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21.22</c:v>
                </c:pt>
                <c:pt idx="2">
                  <c:v>1.27</c:v>
                </c:pt>
                <c:pt idx="3">
                  <c:v>8.94</c:v>
                </c:pt>
                <c:pt idx="4">
                  <c:v>86.47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22.99</c:v>
                </c:pt>
                <c:pt idx="2">
                  <c:v>31.36</c:v>
                </c:pt>
                <c:pt idx="3">
                  <c:v>21.85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5.37</c:v>
                </c:pt>
                <c:pt idx="2">
                  <c:v>14.21</c:v>
                </c:pt>
                <c:pt idx="3">
                  <c:v>4.16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5.35</c:v>
                </c:pt>
                <c:pt idx="2">
                  <c:v>0.85</c:v>
                </c:pt>
                <c:pt idx="3">
                  <c:v>5.98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25.56</c:v>
                </c:pt>
                <c:pt idx="2">
                  <c:v>18.57</c:v>
                </c:pt>
                <c:pt idx="3">
                  <c:v>25.74</c:v>
                </c:pt>
                <c:pt idx="4">
                  <c:v>4.71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19.36</c:v>
                </c:pt>
                <c:pt idx="2">
                  <c:v>30.28</c:v>
                </c:pt>
                <c:pt idx="3">
                  <c:v>16.35</c:v>
                </c:pt>
                <c:pt idx="4">
                  <c:v>8.82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2.09</c:v>
                </c:pt>
                <c:pt idx="3">
                  <c:v>16.99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8026492"/>
        <c:axId val="29585245"/>
      </c:barChart>
      <c:catAx>
        <c:axId val="48026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85245"/>
        <c:crosses val="autoZero"/>
        <c:auto val="1"/>
        <c:lblOffset val="150"/>
        <c:tickLblSkip val="1"/>
        <c:noMultiLvlLbl val="0"/>
      </c:catAx>
      <c:valAx>
        <c:axId val="295852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'数・人口'!$J$54:$M$54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'数・人口'!$J$56:$M$56</c:f>
              <c:numCache>
                <c:ptCount val="4"/>
                <c:pt idx="0">
                  <c:v>0.9013341290730265</c:v>
                </c:pt>
                <c:pt idx="1">
                  <c:v>0.08661164803509858</c:v>
                </c:pt>
                <c:pt idx="2">
                  <c:v>0.0007870422203794123</c:v>
                </c:pt>
                <c:pt idx="3">
                  <c:v>0.011267180671495503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0.0545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0.51375</cdr:y>
    </cdr:from>
    <cdr:to>
      <cdr:x>0.401</cdr:x>
      <cdr:y>0.57775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67025" y="14478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0.32625</cdr:x>
      <cdr:y>0.2085</cdr:y>
    </cdr:from>
    <cdr:to>
      <cdr:x>0.45475</cdr:x>
      <cdr:y>0.292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581025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</cdr:y>
    </cdr:from>
    <cdr:to>
      <cdr:x>0.3535</cdr:x>
      <cdr:y>0.862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716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</cdr:y>
    </cdr:from>
    <cdr:to>
      <cdr:x>0.642</cdr:x>
      <cdr:y>0.862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0.6945</cdr:x>
      <cdr:y>0.782</cdr:y>
    </cdr:from>
    <cdr:to>
      <cdr:x>0.76075</cdr:x>
      <cdr:y>0.862</cdr:y>
    </cdr:to>
    <cdr:sp>
      <cdr:nvSpPr>
        <cdr:cNvPr id="3" name="Text Box 6"/>
        <cdr:cNvSpPr txBox="1">
          <a:spLocks noChangeArrowheads="1"/>
        </cdr:cNvSpPr>
      </cdr:nvSpPr>
      <cdr:spPr>
        <a:xfrm>
          <a:off x="5743575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</cdr:y>
    </cdr:from>
    <cdr:to>
      <cdr:x>0.97125</cdr:x>
      <cdr:y>0.18825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50,378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0.39225</cdr:y>
    </cdr:from>
    <cdr:to>
      <cdr:x>0.96875</cdr:x>
      <cdr:y>0.4725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225,769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</cdr:y>
    </cdr:from>
    <cdr:to>
      <cdr:x>0.97125</cdr:x>
      <cdr:y>0.738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35,445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0.77775</cdr:y>
    </cdr:from>
    <cdr:to>
      <cdr:x>0.87775</cdr:x>
      <cdr:y>0.8575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48475" y="1762125"/>
          <a:ext cx="409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0.20125</cdr:y>
    </cdr:from>
    <cdr:to>
      <cdr:x>0.19325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0.3535</cdr:y>
    </cdr:from>
    <cdr:to>
      <cdr:x>0.20975</cdr:x>
      <cdr:y>0.419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715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0.57175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0.73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</cdr:y>
    </cdr:from>
    <cdr:to>
      <cdr:x>0.96925</cdr:x>
      <cdr:y>0.151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51,243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0.2375</cdr:y>
    </cdr:from>
    <cdr:to>
      <cdr:x>0.96675</cdr:x>
      <cdr:y>0.30575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294,096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0.39325</cdr:y>
    </cdr:from>
    <cdr:to>
      <cdr:x>0.96925</cdr:x>
      <cdr:y>0.46225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40,623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</cdr:y>
    </cdr:from>
    <cdr:to>
      <cdr:x>0.96675</cdr:x>
      <cdr:y>0.63225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335,132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0.88425</cdr:x>
      <cdr:y>0.00625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43775" y="9525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2,107,892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2,084,142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
</a:t>
          </a:r>
          <a:r>
            <a:rPr lang="en-US" cap="none" sz="900" b="0" i="0" u="none" baseline="0">
              <a:solidFill>
                <a:srgbClr val="000000"/>
              </a:solidFill>
            </a:rPr>
            <a:t>1,899,915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90.1%</a:t>
          </a:r>
        </a:p>
      </cdr:txBody>
    </cdr:sp>
  </cdr:relSizeAnchor>
  <cdr:relSizeAnchor xmlns:cdr="http://schemas.openxmlformats.org/drawingml/2006/chartDrawing">
    <cdr:from>
      <cdr:x>0.32275</cdr:x>
      <cdr:y>0.1</cdr:y>
    </cdr:from>
    <cdr:to>
      <cdr:x>0.4425</cdr:x>
      <cdr:y>0.274</cdr:y>
    </cdr:to>
    <cdr:sp>
      <cdr:nvSpPr>
        <cdr:cNvPr id="3" name="Rectangle 3"/>
        <cdr:cNvSpPr>
          <a:spLocks/>
        </cdr:cNvSpPr>
      </cdr:nvSpPr>
      <cdr:spPr>
        <a:xfrm>
          <a:off x="2562225" y="371475"/>
          <a:ext cx="9525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182,568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8.7%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
</a:t>
          </a:r>
          <a:r>
            <a:rPr lang="en-US" cap="none" sz="900" b="0" i="0" u="none" baseline="0">
              <a:solidFill>
                <a:srgbClr val="000000"/>
              </a:solidFill>
            </a:rPr>
            <a:t>1,659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
</a:t>
          </a:r>
          <a:r>
            <a:rPr lang="en-US" cap="none" sz="900" b="0" i="0" u="none" baseline="0">
              <a:solidFill>
                <a:srgbClr val="000000"/>
              </a:solidFill>
            </a:rPr>
            <a:t>23,750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1836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714375</xdr:colOff>
      <xdr:row>130</xdr:row>
      <xdr:rowOff>19050</xdr:rowOff>
    </xdr:from>
    <xdr:to>
      <xdr:col>5</xdr:col>
      <xdr:colOff>466725</xdr:colOff>
      <xdr:row>131</xdr:row>
      <xdr:rowOff>19050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43375" y="20116800"/>
          <a:ext cx="609600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="115" zoomScaleSheetLayoutView="115" zoomScalePageLayoutView="0" workbookViewId="0" topLeftCell="A112">
      <selection activeCell="B114" sqref="B114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92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/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6"/>
  <sheetViews>
    <sheetView view="pageBreakPreview" zoomScaleSheetLayoutView="100" zoomScalePageLayoutView="0" workbookViewId="0" topLeftCell="A1">
      <pane xSplit="1" ySplit="2" topLeftCell="B39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B67" sqref="B67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51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79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79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83" t="s">
        <v>90</v>
      </c>
      <c r="B49" s="84">
        <v>66</v>
      </c>
      <c r="C49" s="84">
        <v>270</v>
      </c>
      <c r="D49" s="84">
        <v>60</v>
      </c>
      <c r="E49" s="84">
        <f t="shared" si="0"/>
        <v>396</v>
      </c>
      <c r="F49" s="85"/>
      <c r="G49" s="83" t="s">
        <v>89</v>
      </c>
      <c r="H49" s="86">
        <v>2133</v>
      </c>
      <c r="I49" s="86">
        <v>2109</v>
      </c>
      <c r="J49" s="87">
        <v>1913</v>
      </c>
      <c r="K49" s="87">
        <v>194</v>
      </c>
      <c r="L49" s="87">
        <v>3</v>
      </c>
      <c r="M49" s="88">
        <v>98.9</v>
      </c>
    </row>
    <row r="50" spans="1:13" ht="12">
      <c r="A50" s="83" t="s">
        <v>91</v>
      </c>
      <c r="B50" s="84">
        <v>64</v>
      </c>
      <c r="C50" s="84">
        <v>267</v>
      </c>
      <c r="D50" s="84">
        <v>69</v>
      </c>
      <c r="E50" s="84">
        <v>400</v>
      </c>
      <c r="F50" s="85"/>
      <c r="G50" s="83" t="s">
        <v>91</v>
      </c>
      <c r="H50" s="86">
        <v>2119</v>
      </c>
      <c r="I50" s="86">
        <v>2096</v>
      </c>
      <c r="J50" s="87">
        <v>1904</v>
      </c>
      <c r="K50" s="87">
        <v>190</v>
      </c>
      <c r="L50" s="87">
        <v>2</v>
      </c>
      <c r="M50" s="88">
        <v>98.9</v>
      </c>
    </row>
    <row r="51" spans="1:13" ht="12">
      <c r="A51" s="43" t="s">
        <v>93</v>
      </c>
      <c r="B51" s="44">
        <v>64</v>
      </c>
      <c r="C51" s="44">
        <v>254</v>
      </c>
      <c r="D51" s="44">
        <v>59</v>
      </c>
      <c r="E51" s="44">
        <f t="shared" si="0"/>
        <v>377</v>
      </c>
      <c r="G51" s="43" t="s">
        <v>94</v>
      </c>
      <c r="H51" s="45">
        <v>2108</v>
      </c>
      <c r="I51" s="45">
        <v>2084</v>
      </c>
      <c r="J51" s="46">
        <v>1900</v>
      </c>
      <c r="K51" s="46">
        <v>183</v>
      </c>
      <c r="L51" s="46">
        <v>2</v>
      </c>
      <c r="M51" s="47">
        <v>98.9</v>
      </c>
    </row>
    <row r="52" ht="12">
      <c r="H52" s="11" t="s">
        <v>77</v>
      </c>
    </row>
    <row r="53" spans="2:18" ht="12">
      <c r="B53" s="1" t="s">
        <v>88</v>
      </c>
      <c r="G53" s="40" t="s">
        <v>68</v>
      </c>
      <c r="I53" s="11" t="s">
        <v>87</v>
      </c>
      <c r="R53" s="12"/>
    </row>
    <row r="54" spans="7:18" ht="12">
      <c r="G54" s="13"/>
      <c r="H54" s="14" t="s">
        <v>22</v>
      </c>
      <c r="I54" s="15" t="s">
        <v>23</v>
      </c>
      <c r="J54" s="14" t="s">
        <v>24</v>
      </c>
      <c r="K54" s="14" t="s">
        <v>25</v>
      </c>
      <c r="L54" s="14" t="s">
        <v>26</v>
      </c>
      <c r="M54" s="14" t="s">
        <v>8</v>
      </c>
      <c r="N54" s="16" t="s">
        <v>5</v>
      </c>
      <c r="R54" s="12"/>
    </row>
    <row r="55" spans="7:18" ht="12">
      <c r="G55" s="48" t="s">
        <v>94</v>
      </c>
      <c r="H55" s="49">
        <v>2107892</v>
      </c>
      <c r="I55" s="49">
        <v>2084142</v>
      </c>
      <c r="J55" s="49">
        <v>1899915</v>
      </c>
      <c r="K55" s="49">
        <v>182568</v>
      </c>
      <c r="L55" s="49">
        <v>1659</v>
      </c>
      <c r="M55" s="49">
        <f>+H55-I55</f>
        <v>23750</v>
      </c>
      <c r="N55" s="50">
        <f>I55/H55</f>
        <v>0.9887328193285045</v>
      </c>
      <c r="O55" s="1" t="s">
        <v>86</v>
      </c>
      <c r="R55" s="12"/>
    </row>
    <row r="56" spans="7:14" ht="12">
      <c r="G56" s="13" t="s">
        <v>7</v>
      </c>
      <c r="H56" s="15"/>
      <c r="I56" s="15"/>
      <c r="J56" s="20">
        <f>+J55/H55</f>
        <v>0.9013341290730265</v>
      </c>
      <c r="K56" s="20">
        <f>+K55/H55</f>
        <v>0.08661164803509858</v>
      </c>
      <c r="L56" s="20">
        <f>+L55/H55</f>
        <v>0.0007870422203794123</v>
      </c>
      <c r="M56" s="20">
        <f>+M55/H55</f>
        <v>0.011267180671495503</v>
      </c>
      <c r="N56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zoomScalePageLayoutView="0" workbookViewId="0" topLeftCell="A1">
      <pane xSplit="1" ySplit="6" topLeftCell="B32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55" sqref="E55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79</v>
      </c>
      <c r="B52" s="79">
        <v>263</v>
      </c>
      <c r="C52" s="80">
        <v>32</v>
      </c>
      <c r="D52" s="81">
        <f>B52+C52</f>
        <v>295</v>
      </c>
    </row>
    <row r="53" spans="1:4" ht="12">
      <c r="A53" s="89" t="s">
        <v>90</v>
      </c>
      <c r="B53" s="90">
        <v>259</v>
      </c>
      <c r="C53" s="91">
        <v>31</v>
      </c>
      <c r="D53" s="92">
        <f t="shared" si="1"/>
        <v>290</v>
      </c>
    </row>
    <row r="54" spans="1:4" ht="12">
      <c r="A54" s="89" t="s">
        <v>91</v>
      </c>
      <c r="B54" s="90">
        <v>257</v>
      </c>
      <c r="C54" s="91">
        <v>31</v>
      </c>
      <c r="D54" s="92">
        <v>288</v>
      </c>
    </row>
    <row r="55" spans="1:5" ht="12">
      <c r="A55" s="52" t="s">
        <v>93</v>
      </c>
      <c r="B55" s="53">
        <v>257</v>
      </c>
      <c r="C55" s="54">
        <v>31</v>
      </c>
      <c r="D55" s="55">
        <f>B55+C55</f>
        <v>288</v>
      </c>
      <c r="E55" s="10" t="s">
        <v>80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C13" sqref="C13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21.22</v>
      </c>
      <c r="D3" s="32">
        <f>ROUND((D14/D13)*100,2)</f>
        <v>1.27</v>
      </c>
      <c r="E3" s="32">
        <f>ROUND((E14/E13)*100,2)</f>
        <v>8.94</v>
      </c>
      <c r="F3" s="32">
        <f>ROUND((F14/F13)*100,2)</f>
        <v>86.47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0.15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22.99</v>
      </c>
      <c r="D5" s="32">
        <f>ROUND((D16/D13)*100,2)-0.1</f>
        <v>31.36</v>
      </c>
      <c r="E5" s="32">
        <f>ROUND((E16/E13)*100,2)</f>
        <v>21.85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5.37</v>
      </c>
      <c r="D6" s="32">
        <f>ROUND((D17/D13)*100,2)</f>
        <v>14.21</v>
      </c>
      <c r="E6" s="32">
        <f>ROUND((E17/E13)*100,2)</f>
        <v>4.16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5.35</v>
      </c>
      <c r="D7" s="32">
        <f>ROUND((D18/D13)*100,2)</f>
        <v>0.85</v>
      </c>
      <c r="E7" s="32">
        <f>ROUND((E18/E13)*100,2)</f>
        <v>5.98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25.56</v>
      </c>
      <c r="D8" s="32">
        <f>ROUND((D19/D13)*100,2)</f>
        <v>18.57</v>
      </c>
      <c r="E8" s="32">
        <f>ROUND((E19/E13)*100,2)</f>
        <v>25.74</v>
      </c>
      <c r="F8" s="32">
        <f>ROUND((F19/F13)*100,2)</f>
        <v>4.71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19.36</v>
      </c>
      <c r="D9" s="32">
        <f>ROUND((D20/D13)*100,2)</f>
        <v>30.28</v>
      </c>
      <c r="E9" s="32">
        <f>ROUND((E20/E13)*100,2)</f>
        <v>16.35</v>
      </c>
      <c r="F9" s="32">
        <f>ROUND((F20/F13)*100,2)</f>
        <v>8.82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2.09</v>
      </c>
      <c r="E10" s="32">
        <f>ROUND((E21/E13)*100,2)</f>
        <v>16.99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335132</v>
      </c>
      <c r="D13" s="33">
        <f>+D21+D22</f>
        <v>40623</v>
      </c>
      <c r="E13" s="33">
        <f>+E21+E22</f>
        <v>294096</v>
      </c>
      <c r="F13" s="33">
        <f>+F21+F22</f>
        <v>51243</v>
      </c>
    </row>
    <row r="14" spans="1:6" ht="12.75" thickTop="1">
      <c r="A14" s="10" t="s">
        <v>45</v>
      </c>
      <c r="C14" s="33">
        <f aca="true" t="shared" si="1" ref="C14:C21">SUM(D14:F14)</f>
        <v>71101</v>
      </c>
      <c r="D14" s="60">
        <v>514</v>
      </c>
      <c r="E14" s="61">
        <v>26278</v>
      </c>
      <c r="F14" s="62">
        <v>44309</v>
      </c>
    </row>
    <row r="15" spans="1:6" ht="12">
      <c r="A15" s="10" t="s">
        <v>38</v>
      </c>
      <c r="C15" s="33">
        <f t="shared" si="1"/>
        <v>518</v>
      </c>
      <c r="D15" s="63">
        <v>518</v>
      </c>
      <c r="E15" s="64">
        <v>0</v>
      </c>
      <c r="F15" s="65"/>
    </row>
    <row r="16" spans="1:6" ht="12">
      <c r="A16" s="10" t="s">
        <v>39</v>
      </c>
      <c r="C16" s="33">
        <f t="shared" si="1"/>
        <v>77051</v>
      </c>
      <c r="D16" s="63">
        <v>12782</v>
      </c>
      <c r="E16" s="64">
        <v>64269</v>
      </c>
      <c r="F16" s="65"/>
    </row>
    <row r="17" spans="1:7" ht="12">
      <c r="A17" s="10" t="s">
        <v>40</v>
      </c>
      <c r="C17" s="33">
        <f t="shared" si="1"/>
        <v>18003</v>
      </c>
      <c r="D17" s="63">
        <v>5773</v>
      </c>
      <c r="E17" s="64">
        <v>12230</v>
      </c>
      <c r="F17" s="65"/>
      <c r="G17" s="10" t="s">
        <v>80</v>
      </c>
    </row>
    <row r="18" spans="1:6" ht="12">
      <c r="A18" s="10" t="s">
        <v>41</v>
      </c>
      <c r="C18" s="33">
        <f t="shared" si="1"/>
        <v>17919</v>
      </c>
      <c r="D18" s="63">
        <v>344</v>
      </c>
      <c r="E18" s="64">
        <v>17575</v>
      </c>
      <c r="F18" s="65"/>
    </row>
    <row r="19" spans="1:6" ht="12">
      <c r="A19" s="10" t="s">
        <v>42</v>
      </c>
      <c r="C19" s="33">
        <f t="shared" si="1"/>
        <v>85647</v>
      </c>
      <c r="D19" s="63">
        <v>7542</v>
      </c>
      <c r="E19" s="64">
        <v>75693</v>
      </c>
      <c r="F19" s="65">
        <v>2412</v>
      </c>
    </row>
    <row r="20" spans="1:6" ht="12">
      <c r="A20" s="10" t="s">
        <v>43</v>
      </c>
      <c r="C20" s="33">
        <f t="shared" si="1"/>
        <v>64893</v>
      </c>
      <c r="D20" s="63">
        <v>12300</v>
      </c>
      <c r="E20" s="64">
        <v>48071</v>
      </c>
      <c r="F20" s="65">
        <v>4522</v>
      </c>
    </row>
    <row r="21" spans="1:6" ht="12.75" thickBot="1">
      <c r="A21" s="10" t="s">
        <v>44</v>
      </c>
      <c r="C21" s="33">
        <f t="shared" si="1"/>
        <v>50830</v>
      </c>
      <c r="D21" s="66">
        <v>850</v>
      </c>
      <c r="E21" s="67">
        <v>49980</v>
      </c>
      <c r="F21" s="68"/>
    </row>
    <row r="22" spans="3:6" ht="12.75" thickTop="1">
      <c r="C22" s="33">
        <f>SUM(D22:F22)</f>
        <v>335132</v>
      </c>
      <c r="D22" s="34">
        <f>SUM(D14:D20)</f>
        <v>39773</v>
      </c>
      <c r="E22" s="33">
        <f>SUM(E14:E20)</f>
        <v>244116</v>
      </c>
      <c r="F22" s="33">
        <f>SUM(F14:F20)</f>
        <v>51243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E11" sqref="E11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63.6</v>
      </c>
      <c r="C3" s="69">
        <v>6.1</v>
      </c>
      <c r="D3" s="69">
        <v>23.6</v>
      </c>
      <c r="E3" s="69">
        <v>6.7</v>
      </c>
      <c r="F3" s="32">
        <f>SUM(B3:E3)</f>
        <v>100.00000000000001</v>
      </c>
      <c r="G3" s="10" t="s">
        <v>81</v>
      </c>
    </row>
    <row r="4" spans="1:7" ht="15" customHeight="1">
      <c r="A4" s="41" t="s">
        <v>61</v>
      </c>
      <c r="B4" s="70">
        <v>60.8</v>
      </c>
      <c r="C4" s="70">
        <v>10.1</v>
      </c>
      <c r="D4" s="70">
        <v>28.3</v>
      </c>
      <c r="E4" s="69">
        <v>0.8</v>
      </c>
      <c r="F4" s="32">
        <f>SUM(B4:E4)</f>
        <v>99.99999999999999</v>
      </c>
      <c r="G4" s="10" t="s">
        <v>82</v>
      </c>
    </row>
    <row r="5" spans="1:7" ht="15" customHeight="1">
      <c r="A5" s="41" t="s">
        <v>47</v>
      </c>
      <c r="B5" s="71">
        <v>12.9</v>
      </c>
      <c r="C5" s="71">
        <v>0</v>
      </c>
      <c r="D5" s="71">
        <v>87.1</v>
      </c>
      <c r="E5" s="69">
        <v>0</v>
      </c>
      <c r="F5" s="32">
        <f>SUM(B5:E5)</f>
        <v>100</v>
      </c>
      <c r="G5" s="10" t="s">
        <v>83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zoomScalePageLayoutView="0" workbookViewId="0" topLeftCell="A1">
      <selection activeCell="G20" sqref="G20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99</v>
      </c>
      <c r="C4" s="72">
        <v>1290</v>
      </c>
      <c r="D4" s="72">
        <v>270</v>
      </c>
      <c r="E4" s="72">
        <v>50</v>
      </c>
      <c r="F4" s="72">
        <v>2797</v>
      </c>
      <c r="G4" s="72">
        <v>449</v>
      </c>
      <c r="H4" s="72">
        <v>241</v>
      </c>
      <c r="I4" s="72">
        <f>SUM(B4:H4)</f>
        <v>5196</v>
      </c>
      <c r="J4" s="10" t="s">
        <v>84</v>
      </c>
    </row>
    <row r="5" spans="1:10" ht="15" customHeight="1">
      <c r="A5" s="13" t="s">
        <v>46</v>
      </c>
      <c r="B5" s="82">
        <v>458</v>
      </c>
      <c r="C5" s="82">
        <v>11179</v>
      </c>
      <c r="D5" s="82">
        <v>526</v>
      </c>
      <c r="E5" s="82">
        <v>140</v>
      </c>
      <c r="F5" s="82">
        <v>3584</v>
      </c>
      <c r="G5" s="82">
        <v>1271</v>
      </c>
      <c r="H5" s="82">
        <v>79</v>
      </c>
      <c r="I5" s="82">
        <f>SUM(B5:H5)</f>
        <v>17237</v>
      </c>
      <c r="J5" s="10" t="s">
        <v>85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557</v>
      </c>
      <c r="C8" s="35">
        <f aca="true" t="shared" si="0" ref="C8:H8">SUM(C4:C5)</f>
        <v>12469</v>
      </c>
      <c r="D8" s="35">
        <f t="shared" si="0"/>
        <v>796</v>
      </c>
      <c r="E8" s="35">
        <f t="shared" si="0"/>
        <v>190</v>
      </c>
      <c r="F8" s="35">
        <f t="shared" si="0"/>
        <v>6381</v>
      </c>
      <c r="G8" s="35">
        <f>SUM(G4:G5)</f>
        <v>1720</v>
      </c>
      <c r="H8" s="35">
        <f t="shared" si="0"/>
        <v>320</v>
      </c>
      <c r="I8" s="35">
        <f>SUM(I4:I5)</f>
        <v>22433</v>
      </c>
    </row>
    <row r="9" spans="1:9" ht="15" customHeight="1">
      <c r="A9" s="13"/>
      <c r="B9" s="39">
        <f>B8/I8</f>
        <v>0.024829492265858333</v>
      </c>
      <c r="C9" s="39">
        <f>C8/I8</f>
        <v>0.5558329247091338</v>
      </c>
      <c r="D9" s="39">
        <f>D8/I8</f>
        <v>0.03548343957562519</v>
      </c>
      <c r="E9" s="39">
        <f>E8/I8</f>
        <v>0.008469665225337672</v>
      </c>
      <c r="F9" s="39">
        <f>F8/I8</f>
        <v>0.28444702001515626</v>
      </c>
      <c r="G9" s="39">
        <f>G8/I8</f>
        <v>0.07667275888200419</v>
      </c>
      <c r="H9" s="39">
        <f>H8/I8</f>
        <v>0.0142646993268845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2015-05-25T07:30:17Z</cp:lastPrinted>
  <dcterms:created xsi:type="dcterms:W3CDTF">2000-01-12T05:14:07Z</dcterms:created>
  <dcterms:modified xsi:type="dcterms:W3CDTF">2015-05-25T07:51:17Z</dcterms:modified>
  <cp:category/>
  <cp:version/>
  <cp:contentType/>
  <cp:contentStatus/>
</cp:coreProperties>
</file>