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75" windowWidth="20460" windowHeight="4695" tabRatio="657" activeTab="0"/>
  </bookViews>
  <sheets>
    <sheet name="22" sheetId="1" r:id="rId1"/>
    <sheet name="7-市町村別" sheetId="2" state="hidden" r:id="rId2"/>
  </sheets>
  <definedNames>
    <definedName name="CRITERIA" localSheetId="0">'22'!$A$9:$AB$11</definedName>
    <definedName name="CRITERIA" localSheetId="1">'7-市町村別'!#REF!</definedName>
    <definedName name="DATABASE" localSheetId="0">'22'!$A$9:$AB$11</definedName>
    <definedName name="DATABASE" localSheetId="1">'7-市町村別'!#REF!</definedName>
    <definedName name="EXTRACT" localSheetId="0">'22'!#REF!</definedName>
    <definedName name="EXTRACT" localSheetId="1">'7-市町村別'!#REF!</definedName>
    <definedName name="_xlnm.Print_Area" localSheetId="0">'22'!$A$1:$AB$45</definedName>
    <definedName name="_xlnm.Print_Titles" localSheetId="0">'22'!$3:$8</definedName>
    <definedName name="_xlnm.Print_Titles" localSheetId="1">'7-市町村別'!$1:$8</definedName>
    <definedName name="ﾀｲﾄﾙ行" localSheetId="0">'22'!$A$3:$AB$8</definedName>
    <definedName name="ﾀｲﾄﾙ行" localSheetId="1">'7-市町村別'!$A$3:$AC$8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'22'!$A$9:$AB$45</definedName>
    <definedName name="印刷範囲" localSheetId="1">'7-市町村別'!$A$9:$AC$10</definedName>
    <definedName name="印刷範囲">#REF!</definedName>
    <definedName name="並び替え" localSheetId="0">'22'!$A$9:$AB$11</definedName>
    <definedName name="並び替え" localSheetId="1">'7-市町村別'!$A$9:$AC$10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<sst xmlns="http://schemas.openxmlformats.org/spreadsheetml/2006/main" count="204" uniqueCount="96">
  <si>
    <t>普及率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</si>
  <si>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</si>
  <si>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</si>
  <si>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</si>
  <si>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</si>
  <si>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</si>
  <si>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</si>
  <si>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</si>
  <si>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</si>
  <si>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</si>
  <si>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</si>
  <si>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</si>
  <si>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</si>
  <si>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</si>
  <si>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</si>
  <si>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</si>
  <si>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</si>
  <si>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</si>
  <si>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</si>
  <si>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</si>
  <si>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</si>
  <si>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</si>
  <si>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</si>
  <si>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</si>
  <si>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</si>
  <si>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</si>
  <si>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確認時
給水人口</t>
  </si>
  <si>
    <t>現　在
給水人口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</si>
  <si>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</si>
  <si>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</si>
  <si>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</si>
  <si>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</si>
  <si>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</si>
  <si>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</si>
  <si>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</si>
  <si>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</si>
  <si>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</si>
  <si>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</si>
  <si>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小 規 模 水 道 （ 法 定 外 ）</t>
  </si>
  <si>
    <t>他から受水あり</t>
  </si>
  <si>
    <t>飲料水供給施設</t>
  </si>
  <si>
    <t>簡易給水施設</t>
  </si>
  <si>
    <t>ｹ所</t>
  </si>
  <si>
    <t xml:space="preserve">中段 </t>
  </si>
  <si>
    <t>（　）内は複数の市町村にまたがる水道の内数</t>
  </si>
  <si>
    <t>７．市町村別の箇所数、給水人口及び普及率</t>
  </si>
  <si>
    <t>地方事務所</t>
  </si>
  <si>
    <t>６．地方事務所別の箇所数、給水人口及び普及率</t>
  </si>
  <si>
    <t>地　方
事務所</t>
  </si>
  <si>
    <t>上　小</t>
  </si>
  <si>
    <t>上伊那</t>
  </si>
  <si>
    <t>下伊那</t>
  </si>
  <si>
    <t>北安曇</t>
  </si>
  <si>
    <t>長　野</t>
  </si>
  <si>
    <t>※長野地方事務所の数値には長野市保健所に関する数値を含む</t>
  </si>
  <si>
    <t>上　　水　　道</t>
  </si>
  <si>
    <t>簡　易　水　道</t>
  </si>
  <si>
    <t>専　用　水　道</t>
  </si>
  <si>
    <t>合　　　　　計</t>
  </si>
  <si>
    <t>自己水源のみ</t>
  </si>
  <si>
    <t>箇 所 数</t>
  </si>
  <si>
    <t>箇 所 数</t>
  </si>
  <si>
    <t>箇所
数</t>
  </si>
  <si>
    <t>②</t>
  </si>
  <si>
    <t>⑤</t>
  </si>
  <si>
    <t>②+⑤+⑧</t>
  </si>
  <si>
    <t>+⑪</t>
  </si>
  <si>
    <t>佐　久</t>
  </si>
  <si>
    <t>諏　訪</t>
  </si>
  <si>
    <t>北　信</t>
  </si>
  <si>
    <t>計</t>
  </si>
  <si>
    <t>木　曽</t>
  </si>
  <si>
    <t>松　本</t>
  </si>
  <si>
    <t>合　　　　　計</t>
  </si>
  <si>
    <t>普　及　率</t>
  </si>
  <si>
    <t>小規模水道（法定外）</t>
  </si>
  <si>
    <t>行政区域</t>
  </si>
  <si>
    <t>自己水源のみ</t>
  </si>
  <si>
    <t>箇所数</t>
  </si>
  <si>
    <t>佐久</t>
  </si>
  <si>
    <t>諏訪</t>
  </si>
  <si>
    <t>木曽</t>
  </si>
  <si>
    <t>松本</t>
  </si>
  <si>
    <t>長野</t>
  </si>
  <si>
    <t>北信</t>
  </si>
  <si>
    <t>県</t>
  </si>
  <si>
    <t>全</t>
  </si>
  <si>
    <t>市</t>
  </si>
  <si>
    <t>体</t>
  </si>
  <si>
    <t>町</t>
  </si>
  <si>
    <t>村</t>
  </si>
  <si>
    <t>箇所数</t>
  </si>
  <si>
    <t>上田</t>
  </si>
  <si>
    <t>下諏訪</t>
  </si>
  <si>
    <t>北安曇</t>
  </si>
  <si>
    <t>行政区域内総人口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</si>
</sst>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48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7"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1" xfId="0" applyNumberFormat="1" applyFont="1" applyFill="1" applyBorder="1" applyAlignment="1" applyProtection="1">
      <alignment horizontal="center" vertical="center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 quotePrefix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15" xfId="0" applyNumberFormat="1" applyFont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176" fontId="7" fillId="33" borderId="11" xfId="0" applyNumberFormat="1" applyFont="1" applyFill="1" applyBorder="1" applyAlignment="1" applyProtection="1">
      <alignment vertical="center"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176" fontId="7" fillId="33" borderId="13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horizontal="left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left" vertic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Alignment="1" applyProtection="1">
      <alignment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3" fontId="11" fillId="33" borderId="16" xfId="0" applyNumberFormat="1" applyFont="1" applyFill="1" applyBorder="1" applyAlignment="1" applyProtection="1" quotePrefix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3" fontId="11" fillId="33" borderId="11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 quotePrefix="1">
      <alignment horizontal="center"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/>
      <protection/>
    </xf>
    <xf numFmtId="49" fontId="11" fillId="33" borderId="11" xfId="0" applyNumberFormat="1" applyFont="1" applyFill="1" applyBorder="1" applyAlignment="1" applyProtection="1">
      <alignment vertical="center"/>
      <protection/>
    </xf>
    <xf numFmtId="49" fontId="11" fillId="33" borderId="11" xfId="0" applyNumberFormat="1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Continuous" vertical="center"/>
      <protection/>
    </xf>
    <xf numFmtId="49" fontId="11" fillId="33" borderId="11" xfId="0" applyNumberFormat="1" applyFont="1" applyFill="1" applyBorder="1" applyAlignment="1" applyProtection="1">
      <alignment horizontal="centerContinuous" vertical="center"/>
      <protection/>
    </xf>
    <xf numFmtId="49" fontId="11" fillId="33" borderId="14" xfId="0" applyNumberFormat="1" applyFont="1" applyFill="1" applyBorder="1" applyAlignment="1" applyProtection="1" quotePrefix="1">
      <alignment vertical="center"/>
      <protection/>
    </xf>
    <xf numFmtId="49" fontId="11" fillId="33" borderId="10" xfId="0" applyNumberFormat="1" applyFont="1" applyFill="1" applyBorder="1" applyAlignment="1" applyProtection="1" quotePrefix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49" fontId="11" fillId="33" borderId="1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horizontal="right"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 quotePrefix="1">
      <alignment horizontal="left" vertical="center"/>
      <protection/>
    </xf>
    <xf numFmtId="3" fontId="11" fillId="33" borderId="12" xfId="0" applyNumberFormat="1" applyFont="1" applyFill="1" applyBorder="1" applyAlignment="1" applyProtection="1">
      <alignment horizontal="right" vertical="center"/>
      <protection/>
    </xf>
    <xf numFmtId="3" fontId="11" fillId="33" borderId="17" xfId="0" applyNumberFormat="1" applyFont="1" applyFill="1" applyBorder="1" applyAlignment="1" applyProtection="1" quotePrefix="1">
      <alignment horizontal="left" vertical="center"/>
      <protection/>
    </xf>
    <xf numFmtId="3" fontId="11" fillId="33" borderId="13" xfId="0" applyNumberFormat="1" applyFont="1" applyFill="1" applyBorder="1" applyAlignment="1" applyProtection="1" quotePrefix="1">
      <alignment horizontal="right" vertical="center"/>
      <protection/>
    </xf>
    <xf numFmtId="3" fontId="11" fillId="33" borderId="12" xfId="0" applyNumberFormat="1" applyFont="1" applyFill="1" applyBorder="1" applyAlignment="1" applyProtection="1" quotePrefix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3" fontId="11" fillId="34" borderId="14" xfId="0" applyNumberFormat="1" applyFont="1" applyFill="1" applyBorder="1" applyAlignment="1" applyProtection="1">
      <alignment horizontal="centerContinuous" vertical="center"/>
      <protection/>
    </xf>
    <xf numFmtId="3" fontId="11" fillId="34" borderId="11" xfId="0" applyNumberFormat="1" applyFont="1" applyFill="1" applyBorder="1" applyAlignment="1" applyProtection="1" quotePrefix="1">
      <alignment horizontal="centerContinuous" vertical="center"/>
      <protection/>
    </xf>
    <xf numFmtId="3" fontId="11" fillId="34" borderId="11" xfId="0" applyNumberFormat="1" applyFont="1" applyFill="1" applyBorder="1" applyAlignment="1" applyProtection="1">
      <alignment vertical="center"/>
      <protection/>
    </xf>
    <xf numFmtId="3" fontId="11" fillId="34" borderId="14" xfId="0" applyNumberFormat="1" applyFont="1" applyFill="1" applyBorder="1" applyAlignment="1" applyProtection="1">
      <alignment vertical="center"/>
      <protection/>
    </xf>
    <xf numFmtId="177" fontId="11" fillId="34" borderId="0" xfId="0" applyNumberFormat="1" applyFont="1" applyFill="1" applyBorder="1" applyAlignment="1" applyProtection="1">
      <alignment vertical="center"/>
      <protection/>
    </xf>
    <xf numFmtId="3" fontId="11" fillId="34" borderId="19" xfId="0" applyNumberFormat="1" applyFont="1" applyFill="1" applyBorder="1" applyAlignment="1" applyProtection="1">
      <alignment vertical="center"/>
      <protection/>
    </xf>
    <xf numFmtId="3" fontId="11" fillId="34" borderId="20" xfId="0" applyNumberFormat="1" applyFont="1" applyFill="1" applyBorder="1" applyAlignment="1" applyProtection="1">
      <alignment vertical="center"/>
      <protection/>
    </xf>
    <xf numFmtId="3" fontId="11" fillId="34" borderId="21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3" fontId="11" fillId="34" borderId="22" xfId="0" applyNumberFormat="1" applyFont="1" applyFill="1" applyBorder="1" applyAlignment="1" applyProtection="1">
      <alignment horizontal="centerContinuous" vertical="center"/>
      <protection/>
    </xf>
    <xf numFmtId="3" fontId="11" fillId="34" borderId="15" xfId="0" applyNumberFormat="1" applyFont="1" applyFill="1" applyBorder="1" applyAlignment="1" applyProtection="1">
      <alignment horizontal="center" vertical="center"/>
      <protection/>
    </xf>
    <xf numFmtId="3" fontId="11" fillId="34" borderId="23" xfId="0" applyNumberFormat="1" applyFont="1" applyFill="1" applyBorder="1" applyAlignment="1" applyProtection="1">
      <alignment vertical="center"/>
      <protection/>
    </xf>
    <xf numFmtId="177" fontId="11" fillId="34" borderId="24" xfId="0" applyNumberFormat="1" applyFont="1" applyFill="1" applyBorder="1" applyAlignment="1" applyProtection="1">
      <alignment vertical="center"/>
      <protection/>
    </xf>
    <xf numFmtId="3" fontId="11" fillId="34" borderId="25" xfId="0" applyNumberFormat="1" applyFont="1" applyFill="1" applyBorder="1" applyAlignment="1" applyProtection="1">
      <alignment vertical="center"/>
      <protection/>
    </xf>
    <xf numFmtId="3" fontId="11" fillId="34" borderId="22" xfId="0" applyNumberFormat="1" applyFont="1" applyFill="1" applyBorder="1" applyAlignment="1" applyProtection="1">
      <alignment vertical="center"/>
      <protection/>
    </xf>
    <xf numFmtId="3" fontId="11" fillId="34" borderId="26" xfId="0" applyNumberFormat="1" applyFont="1" applyFill="1" applyBorder="1" applyAlignment="1" applyProtection="1">
      <alignment vertical="center"/>
      <protection/>
    </xf>
    <xf numFmtId="176" fontId="11" fillId="34" borderId="26" xfId="0" applyNumberFormat="1" applyFont="1" applyFill="1" applyBorder="1" applyAlignment="1" applyProtection="1">
      <alignment vertical="center"/>
      <protection/>
    </xf>
    <xf numFmtId="177" fontId="11" fillId="34" borderId="27" xfId="0" applyNumberFormat="1" applyFont="1" applyFill="1" applyBorder="1" applyAlignment="1" applyProtection="1">
      <alignment vertical="center"/>
      <protection/>
    </xf>
    <xf numFmtId="3" fontId="11" fillId="34" borderId="15" xfId="0" applyNumberFormat="1" applyFont="1" applyFill="1" applyBorder="1" applyAlignment="1" applyProtection="1" quotePrefix="1">
      <alignment horizontal="center" vertical="center"/>
      <protection/>
    </xf>
    <xf numFmtId="3" fontId="11" fillId="34" borderId="15" xfId="0" applyNumberFormat="1" applyFont="1" applyFill="1" applyBorder="1" applyAlignment="1" applyProtection="1">
      <alignment vertical="center"/>
      <protection/>
    </xf>
    <xf numFmtId="3" fontId="11" fillId="34" borderId="23" xfId="0" applyNumberFormat="1" applyFont="1" applyFill="1" applyBorder="1" applyAlignment="1" applyProtection="1" quotePrefix="1">
      <alignment horizontal="right" vertical="center"/>
      <protection/>
    </xf>
    <xf numFmtId="3" fontId="11" fillId="34" borderId="25" xfId="0" applyNumberFormat="1" applyFont="1" applyFill="1" applyBorder="1" applyAlignment="1" applyProtection="1" quotePrefix="1">
      <alignment horizontal="right" vertical="center"/>
      <protection/>
    </xf>
    <xf numFmtId="3" fontId="11" fillId="34" borderId="28" xfId="0" applyNumberFormat="1" applyFont="1" applyFill="1" applyBorder="1" applyAlignment="1" applyProtection="1">
      <alignment vertical="center"/>
      <protection/>
    </xf>
    <xf numFmtId="177" fontId="11" fillId="34" borderId="29" xfId="0" applyNumberFormat="1" applyFont="1" applyFill="1" applyBorder="1" applyAlignment="1" applyProtection="1">
      <alignment vertical="center"/>
      <protection/>
    </xf>
    <xf numFmtId="3" fontId="11" fillId="34" borderId="29" xfId="0" applyNumberFormat="1" applyFont="1" applyFill="1" applyBorder="1" applyAlignment="1" applyProtection="1">
      <alignment vertical="center"/>
      <protection/>
    </xf>
    <xf numFmtId="3" fontId="11" fillId="34" borderId="30" xfId="0" applyNumberFormat="1" applyFont="1" applyFill="1" applyBorder="1" applyAlignment="1" applyProtection="1">
      <alignment vertical="center"/>
      <protection/>
    </xf>
    <xf numFmtId="3" fontId="11" fillId="34" borderId="24" xfId="0" applyNumberFormat="1" applyFont="1" applyFill="1" applyBorder="1" applyAlignment="1" applyProtection="1">
      <alignment vertical="center"/>
      <protection/>
    </xf>
    <xf numFmtId="3" fontId="11" fillId="34" borderId="16" xfId="0" applyNumberFormat="1" applyFont="1" applyFill="1" applyBorder="1" applyAlignment="1" applyProtection="1" quotePrefix="1">
      <alignment horizontal="centerContinuous" vertical="center"/>
      <protection/>
    </xf>
    <xf numFmtId="3" fontId="11" fillId="34" borderId="16" xfId="0" applyNumberFormat="1" applyFont="1" applyFill="1" applyBorder="1" applyAlignment="1" applyProtection="1">
      <alignment vertical="center"/>
      <protection/>
    </xf>
    <xf numFmtId="177" fontId="11" fillId="34" borderId="16" xfId="0" applyNumberFormat="1" applyFont="1" applyFill="1" applyBorder="1" applyAlignment="1" applyProtection="1">
      <alignment vertical="center"/>
      <protection/>
    </xf>
    <xf numFmtId="3" fontId="11" fillId="34" borderId="31" xfId="0" applyNumberFormat="1" applyFont="1" applyFill="1" applyBorder="1" applyAlignment="1" applyProtection="1">
      <alignment vertical="center"/>
      <protection/>
    </xf>
    <xf numFmtId="3" fontId="11" fillId="34" borderId="17" xfId="0" applyNumberFormat="1" applyFont="1" applyFill="1" applyBorder="1" applyAlignment="1" applyProtection="1">
      <alignment horizontal="centerContinuous" vertical="center"/>
      <protection/>
    </xf>
    <xf numFmtId="3" fontId="11" fillId="34" borderId="13" xfId="0" applyNumberFormat="1" applyFont="1" applyFill="1" applyBorder="1" applyAlignment="1" applyProtection="1" quotePrefix="1">
      <alignment horizontal="center" vertical="center"/>
      <protection/>
    </xf>
    <xf numFmtId="3" fontId="11" fillId="34" borderId="13" xfId="0" applyNumberFormat="1" applyFont="1" applyFill="1" applyBorder="1" applyAlignment="1" applyProtection="1">
      <alignment vertical="center"/>
      <protection/>
    </xf>
    <xf numFmtId="3" fontId="11" fillId="34" borderId="32" xfId="0" applyNumberFormat="1" applyFont="1" applyFill="1" applyBorder="1" applyAlignment="1" applyProtection="1">
      <alignment vertical="center"/>
      <protection/>
    </xf>
    <xf numFmtId="177" fontId="11" fillId="34" borderId="33" xfId="0" applyNumberFormat="1" applyFont="1" applyFill="1" applyBorder="1" applyAlignment="1" applyProtection="1">
      <alignment vertical="center"/>
      <protection/>
    </xf>
    <xf numFmtId="3" fontId="11" fillId="34" borderId="34" xfId="0" applyNumberFormat="1" applyFont="1" applyFill="1" applyBorder="1" applyAlignment="1" applyProtection="1">
      <alignment vertical="center"/>
      <protection/>
    </xf>
    <xf numFmtId="3" fontId="11" fillId="34" borderId="17" xfId="0" applyNumberFormat="1" applyFont="1" applyFill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2" xfId="0" applyNumberFormat="1" applyFont="1" applyFill="1" applyBorder="1" applyAlignment="1" applyProtection="1">
      <alignment vertical="center"/>
      <protection/>
    </xf>
    <xf numFmtId="3" fontId="11" fillId="34" borderId="12" xfId="0" applyNumberFormat="1" applyFont="1" applyFill="1" applyBorder="1" applyAlignment="1" applyProtection="1">
      <alignment vertical="center"/>
      <protection/>
    </xf>
    <xf numFmtId="177" fontId="11" fillId="34" borderId="11" xfId="0" applyNumberFormat="1" applyFont="1" applyFill="1" applyBorder="1" applyAlignment="1" applyProtection="1">
      <alignment vertical="center"/>
      <protection/>
    </xf>
    <xf numFmtId="3" fontId="11" fillId="34" borderId="35" xfId="0" applyNumberFormat="1" applyFont="1" applyFill="1" applyBorder="1" applyAlignment="1" applyProtection="1">
      <alignment vertical="center"/>
      <protection/>
    </xf>
    <xf numFmtId="177" fontId="11" fillId="34" borderId="36" xfId="0" applyNumberFormat="1" applyFont="1" applyFill="1" applyBorder="1" applyAlignment="1" applyProtection="1">
      <alignment vertical="center"/>
      <protection/>
    </xf>
    <xf numFmtId="177" fontId="11" fillId="34" borderId="37" xfId="0" applyNumberFormat="1" applyFont="1" applyFill="1" applyBorder="1" applyAlignment="1" applyProtection="1">
      <alignment vertical="center"/>
      <protection/>
    </xf>
    <xf numFmtId="3" fontId="11" fillId="34" borderId="38" xfId="0" applyNumberFormat="1" applyFont="1" applyFill="1" applyBorder="1" applyAlignment="1" applyProtection="1">
      <alignment vertical="center"/>
      <protection/>
    </xf>
    <xf numFmtId="3" fontId="11" fillId="34" borderId="39" xfId="0" applyNumberFormat="1" applyFont="1" applyFill="1" applyBorder="1" applyAlignment="1" applyProtection="1">
      <alignment vertical="center"/>
      <protection/>
    </xf>
    <xf numFmtId="3" fontId="11" fillId="34" borderId="40" xfId="0" applyNumberFormat="1" applyFont="1" applyFill="1" applyBorder="1" applyAlignment="1" applyProtection="1">
      <alignment vertical="center"/>
      <protection/>
    </xf>
    <xf numFmtId="3" fontId="11" fillId="34" borderId="13" xfId="0" applyNumberFormat="1" applyFont="1" applyFill="1" applyBorder="1" applyAlignment="1" applyProtection="1">
      <alignment horizontal="center" vertical="center"/>
      <protection/>
    </xf>
    <xf numFmtId="3" fontId="11" fillId="34" borderId="41" xfId="0" applyNumberFormat="1" applyFont="1" applyFill="1" applyBorder="1" applyAlignment="1" applyProtection="1">
      <alignment vertical="center"/>
      <protection/>
    </xf>
    <xf numFmtId="177" fontId="11" fillId="34" borderId="42" xfId="0" applyNumberFormat="1" applyFont="1" applyFill="1" applyBorder="1" applyAlignment="1" applyProtection="1">
      <alignment vertical="center"/>
      <protection/>
    </xf>
    <xf numFmtId="177" fontId="11" fillId="34" borderId="43" xfId="0" applyNumberFormat="1" applyFont="1" applyFill="1" applyBorder="1" applyAlignment="1" applyProtection="1">
      <alignment vertical="center"/>
      <protection/>
    </xf>
    <xf numFmtId="3" fontId="11" fillId="34" borderId="44" xfId="0" applyNumberFormat="1" applyFont="1" applyFill="1" applyBorder="1" applyAlignment="1" applyProtection="1">
      <alignment vertical="center"/>
      <protection/>
    </xf>
    <xf numFmtId="176" fontId="11" fillId="34" borderId="10" xfId="0" applyNumberFormat="1" applyFont="1" applyFill="1" applyBorder="1" applyAlignment="1" applyProtection="1">
      <alignment vertical="center"/>
      <protection/>
    </xf>
    <xf numFmtId="3" fontId="11" fillId="34" borderId="45" xfId="0" applyNumberFormat="1" applyFont="1" applyFill="1" applyBorder="1" applyAlignment="1" applyProtection="1">
      <alignment vertical="center"/>
      <protection/>
    </xf>
    <xf numFmtId="3" fontId="11" fillId="34" borderId="46" xfId="0" applyNumberFormat="1" applyFont="1" applyFill="1" applyBorder="1" applyAlignment="1" applyProtection="1">
      <alignment vertical="center"/>
      <protection/>
    </xf>
    <xf numFmtId="177" fontId="11" fillId="34" borderId="47" xfId="0" applyNumberFormat="1" applyFont="1" applyFill="1" applyBorder="1" applyAlignment="1" applyProtection="1">
      <alignment vertical="center"/>
      <protection/>
    </xf>
    <xf numFmtId="177" fontId="11" fillId="34" borderId="48" xfId="0" applyNumberFormat="1" applyFont="1" applyFill="1" applyBorder="1" applyAlignment="1" applyProtection="1">
      <alignment vertical="center"/>
      <protection/>
    </xf>
    <xf numFmtId="177" fontId="11" fillId="34" borderId="18" xfId="0" applyNumberFormat="1" applyFont="1" applyFill="1" applyBorder="1" applyAlignment="1" applyProtection="1">
      <alignment vertical="center"/>
      <protection/>
    </xf>
    <xf numFmtId="3" fontId="11" fillId="34" borderId="49" xfId="0" applyNumberFormat="1" applyFont="1" applyFill="1" applyBorder="1" applyAlignment="1" applyProtection="1">
      <alignment vertical="center"/>
      <protection/>
    </xf>
    <xf numFmtId="3" fontId="11" fillId="34" borderId="50" xfId="0" applyNumberFormat="1" applyFont="1" applyFill="1" applyBorder="1" applyAlignment="1" applyProtection="1">
      <alignment vertical="center"/>
      <protection/>
    </xf>
    <xf numFmtId="3" fontId="11" fillId="34" borderId="11" xfId="0" applyNumberFormat="1" applyFont="1" applyFill="1" applyBorder="1" applyAlignment="1" applyProtection="1">
      <alignment horizontal="center" vertical="center"/>
      <protection/>
    </xf>
    <xf numFmtId="177" fontId="11" fillId="34" borderId="51" xfId="0" applyNumberFormat="1" applyFont="1" applyFill="1" applyBorder="1" applyAlignment="1" applyProtection="1">
      <alignment vertical="center"/>
      <protection/>
    </xf>
    <xf numFmtId="177" fontId="11" fillId="34" borderId="52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horizontal="center" vertical="center"/>
      <protection/>
    </xf>
    <xf numFmtId="3" fontId="11" fillId="33" borderId="36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vertical="center"/>
      <protection/>
    </xf>
    <xf numFmtId="177" fontId="11" fillId="33" borderId="11" xfId="0" applyNumberFormat="1" applyFont="1" applyFill="1" applyBorder="1" applyAlignment="1" applyProtection="1">
      <alignment vertical="center"/>
      <protection/>
    </xf>
    <xf numFmtId="3" fontId="11" fillId="33" borderId="35" xfId="0" applyNumberFormat="1" applyFont="1" applyFill="1" applyBorder="1" applyAlignment="1" applyProtection="1">
      <alignment vertical="center"/>
      <protection/>
    </xf>
    <xf numFmtId="177" fontId="11" fillId="33" borderId="36" xfId="0" applyNumberFormat="1" applyFont="1" applyFill="1" applyBorder="1" applyAlignment="1" applyProtection="1">
      <alignment vertical="center"/>
      <protection/>
    </xf>
    <xf numFmtId="3" fontId="11" fillId="33" borderId="39" xfId="0" applyNumberFormat="1" applyFont="1" applyFill="1" applyBorder="1" applyAlignment="1" applyProtection="1">
      <alignment vertical="center"/>
      <protection/>
    </xf>
    <xf numFmtId="3" fontId="11" fillId="33" borderId="53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 quotePrefix="1">
      <alignment horizontal="center" vertical="center"/>
      <protection/>
    </xf>
    <xf numFmtId="3" fontId="11" fillId="33" borderId="11" xfId="0" applyNumberFormat="1" applyFont="1" applyFill="1" applyBorder="1" applyAlignment="1" applyProtection="1">
      <alignment vertical="center"/>
      <protection/>
    </xf>
    <xf numFmtId="3" fontId="11" fillId="33" borderId="32" xfId="0" applyNumberFormat="1" applyFont="1" applyFill="1" applyBorder="1" applyAlignment="1" applyProtection="1">
      <alignment vertical="center"/>
      <protection/>
    </xf>
    <xf numFmtId="177" fontId="11" fillId="33" borderId="33" xfId="0" applyNumberFormat="1" applyFont="1" applyFill="1" applyBorder="1" applyAlignment="1" applyProtection="1">
      <alignment vertical="center"/>
      <protection/>
    </xf>
    <xf numFmtId="3" fontId="11" fillId="33" borderId="34" xfId="0" applyNumberFormat="1" applyFont="1" applyFill="1" applyBorder="1" applyAlignment="1" applyProtection="1">
      <alignment vertical="center"/>
      <protection/>
    </xf>
    <xf numFmtId="3" fontId="11" fillId="33" borderId="33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horizontal="centerContinuous" vertical="center"/>
      <protection/>
    </xf>
    <xf numFmtId="3" fontId="7" fillId="33" borderId="17" xfId="0" applyNumberFormat="1" applyFont="1" applyFill="1" applyBorder="1" applyAlignment="1" applyProtection="1" quotePrefix="1">
      <alignment horizontal="center" vertical="center"/>
      <protection/>
    </xf>
    <xf numFmtId="177" fontId="11" fillId="33" borderId="13" xfId="0" applyNumberFormat="1" applyFont="1" applyFill="1" applyBorder="1" applyAlignment="1" applyProtection="1">
      <alignment horizontal="centerContinuous" vertical="center"/>
      <protection/>
    </xf>
    <xf numFmtId="3" fontId="11" fillId="33" borderId="13" xfId="0" applyNumberFormat="1" applyFont="1" applyFill="1" applyBorder="1" applyAlignment="1" applyProtection="1">
      <alignment horizontal="centerContinuous" vertical="center"/>
      <protection/>
    </xf>
    <xf numFmtId="3" fontId="11" fillId="33" borderId="17" xfId="0" applyNumberFormat="1" applyFont="1" applyFill="1" applyBorder="1" applyAlignment="1" applyProtection="1">
      <alignment horizontal="centerContinuous" vertical="center"/>
      <protection/>
    </xf>
    <xf numFmtId="3" fontId="11" fillId="0" borderId="0" xfId="0" applyNumberFormat="1" applyFont="1" applyFill="1" applyBorder="1" applyAlignment="1" applyProtection="1" quotePrefix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 applyProtection="1">
      <alignment horizontal="center" vertical="center"/>
      <protection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11" fillId="35" borderId="21" xfId="0" applyNumberFormat="1" applyFont="1" applyFill="1" applyBorder="1" applyAlignment="1" applyProtection="1">
      <alignment vertical="center"/>
      <protection/>
    </xf>
    <xf numFmtId="3" fontId="11" fillId="35" borderId="16" xfId="0" applyNumberFormat="1" applyFont="1" applyFill="1" applyBorder="1" applyAlignment="1" applyProtection="1">
      <alignment vertical="center"/>
      <protection/>
    </xf>
    <xf numFmtId="3" fontId="11" fillId="35" borderId="31" xfId="0" applyNumberFormat="1" applyFont="1" applyFill="1" applyBorder="1" applyAlignment="1" applyProtection="1">
      <alignment vertical="center"/>
      <protection/>
    </xf>
    <xf numFmtId="3" fontId="7" fillId="35" borderId="14" xfId="0" applyNumberFormat="1" applyFont="1" applyFill="1" applyBorder="1" applyAlignment="1" applyProtection="1">
      <alignment vertical="center"/>
      <protection/>
    </xf>
    <xf numFmtId="177" fontId="7" fillId="35" borderId="11" xfId="0" applyNumberFormat="1" applyFont="1" applyFill="1" applyBorder="1" applyAlignment="1" applyProtection="1">
      <alignment vertical="center"/>
      <protection/>
    </xf>
    <xf numFmtId="3" fontId="7" fillId="35" borderId="11" xfId="0" applyNumberFormat="1" applyFont="1" applyFill="1" applyBorder="1" applyAlignment="1" applyProtection="1">
      <alignment vertical="center"/>
      <protection/>
    </xf>
    <xf numFmtId="176" fontId="7" fillId="35" borderId="11" xfId="0" applyNumberFormat="1" applyFont="1" applyFill="1" applyBorder="1" applyAlignment="1" applyProtection="1">
      <alignment vertical="center"/>
      <protection/>
    </xf>
    <xf numFmtId="3" fontId="7" fillId="35" borderId="17" xfId="0" applyNumberFormat="1" applyFont="1" applyFill="1" applyBorder="1" applyAlignment="1" applyProtection="1">
      <alignment vertical="center"/>
      <protection/>
    </xf>
    <xf numFmtId="3" fontId="7" fillId="35" borderId="13" xfId="0" applyNumberFormat="1" applyFont="1" applyFill="1" applyBorder="1" applyAlignment="1" applyProtection="1">
      <alignment vertical="center"/>
      <protection/>
    </xf>
    <xf numFmtId="176" fontId="7" fillId="35" borderId="13" xfId="0" applyNumberFormat="1" applyFont="1" applyFill="1" applyBorder="1" applyAlignment="1" applyProtection="1">
      <alignment vertical="center"/>
      <protection/>
    </xf>
    <xf numFmtId="3" fontId="11" fillId="35" borderId="14" xfId="0" applyNumberFormat="1" applyFont="1" applyFill="1" applyBorder="1" applyAlignment="1" applyProtection="1">
      <alignment vertical="center"/>
      <protection/>
    </xf>
    <xf numFmtId="3" fontId="11" fillId="35" borderId="11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8" fontId="11" fillId="34" borderId="13" xfId="48" applyFont="1" applyFill="1" applyBorder="1" applyAlignment="1" applyProtection="1">
      <alignment vertical="center"/>
      <protection/>
    </xf>
    <xf numFmtId="177" fontId="7" fillId="35" borderId="13" xfId="0" applyNumberFormat="1" applyFont="1" applyFill="1" applyBorder="1" applyAlignment="1" applyProtection="1">
      <alignment vertical="center"/>
      <protection/>
    </xf>
    <xf numFmtId="3" fontId="7" fillId="36" borderId="54" xfId="0" applyNumberFormat="1" applyFont="1" applyFill="1" applyBorder="1" applyAlignment="1" applyProtection="1">
      <alignment vertical="center"/>
      <protection/>
    </xf>
    <xf numFmtId="3" fontId="7" fillId="36" borderId="55" xfId="0" applyNumberFormat="1" applyFont="1" applyFill="1" applyBorder="1" applyAlignment="1" applyProtection="1">
      <alignment vertical="center"/>
      <protection/>
    </xf>
    <xf numFmtId="177" fontId="7" fillId="36" borderId="54" xfId="0" applyNumberFormat="1" applyFont="1" applyFill="1" applyBorder="1" applyAlignment="1" applyProtection="1">
      <alignment vertical="center"/>
      <protection/>
    </xf>
    <xf numFmtId="3" fontId="7" fillId="36" borderId="56" xfId="0" applyNumberFormat="1" applyFont="1" applyFill="1" applyBorder="1" applyAlignment="1" applyProtection="1">
      <alignment vertical="center"/>
      <protection/>
    </xf>
    <xf numFmtId="176" fontId="7" fillId="36" borderId="54" xfId="0" applyNumberFormat="1" applyFont="1" applyFill="1" applyBorder="1" applyAlignment="1" applyProtection="1">
      <alignment vertical="center"/>
      <protection/>
    </xf>
    <xf numFmtId="3" fontId="9" fillId="36" borderId="57" xfId="0" applyNumberFormat="1" applyFont="1" applyFill="1" applyBorder="1" applyAlignment="1" applyProtection="1">
      <alignment horizontal="center" vertical="center"/>
      <protection/>
    </xf>
    <xf numFmtId="0" fontId="7" fillId="36" borderId="57" xfId="0" applyNumberFormat="1" applyFont="1" applyFill="1" applyBorder="1" applyAlignment="1" applyProtection="1">
      <alignment vertical="center"/>
      <protection/>
    </xf>
    <xf numFmtId="3" fontId="7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22" xfId="0" applyNumberFormat="1" applyFont="1" applyBorder="1" applyAlignment="1" applyProtection="1">
      <alignment vertical="center"/>
      <protection/>
    </xf>
    <xf numFmtId="3" fontId="7" fillId="33" borderId="58" xfId="0" applyNumberFormat="1" applyFont="1" applyFill="1" applyBorder="1" applyAlignment="1" applyProtection="1">
      <alignment vertical="center"/>
      <protection/>
    </xf>
    <xf numFmtId="3" fontId="7" fillId="33" borderId="59" xfId="0" applyNumberFormat="1" applyFont="1" applyFill="1" applyBorder="1" applyAlignment="1" applyProtection="1">
      <alignment horizontal="center" vertical="center"/>
      <protection/>
    </xf>
    <xf numFmtId="3" fontId="7" fillId="33" borderId="60" xfId="0" applyNumberFormat="1" applyFont="1" applyFill="1" applyBorder="1" applyAlignment="1" applyProtection="1">
      <alignment horizontal="center" vertical="center"/>
      <protection/>
    </xf>
    <xf numFmtId="3" fontId="7" fillId="33" borderId="61" xfId="0" applyNumberFormat="1" applyFont="1" applyFill="1" applyBorder="1" applyAlignment="1" applyProtection="1">
      <alignment horizontal="center" vertical="center"/>
      <protection/>
    </xf>
    <xf numFmtId="3" fontId="7" fillId="33" borderId="62" xfId="0" applyNumberFormat="1" applyFont="1" applyFill="1" applyBorder="1" applyAlignment="1" applyProtection="1">
      <alignment horizontal="center" vertical="center"/>
      <protection/>
    </xf>
    <xf numFmtId="3" fontId="7" fillId="0" borderId="63" xfId="0" applyNumberFormat="1" applyFont="1" applyBorder="1" applyAlignment="1" applyProtection="1">
      <alignment vertical="center"/>
      <protection/>
    </xf>
    <xf numFmtId="3" fontId="7" fillId="33" borderId="64" xfId="0" applyNumberFormat="1" applyFont="1" applyFill="1" applyBorder="1" applyAlignment="1" applyProtection="1">
      <alignment vertical="center"/>
      <protection/>
    </xf>
    <xf numFmtId="3" fontId="7" fillId="33" borderId="65" xfId="0" applyNumberFormat="1" applyFont="1" applyFill="1" applyBorder="1" applyAlignment="1" applyProtection="1">
      <alignment vertical="center"/>
      <protection/>
    </xf>
    <xf numFmtId="3" fontId="7" fillId="33" borderId="66" xfId="0" applyNumberFormat="1" applyFont="1" applyFill="1" applyBorder="1" applyAlignment="1" applyProtection="1">
      <alignment vertical="center"/>
      <protection/>
    </xf>
    <xf numFmtId="3" fontId="7" fillId="33" borderId="67" xfId="0" applyNumberFormat="1" applyFont="1" applyFill="1" applyBorder="1" applyAlignment="1" applyProtection="1">
      <alignment vertical="center"/>
      <protection/>
    </xf>
    <xf numFmtId="3" fontId="7" fillId="33" borderId="68" xfId="0" applyNumberFormat="1" applyFont="1" applyFill="1" applyBorder="1" applyAlignment="1" applyProtection="1">
      <alignment vertical="center"/>
      <protection/>
    </xf>
    <xf numFmtId="3" fontId="7" fillId="33" borderId="69" xfId="0" applyNumberFormat="1" applyFont="1" applyFill="1" applyBorder="1" applyAlignment="1" applyProtection="1">
      <alignment vertical="center"/>
      <protection/>
    </xf>
    <xf numFmtId="3" fontId="7" fillId="33" borderId="60" xfId="0" applyNumberFormat="1" applyFont="1" applyFill="1" applyBorder="1" applyAlignment="1" applyProtection="1">
      <alignment vertical="center"/>
      <protection/>
    </xf>
    <xf numFmtId="3" fontId="7" fillId="33" borderId="70" xfId="0" applyNumberFormat="1" applyFont="1" applyFill="1" applyBorder="1" applyAlignment="1" applyProtection="1">
      <alignment vertical="center"/>
      <protection/>
    </xf>
    <xf numFmtId="3" fontId="7" fillId="33" borderId="71" xfId="0" applyNumberFormat="1" applyFont="1" applyFill="1" applyBorder="1" applyAlignment="1" applyProtection="1">
      <alignment horizontal="center" vertical="center"/>
      <protection/>
    </xf>
    <xf numFmtId="3" fontId="7" fillId="0" borderId="72" xfId="0" applyNumberFormat="1" applyFont="1" applyBorder="1" applyAlignment="1" applyProtection="1">
      <alignment vertical="center"/>
      <protection/>
    </xf>
    <xf numFmtId="3" fontId="7" fillId="33" borderId="61" xfId="0" applyNumberFormat="1" applyFont="1" applyFill="1" applyBorder="1" applyAlignment="1" applyProtection="1">
      <alignment vertical="center"/>
      <protection/>
    </xf>
    <xf numFmtId="3" fontId="7" fillId="33" borderId="62" xfId="0" applyNumberFormat="1" applyFont="1" applyFill="1" applyBorder="1" applyAlignment="1" applyProtection="1">
      <alignment vertical="center"/>
      <protection/>
    </xf>
    <xf numFmtId="177" fontId="7" fillId="33" borderId="73" xfId="0" applyNumberFormat="1" applyFont="1" applyFill="1" applyBorder="1" applyAlignment="1" applyProtection="1">
      <alignment vertical="center"/>
      <protection/>
    </xf>
    <xf numFmtId="3" fontId="7" fillId="0" borderId="74" xfId="0" applyNumberFormat="1" applyFont="1" applyBorder="1" applyAlignment="1" applyProtection="1">
      <alignment vertical="center"/>
      <protection/>
    </xf>
    <xf numFmtId="3" fontId="7" fillId="33" borderId="75" xfId="0" applyNumberFormat="1" applyFont="1" applyFill="1" applyBorder="1" applyAlignment="1" applyProtection="1">
      <alignment vertical="center"/>
      <protection/>
    </xf>
    <xf numFmtId="201" fontId="7" fillId="33" borderId="75" xfId="0" applyNumberFormat="1" applyFont="1" applyFill="1" applyBorder="1" applyAlignment="1" applyProtection="1">
      <alignment vertical="center"/>
      <protection/>
    </xf>
    <xf numFmtId="3" fontId="7" fillId="0" borderId="76" xfId="0" applyNumberFormat="1" applyFont="1" applyBorder="1" applyAlignment="1" applyProtection="1">
      <alignment vertical="center"/>
      <protection/>
    </xf>
    <xf numFmtId="177" fontId="7" fillId="0" borderId="77" xfId="0" applyNumberFormat="1" applyFont="1" applyBorder="1" applyAlignment="1" applyProtection="1">
      <alignment vertical="center"/>
      <protection/>
    </xf>
    <xf numFmtId="3" fontId="7" fillId="0" borderId="78" xfId="0" applyNumberFormat="1" applyFont="1" applyBorder="1" applyAlignment="1" applyProtection="1">
      <alignment vertical="center"/>
      <protection/>
    </xf>
    <xf numFmtId="3" fontId="7" fillId="0" borderId="79" xfId="0" applyNumberFormat="1" applyFont="1" applyBorder="1" applyAlignment="1" applyProtection="1">
      <alignment vertical="center"/>
      <protection/>
    </xf>
    <xf numFmtId="3" fontId="7" fillId="0" borderId="80" xfId="0" applyNumberFormat="1" applyFont="1" applyBorder="1" applyAlignment="1" applyProtection="1">
      <alignment vertical="center"/>
      <protection/>
    </xf>
    <xf numFmtId="3" fontId="7" fillId="33" borderId="81" xfId="0" applyNumberFormat="1" applyFont="1" applyFill="1" applyBorder="1" applyAlignment="1" applyProtection="1">
      <alignment vertical="center"/>
      <protection/>
    </xf>
    <xf numFmtId="177" fontId="7" fillId="33" borderId="82" xfId="0" applyNumberFormat="1" applyFont="1" applyFill="1" applyBorder="1" applyAlignment="1" applyProtection="1">
      <alignment vertical="center"/>
      <protection/>
    </xf>
    <xf numFmtId="3" fontId="7" fillId="33" borderId="83" xfId="0" applyNumberFormat="1" applyFont="1" applyFill="1" applyBorder="1" applyAlignment="1" applyProtection="1">
      <alignment vertical="center"/>
      <protection/>
    </xf>
    <xf numFmtId="3" fontId="7" fillId="33" borderId="84" xfId="0" applyNumberFormat="1" applyFont="1" applyFill="1" applyBorder="1" applyAlignment="1" applyProtection="1">
      <alignment vertical="center"/>
      <protection/>
    </xf>
    <xf numFmtId="3" fontId="7" fillId="33" borderId="85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 quotePrefix="1">
      <alignment horizontal="center" vertical="center"/>
      <protection/>
    </xf>
    <xf numFmtId="3" fontId="7" fillId="33" borderId="70" xfId="0" applyNumberFormat="1" applyFont="1" applyFill="1" applyBorder="1" applyAlignment="1" applyProtection="1">
      <alignment horizontal="center" vertical="center"/>
      <protection/>
    </xf>
    <xf numFmtId="3" fontId="7" fillId="33" borderId="86" xfId="0" applyNumberFormat="1" applyFont="1" applyFill="1" applyBorder="1" applyAlignment="1" applyProtection="1">
      <alignment horizontal="center" vertical="center"/>
      <protection/>
    </xf>
    <xf numFmtId="3" fontId="7" fillId="33" borderId="70" xfId="0" applyNumberFormat="1" applyFont="1" applyFill="1" applyBorder="1" applyAlignment="1" applyProtection="1" quotePrefix="1">
      <alignment horizontal="center" vertical="center"/>
      <protection/>
    </xf>
    <xf numFmtId="3" fontId="7" fillId="37" borderId="11" xfId="0" applyNumberFormat="1" applyFont="1" applyFill="1" applyBorder="1" applyAlignment="1" applyProtection="1">
      <alignment vertical="center"/>
      <protection/>
    </xf>
    <xf numFmtId="3" fontId="7" fillId="37" borderId="87" xfId="0" applyNumberFormat="1" applyFont="1" applyFill="1" applyBorder="1" applyAlignment="1" applyProtection="1">
      <alignment vertical="center"/>
      <protection/>
    </xf>
    <xf numFmtId="177" fontId="7" fillId="37" borderId="88" xfId="0" applyNumberFormat="1" applyFont="1" applyFill="1" applyBorder="1" applyAlignment="1" applyProtection="1">
      <alignment vertical="center"/>
      <protection/>
    </xf>
    <xf numFmtId="3" fontId="7" fillId="37" borderId="89" xfId="0" applyNumberFormat="1" applyFont="1" applyFill="1" applyBorder="1" applyAlignment="1" applyProtection="1">
      <alignment vertical="center"/>
      <protection/>
    </xf>
    <xf numFmtId="3" fontId="7" fillId="37" borderId="90" xfId="0" applyNumberFormat="1" applyFont="1" applyFill="1" applyBorder="1" applyAlignment="1" applyProtection="1">
      <alignment vertical="center"/>
      <protection/>
    </xf>
    <xf numFmtId="3" fontId="7" fillId="37" borderId="91" xfId="0" applyNumberFormat="1" applyFont="1" applyFill="1" applyBorder="1" applyAlignment="1" applyProtection="1">
      <alignment vertical="center"/>
      <protection/>
    </xf>
    <xf numFmtId="3" fontId="7" fillId="37" borderId="14" xfId="0" applyNumberFormat="1" applyFont="1" applyFill="1" applyBorder="1" applyAlignment="1" applyProtection="1">
      <alignment vertical="center"/>
      <protection/>
    </xf>
    <xf numFmtId="3" fontId="7" fillId="37" borderId="75" xfId="0" applyNumberFormat="1" applyFont="1" applyFill="1" applyBorder="1" applyAlignment="1" applyProtection="1">
      <alignment vertical="center"/>
      <protection/>
    </xf>
    <xf numFmtId="3" fontId="7" fillId="37" borderId="61" xfId="0" applyNumberFormat="1" applyFont="1" applyFill="1" applyBorder="1" applyAlignment="1" applyProtection="1">
      <alignment vertical="center"/>
      <protection/>
    </xf>
    <xf numFmtId="3" fontId="7" fillId="37" borderId="62" xfId="0" applyNumberFormat="1" applyFont="1" applyFill="1" applyBorder="1" applyAlignment="1" applyProtection="1">
      <alignment vertical="center"/>
      <protection/>
    </xf>
    <xf numFmtId="176" fontId="7" fillId="37" borderId="11" xfId="0" applyNumberFormat="1" applyFont="1" applyFill="1" applyBorder="1" applyAlignment="1" applyProtection="1">
      <alignment vertical="center"/>
      <protection/>
    </xf>
    <xf numFmtId="3" fontId="7" fillId="37" borderId="81" xfId="0" applyNumberFormat="1" applyFont="1" applyFill="1" applyBorder="1" applyAlignment="1" applyProtection="1">
      <alignment vertical="center"/>
      <protection/>
    </xf>
    <xf numFmtId="177" fontId="7" fillId="37" borderId="82" xfId="0" applyNumberFormat="1" applyFont="1" applyFill="1" applyBorder="1" applyAlignment="1" applyProtection="1">
      <alignment vertical="center"/>
      <protection/>
    </xf>
    <xf numFmtId="3" fontId="7" fillId="37" borderId="83" xfId="0" applyNumberFormat="1" applyFont="1" applyFill="1" applyBorder="1" applyAlignment="1" applyProtection="1">
      <alignment vertical="center"/>
      <protection/>
    </xf>
    <xf numFmtId="3" fontId="7" fillId="37" borderId="84" xfId="0" applyNumberFormat="1" applyFont="1" applyFill="1" applyBorder="1" applyAlignment="1" applyProtection="1">
      <alignment vertical="center"/>
      <protection/>
    </xf>
    <xf numFmtId="3" fontId="7" fillId="37" borderId="85" xfId="0" applyNumberFormat="1" applyFont="1" applyFill="1" applyBorder="1" applyAlignment="1" applyProtection="1">
      <alignment vertical="center"/>
      <protection/>
    </xf>
    <xf numFmtId="177" fontId="7" fillId="37" borderId="75" xfId="0" applyNumberFormat="1" applyFont="1" applyFill="1" applyBorder="1" applyAlignment="1" applyProtection="1">
      <alignment vertical="center"/>
      <protection/>
    </xf>
    <xf numFmtId="3" fontId="7" fillId="37" borderId="13" xfId="0" applyNumberFormat="1" applyFont="1" applyFill="1" applyBorder="1" applyAlignment="1" applyProtection="1">
      <alignment vertical="center"/>
      <protection/>
    </xf>
    <xf numFmtId="3" fontId="7" fillId="37" borderId="92" xfId="0" applyNumberFormat="1" applyFont="1" applyFill="1" applyBorder="1" applyAlignment="1" applyProtection="1">
      <alignment vertical="center"/>
      <protection/>
    </xf>
    <xf numFmtId="177" fontId="7" fillId="37" borderId="93" xfId="0" applyNumberFormat="1" applyFont="1" applyFill="1" applyBorder="1" applyAlignment="1" applyProtection="1">
      <alignment vertical="center"/>
      <protection/>
    </xf>
    <xf numFmtId="3" fontId="7" fillId="37" borderId="68" xfId="0" applyNumberFormat="1" applyFont="1" applyFill="1" applyBorder="1" applyAlignment="1" applyProtection="1">
      <alignment vertical="center"/>
      <protection/>
    </xf>
    <xf numFmtId="3" fontId="7" fillId="37" borderId="69" xfId="0" applyNumberFormat="1" applyFont="1" applyFill="1" applyBorder="1" applyAlignment="1" applyProtection="1">
      <alignment vertical="center"/>
      <protection/>
    </xf>
    <xf numFmtId="3" fontId="7" fillId="37" borderId="67" xfId="0" applyNumberFormat="1" applyFont="1" applyFill="1" applyBorder="1" applyAlignment="1" applyProtection="1">
      <alignment vertical="center"/>
      <protection/>
    </xf>
    <xf numFmtId="3" fontId="7" fillId="37" borderId="17" xfId="0" applyNumberFormat="1" applyFont="1" applyFill="1" applyBorder="1" applyAlignment="1" applyProtection="1">
      <alignment vertical="center"/>
      <protection/>
    </xf>
    <xf numFmtId="3" fontId="7" fillId="37" borderId="86" xfId="0" applyNumberFormat="1" applyFont="1" applyFill="1" applyBorder="1" applyAlignment="1" applyProtection="1">
      <alignment vertical="center"/>
      <protection/>
    </xf>
    <xf numFmtId="3" fontId="7" fillId="37" borderId="60" xfId="0" applyNumberFormat="1" applyFont="1" applyFill="1" applyBorder="1" applyAlignment="1" applyProtection="1">
      <alignment vertical="center"/>
      <protection/>
    </xf>
    <xf numFmtId="3" fontId="7" fillId="37" borderId="70" xfId="0" applyNumberFormat="1" applyFont="1" applyFill="1" applyBorder="1" applyAlignment="1" applyProtection="1">
      <alignment vertical="center"/>
      <protection/>
    </xf>
    <xf numFmtId="176" fontId="7" fillId="37" borderId="13" xfId="0" applyNumberFormat="1" applyFont="1" applyFill="1" applyBorder="1" applyAlignment="1" applyProtection="1">
      <alignment vertical="center"/>
      <protection/>
    </xf>
    <xf numFmtId="3" fontId="7" fillId="37" borderId="82" xfId="0" applyNumberFormat="1" applyFont="1" applyFill="1" applyBorder="1" applyAlignment="1" applyProtection="1">
      <alignment vertical="center"/>
      <protection/>
    </xf>
    <xf numFmtId="3" fontId="7" fillId="37" borderId="83" xfId="0" applyNumberFormat="1" applyFont="1" applyFill="1" applyBorder="1" applyAlignment="1" applyProtection="1">
      <alignment horizontal="right" vertical="center"/>
      <protection/>
    </xf>
    <xf numFmtId="3" fontId="7" fillId="37" borderId="84" xfId="0" applyNumberFormat="1" applyFont="1" applyFill="1" applyBorder="1" applyAlignment="1" applyProtection="1">
      <alignment horizontal="right" vertical="center"/>
      <protection/>
    </xf>
    <xf numFmtId="201" fontId="7" fillId="37" borderId="88" xfId="0" applyNumberFormat="1" applyFont="1" applyFill="1" applyBorder="1" applyAlignment="1" applyProtection="1">
      <alignment vertical="center"/>
      <protection/>
    </xf>
    <xf numFmtId="3" fontId="7" fillId="37" borderId="88" xfId="0" applyNumberFormat="1" applyFont="1" applyFill="1" applyBorder="1" applyAlignment="1" applyProtection="1">
      <alignment vertical="center"/>
      <protection/>
    </xf>
    <xf numFmtId="3" fontId="7" fillId="37" borderId="85" xfId="0" applyNumberFormat="1" applyFont="1" applyFill="1" applyBorder="1" applyAlignment="1" applyProtection="1">
      <alignment horizontal="right" vertical="center"/>
      <protection/>
    </xf>
    <xf numFmtId="3" fontId="7" fillId="37" borderId="89" xfId="0" applyNumberFormat="1" applyFont="1" applyFill="1" applyBorder="1" applyAlignment="1" applyProtection="1" quotePrefix="1">
      <alignment horizontal="right" vertical="center"/>
      <protection/>
    </xf>
    <xf numFmtId="3" fontId="7" fillId="37" borderId="90" xfId="0" applyNumberFormat="1" applyFont="1" applyFill="1" applyBorder="1" applyAlignment="1" applyProtection="1" quotePrefix="1">
      <alignment horizontal="right" vertical="center"/>
      <protection/>
    </xf>
    <xf numFmtId="3" fontId="7" fillId="37" borderId="91" xfId="0" applyNumberFormat="1" applyFont="1" applyFill="1" applyBorder="1" applyAlignment="1" applyProtection="1">
      <alignment horizontal="right" vertical="center"/>
      <protection/>
    </xf>
    <xf numFmtId="3" fontId="7" fillId="37" borderId="68" xfId="0" applyNumberFormat="1" applyFont="1" applyFill="1" applyBorder="1" applyAlignment="1" applyProtection="1" quotePrefix="1">
      <alignment horizontal="right" vertical="center"/>
      <protection/>
    </xf>
    <xf numFmtId="3" fontId="7" fillId="37" borderId="69" xfId="0" applyNumberFormat="1" applyFont="1" applyFill="1" applyBorder="1" applyAlignment="1" applyProtection="1" quotePrefix="1">
      <alignment horizontal="right" vertical="center"/>
      <protection/>
    </xf>
    <xf numFmtId="3" fontId="7" fillId="37" borderId="84" xfId="0" applyNumberFormat="1" applyFont="1" applyFill="1" applyBorder="1" applyAlignment="1" applyProtection="1" quotePrefix="1">
      <alignment horizontal="right" vertical="center"/>
      <protection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3" fontId="7" fillId="33" borderId="75" xfId="0" applyNumberFormat="1" applyFont="1" applyFill="1" applyBorder="1" applyAlignment="1" applyProtection="1">
      <alignment horizontal="center" vertical="center"/>
      <protection/>
    </xf>
    <xf numFmtId="3" fontId="7" fillId="0" borderId="87" xfId="0" applyNumberFormat="1" applyFont="1" applyBorder="1" applyAlignment="1" applyProtection="1">
      <alignment horizontal="center" vertical="center"/>
      <protection/>
    </xf>
    <xf numFmtId="3" fontId="7" fillId="0" borderId="88" xfId="0" applyNumberFormat="1" applyFont="1" applyBorder="1" applyAlignment="1" applyProtection="1">
      <alignment horizontal="center" vertical="center"/>
      <protection/>
    </xf>
    <xf numFmtId="3" fontId="7" fillId="0" borderId="81" xfId="0" applyNumberFormat="1" applyFont="1" applyBorder="1" applyAlignment="1" applyProtection="1">
      <alignment horizontal="center" vertical="center"/>
      <protection/>
    </xf>
    <xf numFmtId="3" fontId="7" fillId="0" borderId="82" xfId="0" applyNumberFormat="1" applyFont="1" applyBorder="1" applyAlignment="1" applyProtection="1">
      <alignment horizontal="center" vertical="center"/>
      <protection/>
    </xf>
    <xf numFmtId="3" fontId="7" fillId="0" borderId="92" xfId="0" applyNumberFormat="1" applyFont="1" applyBorder="1" applyAlignment="1" applyProtection="1">
      <alignment horizontal="center" vertical="center"/>
      <protection/>
    </xf>
    <xf numFmtId="3" fontId="7" fillId="0" borderId="93" xfId="0" applyNumberFormat="1" applyFont="1" applyBorder="1" applyAlignment="1" applyProtection="1">
      <alignment horizontal="center" vertical="center"/>
      <protection/>
    </xf>
    <xf numFmtId="3" fontId="7" fillId="33" borderId="59" xfId="0" applyNumberFormat="1" applyFont="1" applyFill="1" applyBorder="1" applyAlignment="1" applyProtection="1">
      <alignment horizontal="center" vertical="center"/>
      <protection/>
    </xf>
    <xf numFmtId="3" fontId="7" fillId="33" borderId="60" xfId="0" applyNumberFormat="1" applyFont="1" applyFill="1" applyBorder="1" applyAlignment="1" applyProtection="1">
      <alignment horizontal="center" vertical="center"/>
      <protection/>
    </xf>
    <xf numFmtId="3" fontId="7" fillId="33" borderId="92" xfId="0" applyNumberFormat="1" applyFont="1" applyFill="1" applyBorder="1" applyAlignment="1" applyProtection="1">
      <alignment horizontal="center" vertical="center"/>
      <protection/>
    </xf>
    <xf numFmtId="3" fontId="7" fillId="33" borderId="93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 quotePrefix="1">
      <alignment horizontal="center" vertical="center"/>
      <protection/>
    </xf>
    <xf numFmtId="3" fontId="7" fillId="33" borderId="75" xfId="0" applyNumberFormat="1" applyFont="1" applyFill="1" applyBorder="1" applyAlignment="1" applyProtection="1" quotePrefix="1">
      <alignment horizontal="center" vertical="center"/>
      <protection/>
    </xf>
    <xf numFmtId="3" fontId="7" fillId="33" borderId="21" xfId="0" applyNumberFormat="1" applyFont="1" applyFill="1" applyBorder="1" applyAlignment="1" applyProtection="1">
      <alignment horizontal="center" vertical="center"/>
      <protection/>
    </xf>
    <xf numFmtId="3" fontId="7" fillId="33" borderId="48" xfId="0" applyNumberFormat="1" applyFont="1" applyFill="1" applyBorder="1" applyAlignment="1" applyProtection="1">
      <alignment horizontal="center" vertical="center"/>
      <protection/>
    </xf>
    <xf numFmtId="3" fontId="7" fillId="33" borderId="16" xfId="0" applyNumberFormat="1" applyFont="1" applyFill="1" applyBorder="1" applyAlignment="1" applyProtection="1">
      <alignment horizontal="center" vertical="center"/>
      <protection/>
    </xf>
    <xf numFmtId="3" fontId="7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8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center" vertical="center"/>
      <protection/>
    </xf>
    <xf numFmtId="3" fontId="7" fillId="33" borderId="94" xfId="0" applyNumberFormat="1" applyFont="1" applyFill="1" applyBorder="1" applyAlignment="1" applyProtection="1">
      <alignment horizontal="center" vertical="center"/>
      <protection/>
    </xf>
    <xf numFmtId="3" fontId="7" fillId="33" borderId="95" xfId="0" applyNumberFormat="1" applyFont="1" applyFill="1" applyBorder="1" applyAlignment="1" applyProtection="1">
      <alignment horizontal="center" vertical="center"/>
      <protection/>
    </xf>
    <xf numFmtId="3" fontId="7" fillId="33" borderId="96" xfId="0" applyNumberFormat="1" applyFont="1" applyFill="1" applyBorder="1" applyAlignment="1" applyProtection="1">
      <alignment horizontal="center" vertical="center"/>
      <protection/>
    </xf>
    <xf numFmtId="3" fontId="7" fillId="33" borderId="97" xfId="0" applyNumberFormat="1" applyFont="1" applyFill="1" applyBorder="1" applyAlignment="1" applyProtection="1">
      <alignment horizontal="center" vertical="center" wrapText="1"/>
      <protection/>
    </xf>
    <xf numFmtId="3" fontId="7" fillId="33" borderId="62" xfId="0" applyNumberFormat="1" applyFont="1" applyFill="1" applyBorder="1" applyAlignment="1" applyProtection="1">
      <alignment horizontal="center" vertical="center"/>
      <protection/>
    </xf>
    <xf numFmtId="3" fontId="7" fillId="33" borderId="98" xfId="0" applyNumberFormat="1" applyFont="1" applyFill="1" applyBorder="1" applyAlignment="1" applyProtection="1">
      <alignment horizontal="center" vertical="center" wrapText="1"/>
      <protection/>
    </xf>
    <xf numFmtId="3" fontId="7" fillId="33" borderId="61" xfId="0" applyNumberFormat="1" applyFont="1" applyFill="1" applyBorder="1" applyAlignment="1" applyProtection="1">
      <alignment horizontal="center" vertical="center"/>
      <protection/>
    </xf>
    <xf numFmtId="3" fontId="8" fillId="33" borderId="97" xfId="0" applyNumberFormat="1" applyFont="1" applyFill="1" applyBorder="1" applyAlignment="1" applyProtection="1" quotePrefix="1">
      <alignment horizontal="center" vertical="center" wrapText="1"/>
      <protection/>
    </xf>
    <xf numFmtId="3" fontId="8" fillId="33" borderId="62" xfId="0" applyNumberFormat="1" applyFont="1" applyFill="1" applyBorder="1" applyAlignment="1" applyProtection="1" quotePrefix="1">
      <alignment horizontal="center" vertical="center"/>
      <protection/>
    </xf>
    <xf numFmtId="3" fontId="7" fillId="33" borderId="99" xfId="0" applyNumberFormat="1" applyFont="1" applyFill="1" applyBorder="1" applyAlignment="1" applyProtection="1">
      <alignment horizontal="center" vertical="center"/>
      <protection/>
    </xf>
    <xf numFmtId="3" fontId="7" fillId="33" borderId="98" xfId="0" applyNumberFormat="1" applyFont="1" applyFill="1" applyBorder="1" applyAlignment="1" applyProtection="1">
      <alignment horizontal="center" vertical="center"/>
      <protection/>
    </xf>
    <xf numFmtId="3" fontId="7" fillId="33" borderId="71" xfId="0" applyNumberFormat="1" applyFont="1" applyFill="1" applyBorder="1" applyAlignment="1" applyProtection="1">
      <alignment horizontal="center" vertical="center"/>
      <protection/>
    </xf>
    <xf numFmtId="3" fontId="8" fillId="33" borderId="99" xfId="0" applyNumberFormat="1" applyFont="1" applyFill="1" applyBorder="1" applyAlignment="1" applyProtection="1">
      <alignment horizontal="center" vertical="center" wrapText="1"/>
      <protection/>
    </xf>
    <xf numFmtId="3" fontId="8" fillId="33" borderId="71" xfId="0" applyNumberFormat="1" applyFont="1" applyFill="1" applyBorder="1" applyAlignment="1" applyProtection="1">
      <alignment horizontal="center" vertical="center"/>
      <protection/>
    </xf>
    <xf numFmtId="3" fontId="8" fillId="33" borderId="98" xfId="0" applyNumberFormat="1" applyFont="1" applyFill="1" applyBorder="1" applyAlignment="1" applyProtection="1">
      <alignment horizontal="center" vertical="center" wrapText="1"/>
      <protection/>
    </xf>
    <xf numFmtId="3" fontId="8" fillId="33" borderId="61" xfId="0" applyNumberFormat="1" applyFont="1" applyFill="1" applyBorder="1" applyAlignment="1" applyProtection="1">
      <alignment horizontal="center" vertical="center"/>
      <protection/>
    </xf>
    <xf numFmtId="3" fontId="8" fillId="33" borderId="97" xfId="0" applyNumberFormat="1" applyFont="1" applyFill="1" applyBorder="1" applyAlignment="1" applyProtection="1">
      <alignment horizontal="center" vertical="center" wrapText="1"/>
      <protection/>
    </xf>
    <xf numFmtId="3" fontId="8" fillId="33" borderId="62" xfId="0" applyNumberFormat="1" applyFont="1" applyFill="1" applyBorder="1" applyAlignment="1" applyProtection="1">
      <alignment horizontal="center" vertical="center"/>
      <protection/>
    </xf>
    <xf numFmtId="3" fontId="7" fillId="33" borderId="99" xfId="0" applyNumberFormat="1" applyFont="1" applyFill="1" applyBorder="1" applyAlignment="1" applyProtection="1" quotePrefix="1">
      <alignment horizontal="center" vertical="center"/>
      <protection/>
    </xf>
    <xf numFmtId="3" fontId="7" fillId="33" borderId="98" xfId="0" applyNumberFormat="1" applyFont="1" applyFill="1" applyBorder="1" applyAlignment="1" applyProtection="1" quotePrefix="1">
      <alignment horizontal="center" vertical="center"/>
      <protection/>
    </xf>
    <xf numFmtId="3" fontId="7" fillId="33" borderId="71" xfId="0" applyNumberFormat="1" applyFont="1" applyFill="1" applyBorder="1" applyAlignment="1" applyProtection="1" quotePrefix="1">
      <alignment horizontal="center" vertical="center"/>
      <protection/>
    </xf>
    <xf numFmtId="3" fontId="7" fillId="33" borderId="61" xfId="0" applyNumberFormat="1" applyFont="1" applyFill="1" applyBorder="1" applyAlignment="1" applyProtection="1" quotePrefix="1">
      <alignment horizontal="center" vertical="center"/>
      <protection/>
    </xf>
    <xf numFmtId="3" fontId="7" fillId="33" borderId="31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99" xfId="0" applyNumberFormat="1" applyFont="1" applyFill="1" applyBorder="1" applyAlignment="1" applyProtection="1">
      <alignment horizontal="center" vertical="center"/>
      <protection/>
    </xf>
    <xf numFmtId="3" fontId="8" fillId="33" borderId="98" xfId="0" applyNumberFormat="1" applyFont="1" applyFill="1" applyBorder="1" applyAlignment="1" applyProtection="1" quotePrefix="1">
      <alignment horizontal="center" vertical="center" wrapText="1"/>
      <protection/>
    </xf>
    <xf numFmtId="3" fontId="8" fillId="33" borderId="61" xfId="0" applyNumberFormat="1" applyFont="1" applyFill="1" applyBorder="1" applyAlignment="1" applyProtection="1" quotePrefix="1">
      <alignment horizontal="center" vertical="center"/>
      <protection/>
    </xf>
    <xf numFmtId="3" fontId="7" fillId="33" borderId="31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13" fillId="33" borderId="31" xfId="0" applyNumberFormat="1" applyFont="1" applyFill="1" applyBorder="1" applyAlignment="1" applyProtection="1" quotePrefix="1">
      <alignment horizontal="center" vertical="center" wrapText="1"/>
      <protection/>
    </xf>
    <xf numFmtId="3" fontId="13" fillId="33" borderId="12" xfId="0" applyNumberFormat="1" applyFont="1" applyFill="1" applyBorder="1" applyAlignment="1" applyProtection="1" quotePrefix="1">
      <alignment horizontal="center" vertical="center"/>
      <protection/>
    </xf>
    <xf numFmtId="3" fontId="13" fillId="33" borderId="21" xfId="0" applyNumberFormat="1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3" fontId="13" fillId="33" borderId="17" xfId="0" applyNumberFormat="1" applyFont="1" applyFill="1" applyBorder="1" applyAlignment="1" applyProtection="1">
      <alignment horizontal="center" vertical="center"/>
      <protection/>
    </xf>
    <xf numFmtId="3" fontId="13" fillId="33" borderId="13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>
      <alignment horizontal="center" vertical="center" wrapText="1"/>
      <protection/>
    </xf>
    <xf numFmtId="3" fontId="13" fillId="33" borderId="12" xfId="0" applyNumberFormat="1" applyFont="1" applyFill="1" applyBorder="1" applyAlignment="1" applyProtection="1">
      <alignment horizontal="center" vertical="center"/>
      <protection/>
    </xf>
    <xf numFmtId="3" fontId="11" fillId="33" borderId="40" xfId="0" applyNumberFormat="1" applyFont="1" applyFill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176" fontId="11" fillId="33" borderId="40" xfId="0" applyNumberFormat="1" applyFont="1" applyFill="1" applyBorder="1" applyAlignment="1" applyProtection="1">
      <alignment vertical="center"/>
      <protection/>
    </xf>
    <xf numFmtId="176" fontId="11" fillId="33" borderId="10" xfId="0" applyNumberFormat="1" applyFont="1" applyFill="1" applyBorder="1" applyAlignment="1" applyProtection="1">
      <alignment vertical="center"/>
      <protection/>
    </xf>
    <xf numFmtId="176" fontId="11" fillId="33" borderId="12" xfId="0" applyNumberFormat="1" applyFont="1" applyFill="1" applyBorder="1" applyAlignment="1" applyProtection="1">
      <alignment vertical="center"/>
      <protection/>
    </xf>
    <xf numFmtId="3" fontId="11" fillId="33" borderId="35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vertical="center"/>
      <protection/>
    </xf>
    <xf numFmtId="3" fontId="11" fillId="33" borderId="17" xfId="0" applyNumberFormat="1" applyFont="1" applyFill="1" applyBorder="1" applyAlignment="1" applyProtection="1">
      <alignment vertical="center"/>
      <protection/>
    </xf>
    <xf numFmtId="3" fontId="13" fillId="33" borderId="31" xfId="0" applyNumberFormat="1" applyFont="1" applyFill="1" applyBorder="1" applyAlignment="1" applyProtection="1">
      <alignment horizontal="center" vertical="center"/>
      <protection/>
    </xf>
    <xf numFmtId="3" fontId="11" fillId="0" borderId="21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Fill="1" applyBorder="1" applyAlignment="1" applyProtection="1">
      <alignment horizontal="center" vertical="center"/>
      <protection/>
    </xf>
    <xf numFmtId="3" fontId="11" fillId="0" borderId="32" xfId="0" applyNumberFormat="1" applyFont="1" applyFill="1" applyBorder="1" applyAlignment="1" applyProtection="1">
      <alignment horizontal="center" vertical="center"/>
      <protection/>
    </xf>
    <xf numFmtId="3" fontId="11" fillId="0" borderId="33" xfId="0" applyNumberFormat="1" applyFont="1" applyFill="1" applyBorder="1" applyAlignment="1" applyProtection="1">
      <alignment horizontal="center" vertical="center"/>
      <protection/>
    </xf>
    <xf numFmtId="3" fontId="11" fillId="33" borderId="21" xfId="0" applyNumberFormat="1" applyFont="1" applyFill="1" applyBorder="1" applyAlignment="1" applyProtection="1">
      <alignment horizontal="center" vertical="center"/>
      <protection/>
    </xf>
    <xf numFmtId="3" fontId="11" fillId="33" borderId="48" xfId="0" applyNumberFormat="1" applyFont="1" applyFill="1" applyBorder="1" applyAlignment="1" applyProtection="1">
      <alignment horizontal="center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8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1" fillId="33" borderId="94" xfId="0" applyNumberFormat="1" applyFont="1" applyFill="1" applyBorder="1" applyAlignment="1" applyProtection="1">
      <alignment horizontal="center" vertical="center"/>
      <protection/>
    </xf>
    <xf numFmtId="3" fontId="11" fillId="33" borderId="95" xfId="0" applyNumberFormat="1" applyFont="1" applyFill="1" applyBorder="1" applyAlignment="1" applyProtection="1">
      <alignment horizontal="center" vertical="center"/>
      <protection/>
    </xf>
    <xf numFmtId="3" fontId="11" fillId="33" borderId="96" xfId="0" applyNumberFormat="1" applyFont="1" applyFill="1" applyBorder="1" applyAlignment="1" applyProtection="1">
      <alignment horizontal="center" vertical="center"/>
      <protection/>
    </xf>
    <xf numFmtId="3" fontId="13" fillId="33" borderId="21" xfId="0" applyNumberFormat="1" applyFont="1" applyFill="1" applyBorder="1" applyAlignment="1" applyProtection="1" quotePrefix="1">
      <alignment horizontal="center" vertical="center"/>
      <protection/>
    </xf>
    <xf numFmtId="3" fontId="13" fillId="33" borderId="16" xfId="0" applyNumberFormat="1" applyFont="1" applyFill="1" applyBorder="1" applyAlignment="1" applyProtection="1" quotePrefix="1">
      <alignment horizontal="center" vertical="center"/>
      <protection/>
    </xf>
    <xf numFmtId="3" fontId="13" fillId="33" borderId="17" xfId="0" applyNumberFormat="1" applyFont="1" applyFill="1" applyBorder="1" applyAlignment="1" applyProtection="1" quotePrefix="1">
      <alignment horizontal="center" vertical="center"/>
      <protection/>
    </xf>
    <xf numFmtId="3" fontId="13" fillId="33" borderId="13" xfId="0" applyNumberFormat="1" applyFont="1" applyFill="1" applyBorder="1" applyAlignment="1" applyProtection="1" quotePrefix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3" fontId="11" fillId="33" borderId="31" xfId="0" applyNumberFormat="1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="70" zoomScaleNormal="5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0.58203125" defaultRowHeight="22.5" customHeight="1"/>
  <cols>
    <col min="1" max="1" width="7.41015625" style="29" customWidth="1"/>
    <col min="2" max="2" width="10" style="12" customWidth="1"/>
    <col min="3" max="4" width="4.16015625" style="12" customWidth="1"/>
    <col min="5" max="6" width="8.83203125" style="12" customWidth="1"/>
    <col min="7" max="8" width="4.16015625" style="12" customWidth="1"/>
    <col min="9" max="10" width="8.83203125" style="12" customWidth="1"/>
    <col min="11" max="11" width="5.66015625" style="12" customWidth="1"/>
    <col min="12" max="13" width="7.16015625" style="12" customWidth="1"/>
    <col min="14" max="14" width="5.66015625" style="12" customWidth="1"/>
    <col min="15" max="16" width="7.16015625" style="12" customWidth="1"/>
    <col min="17" max="17" width="3.91015625" style="12" customWidth="1"/>
    <col min="18" max="18" width="4.66015625" style="12" customWidth="1"/>
    <col min="19" max="19" width="9.08203125" style="12" customWidth="1"/>
    <col min="20" max="20" width="8.66015625" style="12" bestFit="1" customWidth="1"/>
    <col min="21" max="21" width="7.66015625" style="12" customWidth="1"/>
    <col min="22" max="22" width="0.50390625" style="1" customWidth="1"/>
    <col min="23" max="23" width="5.16015625" style="12" customWidth="1"/>
    <col min="24" max="25" width="6.91015625" style="12" customWidth="1"/>
    <col min="26" max="26" width="5.16015625" style="12" customWidth="1"/>
    <col min="27" max="28" width="6.91015625" style="12" customWidth="1"/>
    <col min="29" max="16384" width="10.58203125" style="13" customWidth="1"/>
  </cols>
  <sheetData>
    <row r="1" ht="29.25" customHeight="1">
      <c r="A1" s="11" t="s">
        <v>47</v>
      </c>
    </row>
    <row r="2" ht="7.5" customHeight="1">
      <c r="A2" s="11"/>
    </row>
    <row r="3" spans="1:28" s="14" customFormat="1" ht="21.75" customHeight="1">
      <c r="A3" s="306" t="s">
        <v>48</v>
      </c>
      <c r="B3" s="306" t="s">
        <v>95</v>
      </c>
      <c r="C3" s="273" t="s">
        <v>55</v>
      </c>
      <c r="D3" s="274"/>
      <c r="E3" s="274"/>
      <c r="F3" s="275"/>
      <c r="G3" s="273" t="s">
        <v>56</v>
      </c>
      <c r="H3" s="274"/>
      <c r="I3" s="274"/>
      <c r="J3" s="275"/>
      <c r="K3" s="279" t="s">
        <v>57</v>
      </c>
      <c r="L3" s="280"/>
      <c r="M3" s="281"/>
      <c r="N3" s="279" t="s">
        <v>57</v>
      </c>
      <c r="O3" s="280"/>
      <c r="P3" s="281"/>
      <c r="Q3" s="273" t="s">
        <v>58</v>
      </c>
      <c r="R3" s="274"/>
      <c r="S3" s="274"/>
      <c r="T3" s="275"/>
      <c r="U3" s="301" t="s">
        <v>0</v>
      </c>
      <c r="V3" s="8"/>
      <c r="W3" s="279" t="s">
        <v>38</v>
      </c>
      <c r="X3" s="280"/>
      <c r="Y3" s="280"/>
      <c r="Z3" s="280"/>
      <c r="AA3" s="280"/>
      <c r="AB3" s="281"/>
    </row>
    <row r="4" spans="1:28" s="14" customFormat="1" ht="21.75" customHeight="1">
      <c r="A4" s="302"/>
      <c r="B4" s="307"/>
      <c r="C4" s="276"/>
      <c r="D4" s="277"/>
      <c r="E4" s="277"/>
      <c r="F4" s="278"/>
      <c r="G4" s="276"/>
      <c r="H4" s="277"/>
      <c r="I4" s="277"/>
      <c r="J4" s="278"/>
      <c r="K4" s="279" t="s">
        <v>59</v>
      </c>
      <c r="L4" s="280"/>
      <c r="M4" s="281"/>
      <c r="N4" s="279" t="s">
        <v>39</v>
      </c>
      <c r="O4" s="280"/>
      <c r="P4" s="281"/>
      <c r="Q4" s="276"/>
      <c r="R4" s="277"/>
      <c r="S4" s="277"/>
      <c r="T4" s="278"/>
      <c r="U4" s="302"/>
      <c r="V4" s="8"/>
      <c r="W4" s="279" t="s">
        <v>40</v>
      </c>
      <c r="X4" s="280"/>
      <c r="Y4" s="281"/>
      <c r="Z4" s="279" t="s">
        <v>41</v>
      </c>
      <c r="AA4" s="280"/>
      <c r="AB4" s="281"/>
    </row>
    <row r="5" spans="1:28" s="14" customFormat="1" ht="21.75" customHeight="1">
      <c r="A5" s="302"/>
      <c r="B5" s="307"/>
      <c r="C5" s="288" t="s">
        <v>60</v>
      </c>
      <c r="D5" s="289"/>
      <c r="E5" s="284" t="s">
        <v>31</v>
      </c>
      <c r="F5" s="282" t="s">
        <v>32</v>
      </c>
      <c r="G5" s="288" t="s">
        <v>61</v>
      </c>
      <c r="H5" s="289"/>
      <c r="I5" s="284" t="s">
        <v>31</v>
      </c>
      <c r="J5" s="282" t="s">
        <v>32</v>
      </c>
      <c r="K5" s="303" t="s">
        <v>4</v>
      </c>
      <c r="L5" s="304" t="s">
        <v>26</v>
      </c>
      <c r="M5" s="286" t="s">
        <v>27</v>
      </c>
      <c r="N5" s="303" t="s">
        <v>4</v>
      </c>
      <c r="O5" s="304" t="s">
        <v>26</v>
      </c>
      <c r="P5" s="286" t="s">
        <v>27</v>
      </c>
      <c r="Q5" s="297" t="s">
        <v>5</v>
      </c>
      <c r="R5" s="298"/>
      <c r="S5" s="284" t="s">
        <v>31</v>
      </c>
      <c r="T5" s="282" t="s">
        <v>32</v>
      </c>
      <c r="U5" s="302"/>
      <c r="V5" s="8"/>
      <c r="W5" s="291" t="s">
        <v>62</v>
      </c>
      <c r="X5" s="293" t="s">
        <v>31</v>
      </c>
      <c r="Y5" s="295" t="s">
        <v>32</v>
      </c>
      <c r="Z5" s="291" t="s">
        <v>62</v>
      </c>
      <c r="AA5" s="293" t="s">
        <v>31</v>
      </c>
      <c r="AB5" s="295" t="s">
        <v>32</v>
      </c>
    </row>
    <row r="6" spans="1:28" s="14" customFormat="1" ht="21.75" customHeight="1">
      <c r="A6" s="302"/>
      <c r="B6" s="307"/>
      <c r="C6" s="290"/>
      <c r="D6" s="285"/>
      <c r="E6" s="285"/>
      <c r="F6" s="283"/>
      <c r="G6" s="290"/>
      <c r="H6" s="285"/>
      <c r="I6" s="285"/>
      <c r="J6" s="283"/>
      <c r="K6" s="292"/>
      <c r="L6" s="305"/>
      <c r="M6" s="287"/>
      <c r="N6" s="292"/>
      <c r="O6" s="305"/>
      <c r="P6" s="287"/>
      <c r="Q6" s="299"/>
      <c r="R6" s="300"/>
      <c r="S6" s="285"/>
      <c r="T6" s="283"/>
      <c r="U6" s="302"/>
      <c r="V6" s="8"/>
      <c r="W6" s="292"/>
      <c r="X6" s="294"/>
      <c r="Y6" s="296"/>
      <c r="Z6" s="292"/>
      <c r="AA6" s="294"/>
      <c r="AB6" s="296"/>
    </row>
    <row r="7" spans="1:28" s="14" customFormat="1" ht="17.25" customHeight="1">
      <c r="A7" s="2"/>
      <c r="B7" s="3" t="s">
        <v>6</v>
      </c>
      <c r="C7" s="259" t="s">
        <v>63</v>
      </c>
      <c r="D7" s="260"/>
      <c r="E7" s="186" t="s">
        <v>7</v>
      </c>
      <c r="F7" s="187" t="s">
        <v>8</v>
      </c>
      <c r="G7" s="259" t="s">
        <v>64</v>
      </c>
      <c r="H7" s="260"/>
      <c r="I7" s="186" t="s">
        <v>9</v>
      </c>
      <c r="J7" s="187" t="s">
        <v>10</v>
      </c>
      <c r="K7" s="197" t="s">
        <v>11</v>
      </c>
      <c r="L7" s="186" t="s">
        <v>12</v>
      </c>
      <c r="M7" s="187" t="s">
        <v>13</v>
      </c>
      <c r="N7" s="197" t="s">
        <v>14</v>
      </c>
      <c r="O7" s="186" t="s">
        <v>15</v>
      </c>
      <c r="P7" s="187" t="s">
        <v>16</v>
      </c>
      <c r="Q7" s="271" t="s">
        <v>65</v>
      </c>
      <c r="R7" s="272"/>
      <c r="S7" s="186" t="s">
        <v>18</v>
      </c>
      <c r="T7" s="187" t="s">
        <v>19</v>
      </c>
      <c r="U7" s="215" t="s">
        <v>20</v>
      </c>
      <c r="V7" s="8"/>
      <c r="W7" s="197"/>
      <c r="X7" s="186"/>
      <c r="Y7" s="187"/>
      <c r="Z7" s="197"/>
      <c r="AA7" s="186"/>
      <c r="AB7" s="187"/>
    </row>
    <row r="8" spans="1:28" s="14" customFormat="1" ht="17.25" customHeight="1">
      <c r="A8" s="4"/>
      <c r="B8" s="178" t="s">
        <v>21</v>
      </c>
      <c r="C8" s="177"/>
      <c r="D8" s="217" t="s">
        <v>22</v>
      </c>
      <c r="E8" s="185" t="s">
        <v>21</v>
      </c>
      <c r="F8" s="216" t="s">
        <v>21</v>
      </c>
      <c r="G8" s="146"/>
      <c r="H8" s="217" t="s">
        <v>22</v>
      </c>
      <c r="I8" s="185" t="s">
        <v>21</v>
      </c>
      <c r="J8" s="216" t="s">
        <v>21</v>
      </c>
      <c r="K8" s="184" t="s">
        <v>22</v>
      </c>
      <c r="L8" s="185" t="s">
        <v>21</v>
      </c>
      <c r="M8" s="216" t="s">
        <v>21</v>
      </c>
      <c r="N8" s="184" t="s">
        <v>22</v>
      </c>
      <c r="O8" s="185" t="s">
        <v>21</v>
      </c>
      <c r="P8" s="216" t="s">
        <v>21</v>
      </c>
      <c r="Q8" s="146" t="s">
        <v>66</v>
      </c>
      <c r="R8" s="217" t="s">
        <v>42</v>
      </c>
      <c r="S8" s="185" t="s">
        <v>21</v>
      </c>
      <c r="T8" s="218" t="s">
        <v>24</v>
      </c>
      <c r="U8" s="5" t="s">
        <v>25</v>
      </c>
      <c r="V8" s="8"/>
      <c r="W8" s="184" t="s">
        <v>22</v>
      </c>
      <c r="X8" s="185" t="s">
        <v>21</v>
      </c>
      <c r="Y8" s="216" t="s">
        <v>21</v>
      </c>
      <c r="Z8" s="184" t="s">
        <v>22</v>
      </c>
      <c r="AA8" s="185" t="s">
        <v>21</v>
      </c>
      <c r="AB8" s="216" t="s">
        <v>21</v>
      </c>
    </row>
    <row r="9" spans="1:28" ht="22.5" customHeight="1">
      <c r="A9" s="179"/>
      <c r="B9" s="219"/>
      <c r="C9" s="220">
        <v>8</v>
      </c>
      <c r="D9" s="221">
        <v>3</v>
      </c>
      <c r="E9" s="222">
        <v>193800</v>
      </c>
      <c r="F9" s="223">
        <v>179897</v>
      </c>
      <c r="G9" s="220">
        <v>31</v>
      </c>
      <c r="H9" s="221">
        <v>1</v>
      </c>
      <c r="I9" s="222">
        <v>42354</v>
      </c>
      <c r="J9" s="223">
        <v>29128</v>
      </c>
      <c r="K9" s="224">
        <v>3</v>
      </c>
      <c r="L9" s="222">
        <v>5700</v>
      </c>
      <c r="M9" s="223">
        <v>32</v>
      </c>
      <c r="N9" s="224">
        <v>0</v>
      </c>
      <c r="O9" s="222">
        <v>0</v>
      </c>
      <c r="P9" s="223">
        <v>0</v>
      </c>
      <c r="Q9" s="225"/>
      <c r="R9" s="226"/>
      <c r="S9" s="227"/>
      <c r="T9" s="228"/>
      <c r="U9" s="229"/>
      <c r="V9" s="219" t="e">
        <v>#REF!</v>
      </c>
      <c r="W9" s="224">
        <v>5</v>
      </c>
      <c r="X9" s="222">
        <v>360</v>
      </c>
      <c r="Y9" s="223">
        <v>91</v>
      </c>
      <c r="Z9" s="224">
        <v>5</v>
      </c>
      <c r="AA9" s="222">
        <v>133</v>
      </c>
      <c r="AB9" s="223">
        <v>73</v>
      </c>
    </row>
    <row r="10" spans="1:28" ht="22.5" customHeight="1">
      <c r="A10" s="179" t="s">
        <v>67</v>
      </c>
      <c r="B10" s="219">
        <v>212005</v>
      </c>
      <c r="C10" s="230">
        <v>1</v>
      </c>
      <c r="D10" s="231"/>
      <c r="E10" s="232">
        <v>6860</v>
      </c>
      <c r="F10" s="233">
        <v>50</v>
      </c>
      <c r="G10" s="230">
        <v>18</v>
      </c>
      <c r="H10" s="231"/>
      <c r="I10" s="232">
        <v>16624</v>
      </c>
      <c r="J10" s="233">
        <v>1147</v>
      </c>
      <c r="K10" s="234">
        <v>9</v>
      </c>
      <c r="L10" s="232">
        <v>21090</v>
      </c>
      <c r="M10" s="233">
        <v>498</v>
      </c>
      <c r="N10" s="234">
        <v>5</v>
      </c>
      <c r="O10" s="232">
        <v>3239</v>
      </c>
      <c r="P10" s="233">
        <v>28</v>
      </c>
      <c r="Q10" s="225">
        <f>+C11+G11+K11+N11</f>
        <v>75</v>
      </c>
      <c r="R10" s="235">
        <f>+D11+H11</f>
        <v>4</v>
      </c>
      <c r="S10" s="227">
        <f>+E11+I11+L11</f>
        <v>286428</v>
      </c>
      <c r="T10" s="228">
        <f>+F11+J11+M11</f>
        <v>210752</v>
      </c>
      <c r="U10" s="229">
        <f>+T10/B10*100</f>
        <v>99.40897620339143</v>
      </c>
      <c r="V10" s="219" t="e">
        <v>#REF!</v>
      </c>
      <c r="W10" s="234">
        <v>10</v>
      </c>
      <c r="X10" s="232">
        <v>1694</v>
      </c>
      <c r="Y10" s="233">
        <v>409</v>
      </c>
      <c r="Z10" s="234">
        <v>5</v>
      </c>
      <c r="AA10" s="232">
        <v>264</v>
      </c>
      <c r="AB10" s="233">
        <v>114</v>
      </c>
    </row>
    <row r="11" spans="1:28" ht="22.5" customHeight="1">
      <c r="A11" s="181"/>
      <c r="B11" s="236"/>
      <c r="C11" s="237">
        <f aca="true" t="shared" si="0" ref="C11:I11">SUM(C9:C10)</f>
        <v>9</v>
      </c>
      <c r="D11" s="238">
        <f t="shared" si="0"/>
        <v>3</v>
      </c>
      <c r="E11" s="239">
        <f t="shared" si="0"/>
        <v>200660</v>
      </c>
      <c r="F11" s="240">
        <f t="shared" si="0"/>
        <v>179947</v>
      </c>
      <c r="G11" s="237">
        <f t="shared" si="0"/>
        <v>49</v>
      </c>
      <c r="H11" s="238">
        <f t="shared" si="0"/>
        <v>1</v>
      </c>
      <c r="I11" s="239">
        <f t="shared" si="0"/>
        <v>58978</v>
      </c>
      <c r="J11" s="240">
        <f aca="true" t="shared" si="1" ref="J11:P11">J9+J10</f>
        <v>30275</v>
      </c>
      <c r="K11" s="241">
        <f t="shared" si="1"/>
        <v>12</v>
      </c>
      <c r="L11" s="239">
        <f t="shared" si="1"/>
        <v>26790</v>
      </c>
      <c r="M11" s="240">
        <f t="shared" si="1"/>
        <v>530</v>
      </c>
      <c r="N11" s="241">
        <f t="shared" si="1"/>
        <v>5</v>
      </c>
      <c r="O11" s="239">
        <f t="shared" si="1"/>
        <v>3239</v>
      </c>
      <c r="P11" s="240">
        <f t="shared" si="1"/>
        <v>28</v>
      </c>
      <c r="Q11" s="242"/>
      <c r="R11" s="243"/>
      <c r="S11" s="244"/>
      <c r="T11" s="245"/>
      <c r="U11" s="246"/>
      <c r="V11" s="219" t="e">
        <f aca="true" t="shared" si="2" ref="V11:AB11">SUM(V9:V10)</f>
        <v>#REF!</v>
      </c>
      <c r="W11" s="241">
        <f t="shared" si="2"/>
        <v>15</v>
      </c>
      <c r="X11" s="239">
        <f t="shared" si="2"/>
        <v>2054</v>
      </c>
      <c r="Y11" s="240">
        <f t="shared" si="2"/>
        <v>500</v>
      </c>
      <c r="Z11" s="241">
        <f t="shared" si="2"/>
        <v>10</v>
      </c>
      <c r="AA11" s="239">
        <f t="shared" si="2"/>
        <v>397</v>
      </c>
      <c r="AB11" s="240">
        <f t="shared" si="2"/>
        <v>187</v>
      </c>
    </row>
    <row r="12" spans="1:28" ht="22.5" customHeight="1">
      <c r="A12" s="179"/>
      <c r="B12" s="219"/>
      <c r="C12" s="220">
        <v>6</v>
      </c>
      <c r="D12" s="221">
        <v>2</v>
      </c>
      <c r="E12" s="222">
        <v>201423</v>
      </c>
      <c r="F12" s="223">
        <v>169954</v>
      </c>
      <c r="G12" s="220">
        <v>26</v>
      </c>
      <c r="H12" s="221">
        <v>2</v>
      </c>
      <c r="I12" s="222">
        <v>47086</v>
      </c>
      <c r="J12" s="223">
        <v>30052</v>
      </c>
      <c r="K12" s="224">
        <v>1</v>
      </c>
      <c r="L12" s="222">
        <v>69</v>
      </c>
      <c r="M12" s="223">
        <v>57</v>
      </c>
      <c r="N12" s="224">
        <v>0</v>
      </c>
      <c r="O12" s="222">
        <v>0</v>
      </c>
      <c r="P12" s="223">
        <v>0</v>
      </c>
      <c r="Q12" s="225"/>
      <c r="R12" s="226"/>
      <c r="S12" s="227"/>
      <c r="T12" s="228"/>
      <c r="U12" s="229"/>
      <c r="V12" s="219"/>
      <c r="W12" s="224">
        <v>0</v>
      </c>
      <c r="X12" s="222">
        <v>0</v>
      </c>
      <c r="Y12" s="223">
        <v>0</v>
      </c>
      <c r="Z12" s="224">
        <v>0</v>
      </c>
      <c r="AA12" s="222">
        <v>0</v>
      </c>
      <c r="AB12" s="223">
        <v>0</v>
      </c>
    </row>
    <row r="13" spans="1:28" ht="22.5" customHeight="1">
      <c r="A13" s="179" t="s">
        <v>49</v>
      </c>
      <c r="B13" s="219">
        <v>201002</v>
      </c>
      <c r="C13" s="230">
        <v>0</v>
      </c>
      <c r="D13" s="247"/>
      <c r="E13" s="232">
        <v>0</v>
      </c>
      <c r="F13" s="233">
        <v>0</v>
      </c>
      <c r="G13" s="230">
        <v>3</v>
      </c>
      <c r="H13" s="247"/>
      <c r="I13" s="232">
        <v>1481</v>
      </c>
      <c r="J13" s="233">
        <v>309</v>
      </c>
      <c r="K13" s="234">
        <v>1</v>
      </c>
      <c r="L13" s="248">
        <v>30</v>
      </c>
      <c r="M13" s="249">
        <v>30</v>
      </c>
      <c r="N13" s="234">
        <v>0</v>
      </c>
      <c r="O13" s="232">
        <v>0</v>
      </c>
      <c r="P13" s="233">
        <v>0</v>
      </c>
      <c r="Q13" s="225">
        <f>+C14+G14+K14+N14</f>
        <v>37</v>
      </c>
      <c r="R13" s="235">
        <f>+D14+H14</f>
        <v>4</v>
      </c>
      <c r="S13" s="227">
        <f>+E14+I14+L14</f>
        <v>250089</v>
      </c>
      <c r="T13" s="228">
        <f>+F14+J14+M14</f>
        <v>200402</v>
      </c>
      <c r="U13" s="229">
        <f>+T13/B13*100</f>
        <v>99.70149550750739</v>
      </c>
      <c r="V13" s="219"/>
      <c r="W13" s="234">
        <v>1</v>
      </c>
      <c r="X13" s="232">
        <v>55</v>
      </c>
      <c r="Y13" s="233">
        <v>29</v>
      </c>
      <c r="Z13" s="234">
        <v>1</v>
      </c>
      <c r="AA13" s="232">
        <v>25</v>
      </c>
      <c r="AB13" s="233">
        <v>14</v>
      </c>
    </row>
    <row r="14" spans="1:28" ht="22.5" customHeight="1">
      <c r="A14" s="181"/>
      <c r="B14" s="236"/>
      <c r="C14" s="237">
        <f aca="true" t="shared" si="3" ref="C14:I14">SUM(C12:C13)</f>
        <v>6</v>
      </c>
      <c r="D14" s="238">
        <f t="shared" si="3"/>
        <v>2</v>
      </c>
      <c r="E14" s="239">
        <f t="shared" si="3"/>
        <v>201423</v>
      </c>
      <c r="F14" s="240">
        <f t="shared" si="3"/>
        <v>169954</v>
      </c>
      <c r="G14" s="237">
        <f t="shared" si="3"/>
        <v>29</v>
      </c>
      <c r="H14" s="238">
        <f t="shared" si="3"/>
        <v>2</v>
      </c>
      <c r="I14" s="239">
        <f t="shared" si="3"/>
        <v>48567</v>
      </c>
      <c r="J14" s="240">
        <f aca="true" t="shared" si="4" ref="J14:P14">J12+J13</f>
        <v>30361</v>
      </c>
      <c r="K14" s="241">
        <f t="shared" si="4"/>
        <v>2</v>
      </c>
      <c r="L14" s="239">
        <f t="shared" si="4"/>
        <v>99</v>
      </c>
      <c r="M14" s="240">
        <f t="shared" si="4"/>
        <v>87</v>
      </c>
      <c r="N14" s="241">
        <f t="shared" si="4"/>
        <v>0</v>
      </c>
      <c r="O14" s="239">
        <f t="shared" si="4"/>
        <v>0</v>
      </c>
      <c r="P14" s="240">
        <f t="shared" si="4"/>
        <v>0</v>
      </c>
      <c r="Q14" s="242"/>
      <c r="R14" s="243"/>
      <c r="S14" s="244"/>
      <c r="T14" s="245"/>
      <c r="U14" s="246"/>
      <c r="V14" s="219">
        <f aca="true" t="shared" si="5" ref="V14:AB14">SUM(V12:V13)</f>
        <v>0</v>
      </c>
      <c r="W14" s="241">
        <f t="shared" si="5"/>
        <v>1</v>
      </c>
      <c r="X14" s="239">
        <f t="shared" si="5"/>
        <v>55</v>
      </c>
      <c r="Y14" s="240">
        <f t="shared" si="5"/>
        <v>29</v>
      </c>
      <c r="Z14" s="241">
        <f t="shared" si="5"/>
        <v>1</v>
      </c>
      <c r="AA14" s="239">
        <f t="shared" si="5"/>
        <v>25</v>
      </c>
      <c r="AB14" s="240">
        <f t="shared" si="5"/>
        <v>14</v>
      </c>
    </row>
    <row r="15" spans="1:28" ht="22.5" customHeight="1">
      <c r="A15" s="179"/>
      <c r="B15" s="219"/>
      <c r="C15" s="220">
        <v>9</v>
      </c>
      <c r="D15" s="250">
        <v>1</v>
      </c>
      <c r="E15" s="222">
        <v>250150</v>
      </c>
      <c r="F15" s="223">
        <v>201575</v>
      </c>
      <c r="G15" s="220">
        <v>3</v>
      </c>
      <c r="H15" s="251"/>
      <c r="I15" s="222">
        <v>849</v>
      </c>
      <c r="J15" s="223">
        <v>242</v>
      </c>
      <c r="K15" s="224">
        <v>0</v>
      </c>
      <c r="L15" s="222">
        <v>0</v>
      </c>
      <c r="M15" s="223">
        <v>0</v>
      </c>
      <c r="N15" s="224">
        <v>0</v>
      </c>
      <c r="O15" s="222">
        <v>0</v>
      </c>
      <c r="P15" s="223">
        <v>0</v>
      </c>
      <c r="Q15" s="225"/>
      <c r="R15" s="226"/>
      <c r="S15" s="227"/>
      <c r="T15" s="228"/>
      <c r="U15" s="229"/>
      <c r="V15" s="219"/>
      <c r="W15" s="224">
        <v>1</v>
      </c>
      <c r="X15" s="222">
        <v>70</v>
      </c>
      <c r="Y15" s="223">
        <v>31</v>
      </c>
      <c r="Z15" s="224">
        <v>0</v>
      </c>
      <c r="AA15" s="222">
        <v>0</v>
      </c>
      <c r="AB15" s="223">
        <v>0</v>
      </c>
    </row>
    <row r="16" spans="1:28" ht="22.5" customHeight="1">
      <c r="A16" s="179" t="s">
        <v>68</v>
      </c>
      <c r="B16" s="219">
        <v>204006</v>
      </c>
      <c r="C16" s="230">
        <v>5</v>
      </c>
      <c r="D16" s="247"/>
      <c r="E16" s="232">
        <v>45820</v>
      </c>
      <c r="F16" s="233">
        <v>969</v>
      </c>
      <c r="G16" s="230">
        <v>14</v>
      </c>
      <c r="H16" s="247"/>
      <c r="I16" s="232">
        <v>12424</v>
      </c>
      <c r="J16" s="233">
        <v>850</v>
      </c>
      <c r="K16" s="234">
        <v>5</v>
      </c>
      <c r="L16" s="248">
        <v>2750</v>
      </c>
      <c r="M16" s="249">
        <v>65</v>
      </c>
      <c r="N16" s="252">
        <v>0</v>
      </c>
      <c r="O16" s="232">
        <v>0</v>
      </c>
      <c r="P16" s="233">
        <v>0</v>
      </c>
      <c r="Q16" s="225">
        <f>+C17+G17+K17+N17</f>
        <v>36</v>
      </c>
      <c r="R16" s="235">
        <f>+D17+H17</f>
        <v>1</v>
      </c>
      <c r="S16" s="227">
        <f>+E17+I17+L17</f>
        <v>311993</v>
      </c>
      <c r="T16" s="228">
        <f>+F17+J17+M17</f>
        <v>203701</v>
      </c>
      <c r="U16" s="229">
        <f>+T16/B16*100</f>
        <v>99.85049459329628</v>
      </c>
      <c r="V16" s="219"/>
      <c r="W16" s="234">
        <v>1</v>
      </c>
      <c r="X16" s="232">
        <v>60</v>
      </c>
      <c r="Y16" s="233">
        <v>48</v>
      </c>
      <c r="Z16" s="234">
        <v>3</v>
      </c>
      <c r="AA16" s="232">
        <v>105</v>
      </c>
      <c r="AB16" s="233">
        <v>33</v>
      </c>
    </row>
    <row r="17" spans="1:28" ht="22.5" customHeight="1">
      <c r="A17" s="181"/>
      <c r="B17" s="236"/>
      <c r="C17" s="237">
        <f aca="true" t="shared" si="6" ref="C17:I17">SUM(C15:C16)</f>
        <v>14</v>
      </c>
      <c r="D17" s="238">
        <f t="shared" si="6"/>
        <v>1</v>
      </c>
      <c r="E17" s="239">
        <f t="shared" si="6"/>
        <v>295970</v>
      </c>
      <c r="F17" s="240">
        <f t="shared" si="6"/>
        <v>202544</v>
      </c>
      <c r="G17" s="237">
        <f t="shared" si="6"/>
        <v>17</v>
      </c>
      <c r="H17" s="238"/>
      <c r="I17" s="239">
        <f t="shared" si="6"/>
        <v>13273</v>
      </c>
      <c r="J17" s="240">
        <f aca="true" t="shared" si="7" ref="J17:P17">J15+J16</f>
        <v>1092</v>
      </c>
      <c r="K17" s="241">
        <f t="shared" si="7"/>
        <v>5</v>
      </c>
      <c r="L17" s="239">
        <f t="shared" si="7"/>
        <v>2750</v>
      </c>
      <c r="M17" s="240">
        <f t="shared" si="7"/>
        <v>65</v>
      </c>
      <c r="N17" s="241">
        <f t="shared" si="7"/>
        <v>0</v>
      </c>
      <c r="O17" s="239">
        <f t="shared" si="7"/>
        <v>0</v>
      </c>
      <c r="P17" s="240">
        <f t="shared" si="7"/>
        <v>0</v>
      </c>
      <c r="Q17" s="242"/>
      <c r="R17" s="243"/>
      <c r="S17" s="244"/>
      <c r="T17" s="245"/>
      <c r="U17" s="246"/>
      <c r="V17" s="219">
        <f aca="true" t="shared" si="8" ref="V17:AB17">SUM(V15:V16)</f>
        <v>0</v>
      </c>
      <c r="W17" s="241">
        <f t="shared" si="8"/>
        <v>2</v>
      </c>
      <c r="X17" s="239">
        <f t="shared" si="8"/>
        <v>130</v>
      </c>
      <c r="Y17" s="240">
        <f t="shared" si="8"/>
        <v>79</v>
      </c>
      <c r="Z17" s="241">
        <f t="shared" si="8"/>
        <v>3</v>
      </c>
      <c r="AA17" s="239">
        <f t="shared" si="8"/>
        <v>105</v>
      </c>
      <c r="AB17" s="240">
        <f t="shared" si="8"/>
        <v>33</v>
      </c>
    </row>
    <row r="18" spans="1:28" ht="22.5" customHeight="1">
      <c r="A18" s="179"/>
      <c r="B18" s="219"/>
      <c r="C18" s="220">
        <v>11</v>
      </c>
      <c r="D18" s="221">
        <v>2</v>
      </c>
      <c r="E18" s="222">
        <v>192920</v>
      </c>
      <c r="F18" s="223">
        <v>175131</v>
      </c>
      <c r="G18" s="220">
        <v>23</v>
      </c>
      <c r="H18" s="221"/>
      <c r="I18" s="222">
        <v>13078</v>
      </c>
      <c r="J18" s="223">
        <v>8092</v>
      </c>
      <c r="K18" s="224">
        <v>0</v>
      </c>
      <c r="L18" s="253">
        <v>0</v>
      </c>
      <c r="M18" s="254">
        <v>0</v>
      </c>
      <c r="N18" s="255">
        <v>1</v>
      </c>
      <c r="O18" s="253">
        <v>20</v>
      </c>
      <c r="P18" s="254">
        <v>0</v>
      </c>
      <c r="Q18" s="225"/>
      <c r="R18" s="226"/>
      <c r="S18" s="227"/>
      <c r="T18" s="228"/>
      <c r="U18" s="229"/>
      <c r="V18" s="219"/>
      <c r="W18" s="224">
        <v>5</v>
      </c>
      <c r="X18" s="222">
        <v>412</v>
      </c>
      <c r="Y18" s="223">
        <v>263</v>
      </c>
      <c r="Z18" s="224">
        <v>5</v>
      </c>
      <c r="AA18" s="222">
        <v>164</v>
      </c>
      <c r="AB18" s="223">
        <v>89</v>
      </c>
    </row>
    <row r="19" spans="1:28" ht="22.5" customHeight="1">
      <c r="A19" s="179" t="s">
        <v>50</v>
      </c>
      <c r="B19" s="219">
        <v>189481</v>
      </c>
      <c r="C19" s="230">
        <v>0</v>
      </c>
      <c r="D19" s="247"/>
      <c r="E19" s="232">
        <v>0</v>
      </c>
      <c r="F19" s="233">
        <v>0</v>
      </c>
      <c r="G19" s="230">
        <v>7</v>
      </c>
      <c r="H19" s="247"/>
      <c r="I19" s="232">
        <v>3960</v>
      </c>
      <c r="J19" s="233">
        <v>2404</v>
      </c>
      <c r="K19" s="234">
        <v>3</v>
      </c>
      <c r="L19" s="232">
        <v>690</v>
      </c>
      <c r="M19" s="233">
        <v>57</v>
      </c>
      <c r="N19" s="234">
        <v>1</v>
      </c>
      <c r="O19" s="232">
        <v>10</v>
      </c>
      <c r="P19" s="233">
        <v>0</v>
      </c>
      <c r="Q19" s="225">
        <f>+C20+G20+K20+N20</f>
        <v>46</v>
      </c>
      <c r="R19" s="235">
        <f>+D20+H20</f>
        <v>2</v>
      </c>
      <c r="S19" s="227">
        <f>+E20+I20+L20</f>
        <v>210648</v>
      </c>
      <c r="T19" s="228">
        <f>+F20+J20+M20</f>
        <v>185684</v>
      </c>
      <c r="U19" s="229">
        <f>+T19/B19*100</f>
        <v>97.99610515038447</v>
      </c>
      <c r="V19" s="219"/>
      <c r="W19" s="234">
        <v>1</v>
      </c>
      <c r="X19" s="232">
        <v>100</v>
      </c>
      <c r="Y19" s="233">
        <v>91</v>
      </c>
      <c r="Z19" s="234">
        <v>3</v>
      </c>
      <c r="AA19" s="232">
        <v>148</v>
      </c>
      <c r="AB19" s="233">
        <v>86</v>
      </c>
    </row>
    <row r="20" spans="1:28" ht="22.5" customHeight="1">
      <c r="A20" s="181"/>
      <c r="B20" s="236"/>
      <c r="C20" s="237">
        <f aca="true" t="shared" si="9" ref="C20:I20">SUM(C18:C19)</f>
        <v>11</v>
      </c>
      <c r="D20" s="238">
        <f t="shared" si="9"/>
        <v>2</v>
      </c>
      <c r="E20" s="239">
        <f t="shared" si="9"/>
        <v>192920</v>
      </c>
      <c r="F20" s="240">
        <f t="shared" si="9"/>
        <v>175131</v>
      </c>
      <c r="G20" s="237">
        <f t="shared" si="9"/>
        <v>30</v>
      </c>
      <c r="H20" s="238"/>
      <c r="I20" s="239">
        <f t="shared" si="9"/>
        <v>17038</v>
      </c>
      <c r="J20" s="240">
        <f aca="true" t="shared" si="10" ref="J20:P20">J18+J19</f>
        <v>10496</v>
      </c>
      <c r="K20" s="241">
        <f t="shared" si="10"/>
        <v>3</v>
      </c>
      <c r="L20" s="239">
        <f t="shared" si="10"/>
        <v>690</v>
      </c>
      <c r="M20" s="240">
        <f t="shared" si="10"/>
        <v>57</v>
      </c>
      <c r="N20" s="241">
        <f t="shared" si="10"/>
        <v>2</v>
      </c>
      <c r="O20" s="256">
        <f t="shared" si="10"/>
        <v>30</v>
      </c>
      <c r="P20" s="257">
        <f t="shared" si="10"/>
        <v>0</v>
      </c>
      <c r="Q20" s="242"/>
      <c r="R20" s="243"/>
      <c r="S20" s="244"/>
      <c r="T20" s="245"/>
      <c r="U20" s="246"/>
      <c r="V20" s="219">
        <f aca="true" t="shared" si="11" ref="V20:AB20">SUM(V18:V19)</f>
        <v>0</v>
      </c>
      <c r="W20" s="241">
        <f t="shared" si="11"/>
        <v>6</v>
      </c>
      <c r="X20" s="239">
        <f t="shared" si="11"/>
        <v>512</v>
      </c>
      <c r="Y20" s="240">
        <f t="shared" si="11"/>
        <v>354</v>
      </c>
      <c r="Z20" s="241">
        <f t="shared" si="11"/>
        <v>8</v>
      </c>
      <c r="AA20" s="239">
        <f t="shared" si="11"/>
        <v>312</v>
      </c>
      <c r="AB20" s="240">
        <f t="shared" si="11"/>
        <v>175</v>
      </c>
    </row>
    <row r="21" spans="1:28" ht="22.5" customHeight="1">
      <c r="A21" s="179"/>
      <c r="B21" s="219"/>
      <c r="C21" s="220">
        <v>3</v>
      </c>
      <c r="D21" s="221"/>
      <c r="E21" s="222">
        <v>128210</v>
      </c>
      <c r="F21" s="223">
        <v>119914</v>
      </c>
      <c r="G21" s="220">
        <v>36</v>
      </c>
      <c r="H21" s="221"/>
      <c r="I21" s="222">
        <v>53927</v>
      </c>
      <c r="J21" s="223">
        <v>45533</v>
      </c>
      <c r="K21" s="224">
        <v>0</v>
      </c>
      <c r="L21" s="222">
        <v>0</v>
      </c>
      <c r="M21" s="223">
        <v>0</v>
      </c>
      <c r="N21" s="224">
        <v>0</v>
      </c>
      <c r="O21" s="222">
        <v>0</v>
      </c>
      <c r="P21" s="223">
        <v>0</v>
      </c>
      <c r="Q21" s="225"/>
      <c r="R21" s="226"/>
      <c r="S21" s="227"/>
      <c r="T21" s="228"/>
      <c r="U21" s="229"/>
      <c r="V21" s="219">
        <v>0</v>
      </c>
      <c r="W21" s="224">
        <v>7</v>
      </c>
      <c r="X21" s="222">
        <v>557</v>
      </c>
      <c r="Y21" s="223">
        <v>289</v>
      </c>
      <c r="Z21" s="224">
        <v>11</v>
      </c>
      <c r="AA21" s="222">
        <v>325</v>
      </c>
      <c r="AB21" s="223">
        <v>199</v>
      </c>
    </row>
    <row r="22" spans="1:28" ht="22.5" customHeight="1">
      <c r="A22" s="179" t="s">
        <v>51</v>
      </c>
      <c r="B22" s="219">
        <v>168529</v>
      </c>
      <c r="C22" s="230">
        <v>0</v>
      </c>
      <c r="D22" s="247"/>
      <c r="E22" s="232">
        <v>0</v>
      </c>
      <c r="F22" s="233">
        <v>0</v>
      </c>
      <c r="G22" s="230">
        <v>1</v>
      </c>
      <c r="H22" s="247"/>
      <c r="I22" s="232">
        <v>2000</v>
      </c>
      <c r="J22" s="233">
        <v>5</v>
      </c>
      <c r="K22" s="234">
        <v>0</v>
      </c>
      <c r="L22" s="232">
        <v>0</v>
      </c>
      <c r="M22" s="233">
        <v>0</v>
      </c>
      <c r="N22" s="234">
        <v>0</v>
      </c>
      <c r="O22" s="232">
        <v>0</v>
      </c>
      <c r="P22" s="233">
        <v>0</v>
      </c>
      <c r="Q22" s="225">
        <f>+C23+G23+K23+N23</f>
        <v>40</v>
      </c>
      <c r="R22" s="235">
        <f>+D23+H23</f>
        <v>0</v>
      </c>
      <c r="S22" s="227">
        <f>+E23+I23+L23</f>
        <v>184137</v>
      </c>
      <c r="T22" s="228">
        <f>+F23+J23+M23</f>
        <v>165452</v>
      </c>
      <c r="U22" s="229">
        <f>+T22/B22*100</f>
        <v>98.17420147274356</v>
      </c>
      <c r="V22" s="219">
        <v>0</v>
      </c>
      <c r="W22" s="234">
        <v>15</v>
      </c>
      <c r="X22" s="232">
        <v>978</v>
      </c>
      <c r="Y22" s="233">
        <v>909</v>
      </c>
      <c r="Z22" s="234">
        <v>11</v>
      </c>
      <c r="AA22" s="232">
        <v>275</v>
      </c>
      <c r="AB22" s="233">
        <v>231</v>
      </c>
    </row>
    <row r="23" spans="1:28" ht="22.5" customHeight="1">
      <c r="A23" s="181"/>
      <c r="B23" s="236"/>
      <c r="C23" s="237">
        <f aca="true" t="shared" si="12" ref="C23:I23">SUM(C21:C22)</f>
        <v>3</v>
      </c>
      <c r="D23" s="238"/>
      <c r="E23" s="239">
        <f t="shared" si="12"/>
        <v>128210</v>
      </c>
      <c r="F23" s="240">
        <f t="shared" si="12"/>
        <v>119914</v>
      </c>
      <c r="G23" s="237">
        <f t="shared" si="12"/>
        <v>37</v>
      </c>
      <c r="H23" s="238"/>
      <c r="I23" s="239">
        <f t="shared" si="12"/>
        <v>55927</v>
      </c>
      <c r="J23" s="240">
        <f aca="true" t="shared" si="13" ref="J23:P23">J21+J22</f>
        <v>45538</v>
      </c>
      <c r="K23" s="241">
        <f t="shared" si="13"/>
        <v>0</v>
      </c>
      <c r="L23" s="239">
        <f t="shared" si="13"/>
        <v>0</v>
      </c>
      <c r="M23" s="240">
        <f t="shared" si="13"/>
        <v>0</v>
      </c>
      <c r="N23" s="241">
        <f t="shared" si="13"/>
        <v>0</v>
      </c>
      <c r="O23" s="239">
        <f t="shared" si="13"/>
        <v>0</v>
      </c>
      <c r="P23" s="240">
        <f t="shared" si="13"/>
        <v>0</v>
      </c>
      <c r="Q23" s="242"/>
      <c r="R23" s="243"/>
      <c r="S23" s="244"/>
      <c r="T23" s="245"/>
      <c r="U23" s="246"/>
      <c r="V23" s="219">
        <f aca="true" t="shared" si="14" ref="V23:AB23">SUM(V21:V22)</f>
        <v>0</v>
      </c>
      <c r="W23" s="241">
        <f t="shared" si="14"/>
        <v>22</v>
      </c>
      <c r="X23" s="239">
        <f t="shared" si="14"/>
        <v>1535</v>
      </c>
      <c r="Y23" s="240">
        <f t="shared" si="14"/>
        <v>1198</v>
      </c>
      <c r="Z23" s="241">
        <f t="shared" si="14"/>
        <v>22</v>
      </c>
      <c r="AA23" s="239">
        <f t="shared" si="14"/>
        <v>600</v>
      </c>
      <c r="AB23" s="240">
        <f t="shared" si="14"/>
        <v>430</v>
      </c>
    </row>
    <row r="24" spans="1:28" ht="22.5" customHeight="1">
      <c r="A24" s="179"/>
      <c r="B24" s="219"/>
      <c r="C24" s="220">
        <v>2</v>
      </c>
      <c r="D24" s="221">
        <v>1</v>
      </c>
      <c r="E24" s="222">
        <v>7000</v>
      </c>
      <c r="F24" s="223">
        <v>5708</v>
      </c>
      <c r="G24" s="220">
        <v>27</v>
      </c>
      <c r="H24" s="221"/>
      <c r="I24" s="222">
        <v>32745</v>
      </c>
      <c r="J24" s="223">
        <v>23714</v>
      </c>
      <c r="K24" s="224">
        <v>0</v>
      </c>
      <c r="L24" s="222">
        <v>0</v>
      </c>
      <c r="M24" s="223">
        <v>0</v>
      </c>
      <c r="N24" s="224">
        <v>0</v>
      </c>
      <c r="O24" s="222">
        <v>0</v>
      </c>
      <c r="P24" s="223">
        <v>0</v>
      </c>
      <c r="Q24" s="225"/>
      <c r="R24" s="226"/>
      <c r="S24" s="227"/>
      <c r="T24" s="228"/>
      <c r="U24" s="229"/>
      <c r="V24" s="219" t="e">
        <v>#REF!</v>
      </c>
      <c r="W24" s="224">
        <v>7</v>
      </c>
      <c r="X24" s="222">
        <v>532</v>
      </c>
      <c r="Y24" s="223">
        <v>355</v>
      </c>
      <c r="Z24" s="224">
        <v>19</v>
      </c>
      <c r="AA24" s="222">
        <v>634</v>
      </c>
      <c r="AB24" s="223">
        <v>390</v>
      </c>
    </row>
    <row r="25" spans="1:28" ht="22.5" customHeight="1">
      <c r="A25" s="179" t="s">
        <v>71</v>
      </c>
      <c r="B25" s="219">
        <v>30719</v>
      </c>
      <c r="C25" s="230">
        <v>0</v>
      </c>
      <c r="D25" s="247"/>
      <c r="E25" s="232">
        <v>0</v>
      </c>
      <c r="F25" s="233">
        <v>0</v>
      </c>
      <c r="G25" s="230">
        <v>1</v>
      </c>
      <c r="H25" s="247"/>
      <c r="I25" s="232">
        <v>1372</v>
      </c>
      <c r="J25" s="233">
        <v>84</v>
      </c>
      <c r="K25" s="234">
        <v>1</v>
      </c>
      <c r="L25" s="232">
        <v>593</v>
      </c>
      <c r="M25" s="233">
        <v>35</v>
      </c>
      <c r="N25" s="234">
        <v>0</v>
      </c>
      <c r="O25" s="232">
        <v>0</v>
      </c>
      <c r="P25" s="233">
        <v>0</v>
      </c>
      <c r="Q25" s="225">
        <f>+C26+G26+K26+N26</f>
        <v>31</v>
      </c>
      <c r="R25" s="235">
        <f>+D26+H26</f>
        <v>1</v>
      </c>
      <c r="S25" s="227">
        <f>+E26+I26+L26</f>
        <v>41710</v>
      </c>
      <c r="T25" s="228">
        <f>+F26+J26+M26</f>
        <v>29541</v>
      </c>
      <c r="U25" s="229">
        <f>+T25/B25*100</f>
        <v>96.16523975389823</v>
      </c>
      <c r="V25" s="219" t="e">
        <v>#REF!</v>
      </c>
      <c r="W25" s="234">
        <v>5</v>
      </c>
      <c r="X25" s="232">
        <v>383</v>
      </c>
      <c r="Y25" s="233">
        <v>250</v>
      </c>
      <c r="Z25" s="234">
        <v>19</v>
      </c>
      <c r="AA25" s="232">
        <v>491</v>
      </c>
      <c r="AB25" s="233">
        <v>318</v>
      </c>
    </row>
    <row r="26" spans="1:28" ht="22.5" customHeight="1">
      <c r="A26" s="181"/>
      <c r="B26" s="236"/>
      <c r="C26" s="237">
        <f aca="true" t="shared" si="15" ref="C26:I26">SUM(C24:C25)</f>
        <v>2</v>
      </c>
      <c r="D26" s="238">
        <f t="shared" si="15"/>
        <v>1</v>
      </c>
      <c r="E26" s="239">
        <f t="shared" si="15"/>
        <v>7000</v>
      </c>
      <c r="F26" s="240">
        <f t="shared" si="15"/>
        <v>5708</v>
      </c>
      <c r="G26" s="237">
        <f t="shared" si="15"/>
        <v>28</v>
      </c>
      <c r="H26" s="238"/>
      <c r="I26" s="239">
        <f t="shared" si="15"/>
        <v>34117</v>
      </c>
      <c r="J26" s="240">
        <f aca="true" t="shared" si="16" ref="J26:P26">J24+J25</f>
        <v>23798</v>
      </c>
      <c r="K26" s="241">
        <f t="shared" si="16"/>
        <v>1</v>
      </c>
      <c r="L26" s="239">
        <f t="shared" si="16"/>
        <v>593</v>
      </c>
      <c r="M26" s="240">
        <f t="shared" si="16"/>
        <v>35</v>
      </c>
      <c r="N26" s="241">
        <f t="shared" si="16"/>
        <v>0</v>
      </c>
      <c r="O26" s="239">
        <f t="shared" si="16"/>
        <v>0</v>
      </c>
      <c r="P26" s="240">
        <f t="shared" si="16"/>
        <v>0</v>
      </c>
      <c r="Q26" s="242"/>
      <c r="R26" s="243"/>
      <c r="S26" s="244"/>
      <c r="T26" s="245"/>
      <c r="U26" s="246"/>
      <c r="V26" s="219" t="e">
        <f aca="true" t="shared" si="17" ref="V26:AB26">SUM(V24:V25)</f>
        <v>#REF!</v>
      </c>
      <c r="W26" s="241">
        <f t="shared" si="17"/>
        <v>12</v>
      </c>
      <c r="X26" s="239">
        <f t="shared" si="17"/>
        <v>915</v>
      </c>
      <c r="Y26" s="240">
        <f t="shared" si="17"/>
        <v>605</v>
      </c>
      <c r="Z26" s="241">
        <f t="shared" si="17"/>
        <v>38</v>
      </c>
      <c r="AA26" s="239">
        <f t="shared" si="17"/>
        <v>1125</v>
      </c>
      <c r="AB26" s="240">
        <f t="shared" si="17"/>
        <v>708</v>
      </c>
    </row>
    <row r="27" spans="1:28" ht="22.5" customHeight="1">
      <c r="A27" s="179"/>
      <c r="B27" s="219"/>
      <c r="C27" s="220">
        <v>11</v>
      </c>
      <c r="D27" s="221"/>
      <c r="E27" s="222">
        <v>433210</v>
      </c>
      <c r="F27" s="223">
        <v>405594</v>
      </c>
      <c r="G27" s="220">
        <v>19</v>
      </c>
      <c r="H27" s="221"/>
      <c r="I27" s="222">
        <v>27430</v>
      </c>
      <c r="J27" s="223">
        <v>20744</v>
      </c>
      <c r="K27" s="224">
        <v>1</v>
      </c>
      <c r="L27" s="222">
        <v>2000</v>
      </c>
      <c r="M27" s="223">
        <v>782</v>
      </c>
      <c r="N27" s="224">
        <v>1</v>
      </c>
      <c r="O27" s="222">
        <v>300</v>
      </c>
      <c r="P27" s="223">
        <v>281</v>
      </c>
      <c r="Q27" s="225"/>
      <c r="R27" s="226"/>
      <c r="S27" s="227"/>
      <c r="T27" s="228"/>
      <c r="U27" s="229"/>
      <c r="V27" s="219"/>
      <c r="W27" s="224">
        <v>2</v>
      </c>
      <c r="X27" s="222">
        <v>149</v>
      </c>
      <c r="Y27" s="223">
        <v>54</v>
      </c>
      <c r="Z27" s="224">
        <v>2</v>
      </c>
      <c r="AA27" s="222">
        <v>75</v>
      </c>
      <c r="AB27" s="223">
        <v>21</v>
      </c>
    </row>
    <row r="28" spans="1:28" ht="22.5" customHeight="1">
      <c r="A28" s="179" t="s">
        <v>72</v>
      </c>
      <c r="B28" s="219">
        <v>429324</v>
      </c>
      <c r="C28" s="230">
        <v>0</v>
      </c>
      <c r="D28" s="231"/>
      <c r="E28" s="232">
        <v>0</v>
      </c>
      <c r="F28" s="233">
        <v>0</v>
      </c>
      <c r="G28" s="230">
        <v>3</v>
      </c>
      <c r="H28" s="231"/>
      <c r="I28" s="232">
        <v>1350</v>
      </c>
      <c r="J28" s="233">
        <v>335</v>
      </c>
      <c r="K28" s="234">
        <v>3</v>
      </c>
      <c r="L28" s="232">
        <v>4774</v>
      </c>
      <c r="M28" s="233">
        <v>0</v>
      </c>
      <c r="N28" s="234">
        <v>0</v>
      </c>
      <c r="O28" s="232">
        <v>0</v>
      </c>
      <c r="P28" s="233">
        <v>0</v>
      </c>
      <c r="Q28" s="225">
        <f>+C29+G29+K29+N29</f>
        <v>38</v>
      </c>
      <c r="R28" s="235">
        <f>+D29+H29</f>
        <v>0</v>
      </c>
      <c r="S28" s="227">
        <f>+E29+I29+L29</f>
        <v>468764</v>
      </c>
      <c r="T28" s="228">
        <f>+F29+J29+M29</f>
        <v>427455</v>
      </c>
      <c r="U28" s="229">
        <f>+T28/B28*100</f>
        <v>99.56466444922715</v>
      </c>
      <c r="V28" s="219"/>
      <c r="W28" s="234">
        <v>11</v>
      </c>
      <c r="X28" s="232">
        <v>795</v>
      </c>
      <c r="Y28" s="233">
        <v>538</v>
      </c>
      <c r="Z28" s="234">
        <v>2</v>
      </c>
      <c r="AA28" s="232">
        <v>71</v>
      </c>
      <c r="AB28" s="233">
        <v>37</v>
      </c>
    </row>
    <row r="29" spans="1:28" ht="22.5" customHeight="1">
      <c r="A29" s="181"/>
      <c r="B29" s="236"/>
      <c r="C29" s="237">
        <f aca="true" t="shared" si="18" ref="C29:I29">SUM(C27:C28)</f>
        <v>11</v>
      </c>
      <c r="D29" s="238"/>
      <c r="E29" s="239">
        <f t="shared" si="18"/>
        <v>433210</v>
      </c>
      <c r="F29" s="240">
        <f t="shared" si="18"/>
        <v>405594</v>
      </c>
      <c r="G29" s="237">
        <f t="shared" si="18"/>
        <v>22</v>
      </c>
      <c r="H29" s="238"/>
      <c r="I29" s="239">
        <f t="shared" si="18"/>
        <v>28780</v>
      </c>
      <c r="J29" s="240">
        <f aca="true" t="shared" si="19" ref="J29:P29">J27+J28</f>
        <v>21079</v>
      </c>
      <c r="K29" s="241">
        <f t="shared" si="19"/>
        <v>4</v>
      </c>
      <c r="L29" s="239">
        <f t="shared" si="19"/>
        <v>6774</v>
      </c>
      <c r="M29" s="240">
        <f t="shared" si="19"/>
        <v>782</v>
      </c>
      <c r="N29" s="241">
        <f t="shared" si="19"/>
        <v>1</v>
      </c>
      <c r="O29" s="239">
        <f t="shared" si="19"/>
        <v>300</v>
      </c>
      <c r="P29" s="240">
        <f t="shared" si="19"/>
        <v>281</v>
      </c>
      <c r="Q29" s="242"/>
      <c r="R29" s="243"/>
      <c r="S29" s="244"/>
      <c r="T29" s="245"/>
      <c r="U29" s="246"/>
      <c r="V29" s="219">
        <f aca="true" t="shared" si="20" ref="V29:AB29">SUM(V27:V28)</f>
        <v>0</v>
      </c>
      <c r="W29" s="241">
        <f t="shared" si="20"/>
        <v>13</v>
      </c>
      <c r="X29" s="239">
        <f t="shared" si="20"/>
        <v>944</v>
      </c>
      <c r="Y29" s="240">
        <f t="shared" si="20"/>
        <v>592</v>
      </c>
      <c r="Z29" s="241">
        <f t="shared" si="20"/>
        <v>4</v>
      </c>
      <c r="AA29" s="239">
        <f t="shared" si="20"/>
        <v>146</v>
      </c>
      <c r="AB29" s="240">
        <f t="shared" si="20"/>
        <v>58</v>
      </c>
    </row>
    <row r="30" spans="1:28" ht="22.5" customHeight="1">
      <c r="A30" s="179"/>
      <c r="B30" s="219"/>
      <c r="C30" s="220">
        <v>4</v>
      </c>
      <c r="D30" s="221"/>
      <c r="E30" s="222">
        <v>64000</v>
      </c>
      <c r="F30" s="223">
        <v>56528</v>
      </c>
      <c r="G30" s="220">
        <v>10</v>
      </c>
      <c r="H30" s="221"/>
      <c r="I30" s="222">
        <v>5779</v>
      </c>
      <c r="J30" s="223">
        <v>4248</v>
      </c>
      <c r="K30" s="224">
        <v>2</v>
      </c>
      <c r="L30" s="222">
        <v>140</v>
      </c>
      <c r="M30" s="223">
        <v>20</v>
      </c>
      <c r="N30" s="224">
        <v>0</v>
      </c>
      <c r="O30" s="222">
        <v>0</v>
      </c>
      <c r="P30" s="223">
        <v>0</v>
      </c>
      <c r="Q30" s="225"/>
      <c r="R30" s="226"/>
      <c r="S30" s="227"/>
      <c r="T30" s="228"/>
      <c r="U30" s="229"/>
      <c r="V30" s="219"/>
      <c r="W30" s="224">
        <v>7</v>
      </c>
      <c r="X30" s="222">
        <v>523</v>
      </c>
      <c r="Y30" s="223">
        <v>331</v>
      </c>
      <c r="Z30" s="224">
        <v>7</v>
      </c>
      <c r="AA30" s="222">
        <v>202</v>
      </c>
      <c r="AB30" s="223">
        <v>104</v>
      </c>
    </row>
    <row r="31" spans="1:28" ht="22.5" customHeight="1">
      <c r="A31" s="179" t="s">
        <v>52</v>
      </c>
      <c r="B31" s="219">
        <v>62561</v>
      </c>
      <c r="C31" s="230">
        <v>0</v>
      </c>
      <c r="D31" s="231"/>
      <c r="E31" s="232">
        <v>0</v>
      </c>
      <c r="F31" s="233">
        <v>0</v>
      </c>
      <c r="G31" s="230">
        <v>4</v>
      </c>
      <c r="H31" s="231"/>
      <c r="I31" s="232">
        <v>610</v>
      </c>
      <c r="J31" s="233">
        <v>331</v>
      </c>
      <c r="K31" s="234">
        <v>3</v>
      </c>
      <c r="L31" s="232">
        <v>670</v>
      </c>
      <c r="M31" s="233">
        <v>32</v>
      </c>
      <c r="N31" s="234">
        <v>0</v>
      </c>
      <c r="O31" s="232">
        <v>0</v>
      </c>
      <c r="P31" s="233">
        <v>0</v>
      </c>
      <c r="Q31" s="225">
        <f>+C32+G32+K32+N32</f>
        <v>23</v>
      </c>
      <c r="R31" s="235">
        <f>+D32+H32</f>
        <v>0</v>
      </c>
      <c r="S31" s="227">
        <f>+E32+I32+L32</f>
        <v>71199</v>
      </c>
      <c r="T31" s="228">
        <f>+F32+J32+M32</f>
        <v>61159</v>
      </c>
      <c r="U31" s="229">
        <f>+T31/B31*100</f>
        <v>97.75898722846502</v>
      </c>
      <c r="V31" s="219"/>
      <c r="W31" s="234">
        <v>5</v>
      </c>
      <c r="X31" s="232">
        <v>198</v>
      </c>
      <c r="Y31" s="233">
        <v>39</v>
      </c>
      <c r="Z31" s="234">
        <v>17</v>
      </c>
      <c r="AA31" s="232">
        <v>587</v>
      </c>
      <c r="AB31" s="233">
        <v>397</v>
      </c>
    </row>
    <row r="32" spans="1:28" ht="22.5" customHeight="1">
      <c r="A32" s="181"/>
      <c r="B32" s="236"/>
      <c r="C32" s="237">
        <f aca="true" t="shared" si="21" ref="C32:I32">SUM(C30:C31)</f>
        <v>4</v>
      </c>
      <c r="D32" s="238"/>
      <c r="E32" s="239">
        <f t="shared" si="21"/>
        <v>64000</v>
      </c>
      <c r="F32" s="240">
        <f t="shared" si="21"/>
        <v>56528</v>
      </c>
      <c r="G32" s="237">
        <f t="shared" si="21"/>
        <v>14</v>
      </c>
      <c r="H32" s="238"/>
      <c r="I32" s="239">
        <f t="shared" si="21"/>
        <v>6389</v>
      </c>
      <c r="J32" s="240">
        <f aca="true" t="shared" si="22" ref="J32:P32">J30+J31</f>
        <v>4579</v>
      </c>
      <c r="K32" s="241">
        <f t="shared" si="22"/>
        <v>5</v>
      </c>
      <c r="L32" s="239">
        <f t="shared" si="22"/>
        <v>810</v>
      </c>
      <c r="M32" s="240">
        <f t="shared" si="22"/>
        <v>52</v>
      </c>
      <c r="N32" s="241">
        <f t="shared" si="22"/>
        <v>0</v>
      </c>
      <c r="O32" s="239">
        <f t="shared" si="22"/>
        <v>0</v>
      </c>
      <c r="P32" s="240">
        <f t="shared" si="22"/>
        <v>0</v>
      </c>
      <c r="Q32" s="242"/>
      <c r="R32" s="243"/>
      <c r="S32" s="244"/>
      <c r="T32" s="245"/>
      <c r="U32" s="246"/>
      <c r="V32" s="219">
        <f aca="true" t="shared" si="23" ref="V32:AB32">SUM(V30:V31)</f>
        <v>0</v>
      </c>
      <c r="W32" s="241">
        <f t="shared" si="23"/>
        <v>12</v>
      </c>
      <c r="X32" s="239">
        <f t="shared" si="23"/>
        <v>721</v>
      </c>
      <c r="Y32" s="240">
        <f t="shared" si="23"/>
        <v>370</v>
      </c>
      <c r="Z32" s="241">
        <f t="shared" si="23"/>
        <v>24</v>
      </c>
      <c r="AA32" s="239">
        <f t="shared" si="23"/>
        <v>789</v>
      </c>
      <c r="AB32" s="240">
        <f t="shared" si="23"/>
        <v>501</v>
      </c>
    </row>
    <row r="33" spans="1:28" ht="22.5" customHeight="1">
      <c r="A33" s="179"/>
      <c r="B33" s="219"/>
      <c r="C33" s="220">
        <v>13</v>
      </c>
      <c r="D33" s="221">
        <v>4</v>
      </c>
      <c r="E33" s="222">
        <v>554107</v>
      </c>
      <c r="F33" s="223">
        <v>521000</v>
      </c>
      <c r="G33" s="220">
        <v>13</v>
      </c>
      <c r="H33" s="221"/>
      <c r="I33" s="222">
        <v>26144</v>
      </c>
      <c r="J33" s="223">
        <v>20248</v>
      </c>
      <c r="K33" s="224">
        <v>1</v>
      </c>
      <c r="L33" s="222">
        <v>980</v>
      </c>
      <c r="M33" s="223">
        <v>854</v>
      </c>
      <c r="N33" s="224">
        <v>0</v>
      </c>
      <c r="O33" s="222">
        <v>0</v>
      </c>
      <c r="P33" s="223">
        <v>0</v>
      </c>
      <c r="Q33" s="225"/>
      <c r="R33" s="226"/>
      <c r="S33" s="227"/>
      <c r="T33" s="228"/>
      <c r="U33" s="229"/>
      <c r="V33" s="219" t="e">
        <v>#REF!</v>
      </c>
      <c r="W33" s="224">
        <v>1</v>
      </c>
      <c r="X33" s="222">
        <v>70</v>
      </c>
      <c r="Y33" s="223">
        <v>5</v>
      </c>
      <c r="Z33" s="224">
        <v>3</v>
      </c>
      <c r="AA33" s="222">
        <v>191</v>
      </c>
      <c r="AB33" s="223">
        <v>90</v>
      </c>
    </row>
    <row r="34" spans="1:28" ht="22.5" customHeight="1">
      <c r="A34" s="179" t="s">
        <v>53</v>
      </c>
      <c r="B34" s="219">
        <v>552043</v>
      </c>
      <c r="C34" s="230">
        <v>0</v>
      </c>
      <c r="D34" s="231"/>
      <c r="E34" s="232">
        <v>0</v>
      </c>
      <c r="F34" s="233">
        <v>0</v>
      </c>
      <c r="G34" s="230">
        <v>11</v>
      </c>
      <c r="H34" s="231"/>
      <c r="I34" s="232">
        <v>10680</v>
      </c>
      <c r="J34" s="233">
        <v>1150</v>
      </c>
      <c r="K34" s="234">
        <v>13</v>
      </c>
      <c r="L34" s="232">
        <v>15328</v>
      </c>
      <c r="M34" s="233">
        <v>126</v>
      </c>
      <c r="N34" s="234">
        <v>2</v>
      </c>
      <c r="O34" s="232">
        <v>50527</v>
      </c>
      <c r="P34" s="258">
        <v>0</v>
      </c>
      <c r="Q34" s="225">
        <f>+C35+G35+K35+N35</f>
        <v>53</v>
      </c>
      <c r="R34" s="235">
        <f>+D35+H35</f>
        <v>4</v>
      </c>
      <c r="S34" s="227">
        <f>+E35+I35+L35</f>
        <v>607239</v>
      </c>
      <c r="T34" s="228">
        <f>+F35+J35+M35</f>
        <v>543378</v>
      </c>
      <c r="U34" s="229">
        <f>+T34/B34*100</f>
        <v>98.4303758946314</v>
      </c>
      <c r="V34" s="219" t="e">
        <v>#REF!</v>
      </c>
      <c r="W34" s="234">
        <v>23</v>
      </c>
      <c r="X34" s="232">
        <v>1829</v>
      </c>
      <c r="Y34" s="233">
        <v>1174</v>
      </c>
      <c r="Z34" s="234">
        <v>26</v>
      </c>
      <c r="AA34" s="232">
        <v>710</v>
      </c>
      <c r="AB34" s="233">
        <v>618</v>
      </c>
    </row>
    <row r="35" spans="1:28" ht="22.5" customHeight="1">
      <c r="A35" s="181"/>
      <c r="B35" s="236"/>
      <c r="C35" s="237">
        <f aca="true" t="shared" si="24" ref="C35:I35">SUM(C33:C34)</f>
        <v>13</v>
      </c>
      <c r="D35" s="238">
        <f t="shared" si="24"/>
        <v>4</v>
      </c>
      <c r="E35" s="239">
        <f t="shared" si="24"/>
        <v>554107</v>
      </c>
      <c r="F35" s="240">
        <f t="shared" si="24"/>
        <v>521000</v>
      </c>
      <c r="G35" s="237">
        <f t="shared" si="24"/>
        <v>24</v>
      </c>
      <c r="H35" s="238"/>
      <c r="I35" s="239">
        <f t="shared" si="24"/>
        <v>36824</v>
      </c>
      <c r="J35" s="240">
        <f aca="true" t="shared" si="25" ref="J35:P35">J33+J34</f>
        <v>21398</v>
      </c>
      <c r="K35" s="241">
        <f t="shared" si="25"/>
        <v>14</v>
      </c>
      <c r="L35" s="239">
        <f t="shared" si="25"/>
        <v>16308</v>
      </c>
      <c r="M35" s="240">
        <f t="shared" si="25"/>
        <v>980</v>
      </c>
      <c r="N35" s="241">
        <f t="shared" si="25"/>
        <v>2</v>
      </c>
      <c r="O35" s="239">
        <f t="shared" si="25"/>
        <v>50527</v>
      </c>
      <c r="P35" s="240">
        <f t="shared" si="25"/>
        <v>0</v>
      </c>
      <c r="Q35" s="242"/>
      <c r="R35" s="243"/>
      <c r="S35" s="244"/>
      <c r="T35" s="245"/>
      <c r="U35" s="246"/>
      <c r="V35" s="219" t="e">
        <f aca="true" t="shared" si="26" ref="V35:AB35">SUM(V33:V34)</f>
        <v>#REF!</v>
      </c>
      <c r="W35" s="241">
        <f t="shared" si="26"/>
        <v>24</v>
      </c>
      <c r="X35" s="239">
        <f t="shared" si="26"/>
        <v>1899</v>
      </c>
      <c r="Y35" s="240">
        <f t="shared" si="26"/>
        <v>1179</v>
      </c>
      <c r="Z35" s="241">
        <f t="shared" si="26"/>
        <v>29</v>
      </c>
      <c r="AA35" s="239">
        <f t="shared" si="26"/>
        <v>901</v>
      </c>
      <c r="AB35" s="240">
        <f t="shared" si="26"/>
        <v>708</v>
      </c>
    </row>
    <row r="36" spans="1:28" ht="22.5" customHeight="1">
      <c r="A36" s="179"/>
      <c r="B36" s="219"/>
      <c r="C36" s="220">
        <v>7</v>
      </c>
      <c r="D36" s="221">
        <v>1</v>
      </c>
      <c r="E36" s="222">
        <v>96000</v>
      </c>
      <c r="F36" s="223">
        <v>76774</v>
      </c>
      <c r="G36" s="220">
        <v>40</v>
      </c>
      <c r="H36" s="221">
        <v>1</v>
      </c>
      <c r="I36" s="222">
        <v>20520</v>
      </c>
      <c r="J36" s="223">
        <v>13138</v>
      </c>
      <c r="K36" s="224">
        <v>0</v>
      </c>
      <c r="L36" s="222">
        <v>0</v>
      </c>
      <c r="M36" s="223">
        <v>0</v>
      </c>
      <c r="N36" s="224">
        <v>0</v>
      </c>
      <c r="O36" s="222">
        <v>0</v>
      </c>
      <c r="P36" s="223">
        <v>0</v>
      </c>
      <c r="Q36" s="225"/>
      <c r="R36" s="226"/>
      <c r="S36" s="227"/>
      <c r="T36" s="228"/>
      <c r="U36" s="229"/>
      <c r="V36" s="219"/>
      <c r="W36" s="224">
        <v>14</v>
      </c>
      <c r="X36" s="222">
        <v>869</v>
      </c>
      <c r="Y36" s="223">
        <v>592</v>
      </c>
      <c r="Z36" s="224">
        <v>2</v>
      </c>
      <c r="AA36" s="222">
        <v>71</v>
      </c>
      <c r="AB36" s="223">
        <v>26</v>
      </c>
    </row>
    <row r="37" spans="1:28" ht="22.5" customHeight="1">
      <c r="A37" s="179" t="s">
        <v>69</v>
      </c>
      <c r="B37" s="219">
        <v>93127</v>
      </c>
      <c r="C37" s="230">
        <v>0</v>
      </c>
      <c r="D37" s="231"/>
      <c r="E37" s="232">
        <v>0</v>
      </c>
      <c r="F37" s="233">
        <v>0</v>
      </c>
      <c r="G37" s="230">
        <v>2</v>
      </c>
      <c r="H37" s="231"/>
      <c r="I37" s="232">
        <v>1050</v>
      </c>
      <c r="J37" s="233">
        <v>150</v>
      </c>
      <c r="K37" s="234">
        <v>0</v>
      </c>
      <c r="L37" s="232">
        <v>0</v>
      </c>
      <c r="M37" s="233">
        <v>0</v>
      </c>
      <c r="N37" s="234">
        <v>1</v>
      </c>
      <c r="O37" s="232">
        <v>647</v>
      </c>
      <c r="P37" s="233">
        <v>7</v>
      </c>
      <c r="Q37" s="225">
        <f>+C38+G38+K38+N38</f>
        <v>50</v>
      </c>
      <c r="R37" s="235">
        <f>+D38+H38</f>
        <v>2</v>
      </c>
      <c r="S37" s="227">
        <f>+E38+I38+L38</f>
        <v>117570</v>
      </c>
      <c r="T37" s="228">
        <f>+F38+J38+M38</f>
        <v>90062</v>
      </c>
      <c r="U37" s="229">
        <f>+T37/B37*100</f>
        <v>96.708795515801</v>
      </c>
      <c r="V37" s="219"/>
      <c r="W37" s="234">
        <v>14</v>
      </c>
      <c r="X37" s="232">
        <v>649</v>
      </c>
      <c r="Y37" s="233">
        <v>564</v>
      </c>
      <c r="Z37" s="234">
        <v>13</v>
      </c>
      <c r="AA37" s="232">
        <v>265</v>
      </c>
      <c r="AB37" s="233">
        <v>236</v>
      </c>
    </row>
    <row r="38" spans="1:28" ht="22.5" customHeight="1" thickBot="1">
      <c r="A38" s="180"/>
      <c r="B38" s="16"/>
      <c r="C38" s="205">
        <f aca="true" t="shared" si="27" ref="C38:I38">SUM(C36:C37)</f>
        <v>7</v>
      </c>
      <c r="D38" s="206">
        <f t="shared" si="27"/>
        <v>1</v>
      </c>
      <c r="E38" s="207">
        <f t="shared" si="27"/>
        <v>96000</v>
      </c>
      <c r="F38" s="208">
        <f t="shared" si="27"/>
        <v>76774</v>
      </c>
      <c r="G38" s="205">
        <f t="shared" si="27"/>
        <v>42</v>
      </c>
      <c r="H38" s="206">
        <f t="shared" si="27"/>
        <v>1</v>
      </c>
      <c r="I38" s="207">
        <f t="shared" si="27"/>
        <v>21570</v>
      </c>
      <c r="J38" s="208">
        <f aca="true" t="shared" si="28" ref="J38:P38">J36+J37</f>
        <v>13288</v>
      </c>
      <c r="K38" s="209">
        <f t="shared" si="28"/>
        <v>0</v>
      </c>
      <c r="L38" s="207">
        <f t="shared" si="28"/>
        <v>0</v>
      </c>
      <c r="M38" s="208">
        <f t="shared" si="28"/>
        <v>0</v>
      </c>
      <c r="N38" s="209">
        <f t="shared" si="28"/>
        <v>1</v>
      </c>
      <c r="O38" s="207">
        <f t="shared" si="28"/>
        <v>647</v>
      </c>
      <c r="P38" s="208">
        <f t="shared" si="28"/>
        <v>7</v>
      </c>
      <c r="Q38" s="182"/>
      <c r="R38" s="202"/>
      <c r="S38" s="198"/>
      <c r="T38" s="188"/>
      <c r="U38" s="17"/>
      <c r="V38" s="7">
        <f aca="true" t="shared" si="29" ref="V38:AB38">SUM(V36:V37)</f>
        <v>0</v>
      </c>
      <c r="W38" s="209">
        <f t="shared" si="29"/>
        <v>28</v>
      </c>
      <c r="X38" s="207">
        <f t="shared" si="29"/>
        <v>1518</v>
      </c>
      <c r="Y38" s="208">
        <f t="shared" si="29"/>
        <v>1156</v>
      </c>
      <c r="Z38" s="209">
        <f t="shared" si="29"/>
        <v>15</v>
      </c>
      <c r="AA38" s="207">
        <f t="shared" si="29"/>
        <v>336</v>
      </c>
      <c r="AB38" s="208">
        <f t="shared" si="29"/>
        <v>262</v>
      </c>
    </row>
    <row r="39" spans="1:28" ht="22.5" customHeight="1" thickTop="1">
      <c r="A39" s="18"/>
      <c r="B39" s="10"/>
      <c r="C39" s="183">
        <f aca="true" t="shared" si="30" ref="C39:J40">+C9+C12+C15+C18+C21+C24+C27+C30+C33+C36</f>
        <v>74</v>
      </c>
      <c r="D39" s="201">
        <f t="shared" si="30"/>
        <v>14</v>
      </c>
      <c r="E39" s="190">
        <f t="shared" si="30"/>
        <v>2120820</v>
      </c>
      <c r="F39" s="191">
        <f t="shared" si="30"/>
        <v>1912075</v>
      </c>
      <c r="G39" s="183">
        <f t="shared" si="30"/>
        <v>228</v>
      </c>
      <c r="H39" s="201">
        <f t="shared" si="30"/>
        <v>4</v>
      </c>
      <c r="I39" s="190">
        <f t="shared" si="30"/>
        <v>269912</v>
      </c>
      <c r="J39" s="191">
        <f t="shared" si="30"/>
        <v>195139</v>
      </c>
      <c r="K39" s="189">
        <f aca="true" t="shared" si="31" ref="K39:P40">K9+K12+K15+K18+K21+K24+K27+K30+K33+K36</f>
        <v>8</v>
      </c>
      <c r="L39" s="190">
        <f t="shared" si="31"/>
        <v>8889</v>
      </c>
      <c r="M39" s="191">
        <f t="shared" si="31"/>
        <v>1745</v>
      </c>
      <c r="N39" s="189">
        <f t="shared" si="31"/>
        <v>2</v>
      </c>
      <c r="O39" s="190">
        <f t="shared" si="31"/>
        <v>320</v>
      </c>
      <c r="P39" s="191">
        <f t="shared" si="31"/>
        <v>281</v>
      </c>
      <c r="Q39" s="9"/>
      <c r="R39" s="203"/>
      <c r="S39" s="199"/>
      <c r="T39" s="200"/>
      <c r="U39" s="19"/>
      <c r="V39" s="7"/>
      <c r="W39" s="189">
        <f aca="true" t="shared" si="32" ref="W39:AB40">+W9+W12+W15+W18+W21+W24+W27+W30+W33+W36</f>
        <v>49</v>
      </c>
      <c r="X39" s="190">
        <f t="shared" si="32"/>
        <v>3542</v>
      </c>
      <c r="Y39" s="191">
        <f t="shared" si="32"/>
        <v>2011</v>
      </c>
      <c r="Z39" s="189">
        <f t="shared" si="32"/>
        <v>54</v>
      </c>
      <c r="AA39" s="190">
        <f t="shared" si="32"/>
        <v>1795</v>
      </c>
      <c r="AB39" s="191">
        <f t="shared" si="32"/>
        <v>992</v>
      </c>
    </row>
    <row r="40" spans="1:28" ht="22.5" customHeight="1">
      <c r="A40" s="18" t="s">
        <v>70</v>
      </c>
      <c r="B40" s="10">
        <f>SUM(B9:B38)</f>
        <v>2142797</v>
      </c>
      <c r="C40" s="210">
        <f t="shared" si="30"/>
        <v>6</v>
      </c>
      <c r="D40" s="211"/>
      <c r="E40" s="212">
        <f t="shared" si="30"/>
        <v>52680</v>
      </c>
      <c r="F40" s="213">
        <f t="shared" si="30"/>
        <v>1019</v>
      </c>
      <c r="G40" s="210">
        <f t="shared" si="30"/>
        <v>64</v>
      </c>
      <c r="H40" s="211"/>
      <c r="I40" s="212">
        <f t="shared" si="30"/>
        <v>51551</v>
      </c>
      <c r="J40" s="213">
        <f t="shared" si="30"/>
        <v>6765</v>
      </c>
      <c r="K40" s="214">
        <f t="shared" si="31"/>
        <v>38</v>
      </c>
      <c r="L40" s="212">
        <f t="shared" si="31"/>
        <v>45925</v>
      </c>
      <c r="M40" s="213">
        <f t="shared" si="31"/>
        <v>843</v>
      </c>
      <c r="N40" s="214">
        <f t="shared" si="31"/>
        <v>9</v>
      </c>
      <c r="O40" s="212">
        <f t="shared" si="31"/>
        <v>54423</v>
      </c>
      <c r="P40" s="213">
        <f t="shared" si="31"/>
        <v>35</v>
      </c>
      <c r="Q40" s="9">
        <f>C39+C40+G39+G40+K39+K40+N39+N40</f>
        <v>429</v>
      </c>
      <c r="R40" s="204">
        <f>D39+H39</f>
        <v>18</v>
      </c>
      <c r="S40" s="199">
        <f>SUM(S9:S38)</f>
        <v>2549777</v>
      </c>
      <c r="T40" s="200">
        <f>SUM(T9:T38)</f>
        <v>2117586</v>
      </c>
      <c r="U40" s="19">
        <f>+T40/B40*100</f>
        <v>98.8234536449323</v>
      </c>
      <c r="V40" s="7"/>
      <c r="W40" s="214">
        <f t="shared" si="32"/>
        <v>86</v>
      </c>
      <c r="X40" s="212">
        <f t="shared" si="32"/>
        <v>6741</v>
      </c>
      <c r="Y40" s="213">
        <f t="shared" si="32"/>
        <v>4051</v>
      </c>
      <c r="Z40" s="214">
        <f t="shared" si="32"/>
        <v>100</v>
      </c>
      <c r="AA40" s="212">
        <f t="shared" si="32"/>
        <v>2941</v>
      </c>
      <c r="AB40" s="213">
        <f t="shared" si="32"/>
        <v>2084</v>
      </c>
    </row>
    <row r="41" spans="1:28" ht="22.5" customHeight="1">
      <c r="A41" s="20"/>
      <c r="B41" s="6"/>
      <c r="C41" s="269">
        <f>+C39+C40-D39</f>
        <v>66</v>
      </c>
      <c r="D41" s="270"/>
      <c r="E41" s="193">
        <f>SUM(E39:E40)</f>
        <v>2173500</v>
      </c>
      <c r="F41" s="194">
        <f>SUM(F39:F40)</f>
        <v>1913094</v>
      </c>
      <c r="G41" s="269">
        <f>+G39+G40-H39</f>
        <v>288</v>
      </c>
      <c r="H41" s="270"/>
      <c r="I41" s="193">
        <f>SUM(I39:I40)</f>
        <v>321463</v>
      </c>
      <c r="J41" s="194">
        <f>SUM(J39:J40)</f>
        <v>201904</v>
      </c>
      <c r="K41" s="192">
        <f aca="true" t="shared" si="33" ref="K41:P41">K39+K40</f>
        <v>46</v>
      </c>
      <c r="L41" s="193">
        <f>L39+L40</f>
        <v>54814</v>
      </c>
      <c r="M41" s="194">
        <f t="shared" si="33"/>
        <v>2588</v>
      </c>
      <c r="N41" s="192">
        <f t="shared" si="33"/>
        <v>11</v>
      </c>
      <c r="O41" s="193">
        <f t="shared" si="33"/>
        <v>54743</v>
      </c>
      <c r="P41" s="194">
        <f t="shared" si="33"/>
        <v>316</v>
      </c>
      <c r="Q41" s="267">
        <f>Q40-R40</f>
        <v>411</v>
      </c>
      <c r="R41" s="268"/>
      <c r="S41" s="195"/>
      <c r="T41" s="196"/>
      <c r="U41" s="21"/>
      <c r="V41" s="7"/>
      <c r="W41" s="192">
        <f aca="true" t="shared" si="34" ref="W41:AB41">SUM(W39:W40)</f>
        <v>135</v>
      </c>
      <c r="X41" s="193">
        <f t="shared" si="34"/>
        <v>10283</v>
      </c>
      <c r="Y41" s="194">
        <f t="shared" si="34"/>
        <v>6062</v>
      </c>
      <c r="Z41" s="192">
        <f t="shared" si="34"/>
        <v>154</v>
      </c>
      <c r="AA41" s="193">
        <f t="shared" si="34"/>
        <v>4736</v>
      </c>
      <c r="AB41" s="194">
        <f t="shared" si="34"/>
        <v>3076</v>
      </c>
    </row>
    <row r="42" spans="1:28" ht="15" customHeight="1">
      <c r="A42" s="2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W42" s="15"/>
      <c r="X42" s="15"/>
      <c r="Y42" s="15"/>
      <c r="Z42" s="15"/>
      <c r="AA42" s="15"/>
      <c r="AB42" s="15"/>
    </row>
    <row r="43" spans="1:28" ht="22.5" customHeight="1">
      <c r="A43" s="22"/>
      <c r="B43" s="23" t="s">
        <v>34</v>
      </c>
      <c r="C43" s="261" t="s">
        <v>35</v>
      </c>
      <c r="D43" s="262"/>
      <c r="F43" s="15"/>
      <c r="G43" s="15"/>
      <c r="H43" s="24"/>
      <c r="I43" s="15"/>
      <c r="J43" s="15"/>
      <c r="K43" s="15"/>
      <c r="L43" s="15"/>
      <c r="M43" s="15"/>
      <c r="N43" s="15"/>
      <c r="O43" s="15"/>
      <c r="P43" s="15"/>
      <c r="Q43" s="15"/>
      <c r="R43" s="24"/>
      <c r="S43" s="15"/>
      <c r="T43" s="25" t="s">
        <v>54</v>
      </c>
      <c r="U43" s="25"/>
      <c r="W43" s="15"/>
      <c r="X43" s="15"/>
      <c r="Y43" s="15"/>
      <c r="Z43" s="15"/>
      <c r="AA43" s="15"/>
      <c r="AB43" s="15"/>
    </row>
    <row r="44" spans="1:28" ht="22.5" customHeight="1">
      <c r="A44" s="26"/>
      <c r="B44" s="23" t="s">
        <v>43</v>
      </c>
      <c r="C44" s="263" t="s">
        <v>37</v>
      </c>
      <c r="D44" s="264"/>
      <c r="E44" s="15" t="s">
        <v>44</v>
      </c>
      <c r="G44" s="15"/>
      <c r="H44" s="24"/>
      <c r="I44" s="15"/>
      <c r="J44" s="15"/>
      <c r="K44" s="15"/>
      <c r="L44" s="15"/>
      <c r="M44" s="15"/>
      <c r="N44" s="15"/>
      <c r="O44" s="27"/>
      <c r="P44" s="28"/>
      <c r="Q44" s="24"/>
      <c r="R44" s="24"/>
      <c r="S44" s="15"/>
      <c r="T44" s="15"/>
      <c r="U44" s="25"/>
      <c r="W44" s="15"/>
      <c r="X44" s="15"/>
      <c r="Y44" s="15"/>
      <c r="Z44" s="15"/>
      <c r="AA44" s="15"/>
      <c r="AB44" s="15"/>
    </row>
    <row r="45" spans="1:28" ht="22.5" customHeight="1">
      <c r="A45" s="26"/>
      <c r="B45" s="23" t="s">
        <v>36</v>
      </c>
      <c r="C45" s="265" t="s">
        <v>33</v>
      </c>
      <c r="D45" s="266"/>
      <c r="F45" s="15"/>
      <c r="H45" s="24"/>
      <c r="I45" s="15"/>
      <c r="J45" s="15"/>
      <c r="K45" s="15"/>
      <c r="L45" s="15"/>
      <c r="M45" s="15"/>
      <c r="N45" s="15"/>
      <c r="O45" s="15"/>
      <c r="P45" s="15"/>
      <c r="Q45" s="24"/>
      <c r="R45" s="24"/>
      <c r="S45" s="15"/>
      <c r="T45" s="15"/>
      <c r="U45" s="25"/>
      <c r="W45" s="15"/>
      <c r="X45" s="15"/>
      <c r="Y45" s="15"/>
      <c r="Z45" s="15"/>
      <c r="AA45" s="15"/>
      <c r="AB45" s="15"/>
    </row>
  </sheetData>
  <sheetProtection/>
  <mergeCells count="43">
    <mergeCell ref="A3:A6"/>
    <mergeCell ref="E5:E6"/>
    <mergeCell ref="F5:F6"/>
    <mergeCell ref="B3:B6"/>
    <mergeCell ref="C3:F4"/>
    <mergeCell ref="C5:D6"/>
    <mergeCell ref="U3:U6"/>
    <mergeCell ref="W5:W6"/>
    <mergeCell ref="N4:P4"/>
    <mergeCell ref="K5:K6"/>
    <mergeCell ref="P5:P6"/>
    <mergeCell ref="O5:O6"/>
    <mergeCell ref="N5:N6"/>
    <mergeCell ref="L5:L6"/>
    <mergeCell ref="Z5:Z6"/>
    <mergeCell ref="X5:X6"/>
    <mergeCell ref="Y5:Y6"/>
    <mergeCell ref="Q5:R6"/>
    <mergeCell ref="S5:S6"/>
    <mergeCell ref="W3:AB3"/>
    <mergeCell ref="Z4:AB4"/>
    <mergeCell ref="AA5:AA6"/>
    <mergeCell ref="AB5:AB6"/>
    <mergeCell ref="W4:Y4"/>
    <mergeCell ref="G3:J4"/>
    <mergeCell ref="Q3:T4"/>
    <mergeCell ref="N3:P3"/>
    <mergeCell ref="T5:T6"/>
    <mergeCell ref="J5:J6"/>
    <mergeCell ref="I5:I6"/>
    <mergeCell ref="K3:M3"/>
    <mergeCell ref="K4:M4"/>
    <mergeCell ref="M5:M6"/>
    <mergeCell ref="G5:H6"/>
    <mergeCell ref="C7:D7"/>
    <mergeCell ref="G7:H7"/>
    <mergeCell ref="C43:D43"/>
    <mergeCell ref="C44:D44"/>
    <mergeCell ref="C45:D45"/>
    <mergeCell ref="Q41:R41"/>
    <mergeCell ref="C41:D41"/>
    <mergeCell ref="G41:H41"/>
    <mergeCell ref="Q7:R7"/>
  </mergeCells>
  <printOptions horizontalCentered="1"/>
  <pageMargins left="0.65" right="0.1968503937007874" top="0.3937007874015748" bottom="0.5905511811023623" header="0" footer="0"/>
  <pageSetup fitToWidth="2" horizontalDpi="600" verticalDpi="600" orientation="portrait" pageOrder="overThenDown" paperSize="9" scale="75" r:id="rId1"/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54"/>
  <sheetViews>
    <sheetView showZeros="0" view="pageBreakPreview" zoomScale="60" zoomScaleNormal="50" zoomScalePageLayoutView="0" workbookViewId="0" topLeftCell="A1">
      <pane xSplit="2" ySplit="8" topLeftCell="C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C38" sqref="C38"/>
    </sheetView>
  </sheetViews>
  <sheetFormatPr defaultColWidth="10.58203125" defaultRowHeight="18" customHeight="1"/>
  <cols>
    <col min="1" max="1" width="4.66015625" style="153" customWidth="1"/>
    <col min="2" max="2" width="12.41015625" style="32" customWidth="1"/>
    <col min="3" max="3" width="9.91015625" style="32" customWidth="1"/>
    <col min="4" max="4" width="3.58203125" style="32" bestFit="1" customWidth="1"/>
    <col min="5" max="5" width="4.08203125" style="32" customWidth="1"/>
    <col min="6" max="6" width="9.08203125" style="32" customWidth="1"/>
    <col min="7" max="7" width="9.16015625" style="32" customWidth="1"/>
    <col min="8" max="8" width="4.41015625" style="32" bestFit="1" customWidth="1"/>
    <col min="9" max="9" width="3.5" style="32" customWidth="1"/>
    <col min="10" max="10" width="8.41015625" style="32" customWidth="1"/>
    <col min="11" max="11" width="8.66015625" style="32" customWidth="1"/>
    <col min="12" max="12" width="5.16015625" style="32" customWidth="1"/>
    <col min="13" max="14" width="7.16015625" style="32" customWidth="1"/>
    <col min="15" max="15" width="5.16015625" style="32" customWidth="1"/>
    <col min="16" max="17" width="7.16015625" style="32" customWidth="1"/>
    <col min="18" max="18" width="3.66015625" style="32" customWidth="1"/>
    <col min="19" max="19" width="4.08203125" style="32" customWidth="1"/>
    <col min="20" max="20" width="9.41015625" style="32" customWidth="1"/>
    <col min="21" max="21" width="9.41015625" style="32" bestFit="1" customWidth="1"/>
    <col min="22" max="22" width="10.33203125" style="32" customWidth="1"/>
    <col min="23" max="23" width="0.50390625" style="33" customWidth="1"/>
    <col min="24" max="24" width="5.16015625" style="32" customWidth="1"/>
    <col min="25" max="26" width="7.16015625" style="32" customWidth="1"/>
    <col min="27" max="27" width="5.16015625" style="32" customWidth="1"/>
    <col min="28" max="29" width="7.16015625" style="32" customWidth="1"/>
    <col min="30" max="16384" width="10.58203125" style="34" customWidth="1"/>
  </cols>
  <sheetData>
    <row r="1" ht="21">
      <c r="A1" s="31" t="s">
        <v>45</v>
      </c>
    </row>
    <row r="2" ht="6.75" customHeight="1">
      <c r="A2" s="31"/>
    </row>
    <row r="3" spans="1:29" ht="18" customHeight="1">
      <c r="A3" s="344" t="s">
        <v>46</v>
      </c>
      <c r="B3" s="35"/>
      <c r="C3" s="36"/>
      <c r="D3" s="330" t="s">
        <v>55</v>
      </c>
      <c r="E3" s="331"/>
      <c r="F3" s="331"/>
      <c r="G3" s="332"/>
      <c r="H3" s="330" t="s">
        <v>56</v>
      </c>
      <c r="I3" s="331"/>
      <c r="J3" s="331"/>
      <c r="K3" s="332"/>
      <c r="L3" s="336" t="s">
        <v>28</v>
      </c>
      <c r="M3" s="337"/>
      <c r="N3" s="338"/>
      <c r="O3" s="336" t="s">
        <v>28</v>
      </c>
      <c r="P3" s="337"/>
      <c r="Q3" s="338"/>
      <c r="R3" s="330" t="s">
        <v>73</v>
      </c>
      <c r="S3" s="331"/>
      <c r="T3" s="331"/>
      <c r="U3" s="332"/>
      <c r="V3" s="325" t="s">
        <v>74</v>
      </c>
      <c r="W3" s="37"/>
      <c r="X3" s="336" t="s">
        <v>75</v>
      </c>
      <c r="Y3" s="337"/>
      <c r="Z3" s="337"/>
      <c r="AA3" s="337"/>
      <c r="AB3" s="337"/>
      <c r="AC3" s="338"/>
    </row>
    <row r="4" spans="1:29" ht="18" customHeight="1">
      <c r="A4" s="345"/>
      <c r="B4" s="345" t="s">
        <v>3</v>
      </c>
      <c r="C4" s="39" t="s">
        <v>76</v>
      </c>
      <c r="D4" s="333"/>
      <c r="E4" s="334"/>
      <c r="F4" s="334"/>
      <c r="G4" s="335"/>
      <c r="H4" s="333"/>
      <c r="I4" s="334"/>
      <c r="J4" s="334"/>
      <c r="K4" s="335"/>
      <c r="L4" s="336" t="s">
        <v>77</v>
      </c>
      <c r="M4" s="337"/>
      <c r="N4" s="338"/>
      <c r="O4" s="336" t="s">
        <v>29</v>
      </c>
      <c r="P4" s="337"/>
      <c r="Q4" s="338"/>
      <c r="R4" s="333"/>
      <c r="S4" s="334"/>
      <c r="T4" s="334"/>
      <c r="U4" s="335"/>
      <c r="V4" s="343"/>
      <c r="W4" s="42"/>
      <c r="X4" s="336" t="s">
        <v>1</v>
      </c>
      <c r="Y4" s="337"/>
      <c r="Z4" s="338"/>
      <c r="AA4" s="336" t="s">
        <v>2</v>
      </c>
      <c r="AB4" s="337"/>
      <c r="AC4" s="338"/>
    </row>
    <row r="5" spans="1:29" s="44" customFormat="1" ht="18" customHeight="1">
      <c r="A5" s="345"/>
      <c r="B5" s="345"/>
      <c r="C5" s="39" t="s">
        <v>30</v>
      </c>
      <c r="D5" s="310" t="s">
        <v>91</v>
      </c>
      <c r="E5" s="311"/>
      <c r="F5" s="314" t="s">
        <v>31</v>
      </c>
      <c r="G5" s="314" t="s">
        <v>32</v>
      </c>
      <c r="H5" s="310" t="s">
        <v>78</v>
      </c>
      <c r="I5" s="311"/>
      <c r="J5" s="314" t="s">
        <v>31</v>
      </c>
      <c r="K5" s="314" t="s">
        <v>32</v>
      </c>
      <c r="L5" s="325" t="s">
        <v>4</v>
      </c>
      <c r="M5" s="308" t="s">
        <v>26</v>
      </c>
      <c r="N5" s="308" t="s">
        <v>27</v>
      </c>
      <c r="O5" s="325" t="s">
        <v>4</v>
      </c>
      <c r="P5" s="308" t="s">
        <v>26</v>
      </c>
      <c r="Q5" s="308" t="s">
        <v>27</v>
      </c>
      <c r="R5" s="339" t="s">
        <v>5</v>
      </c>
      <c r="S5" s="340"/>
      <c r="T5" s="314" t="s">
        <v>31</v>
      </c>
      <c r="U5" s="314" t="s">
        <v>32</v>
      </c>
      <c r="V5" s="343"/>
      <c r="W5" s="43"/>
      <c r="X5" s="325" t="s">
        <v>4</v>
      </c>
      <c r="Y5" s="314" t="s">
        <v>31</v>
      </c>
      <c r="Z5" s="314" t="s">
        <v>32</v>
      </c>
      <c r="AA5" s="325" t="s">
        <v>4</v>
      </c>
      <c r="AB5" s="314" t="s">
        <v>31</v>
      </c>
      <c r="AC5" s="314" t="s">
        <v>32</v>
      </c>
    </row>
    <row r="6" spans="1:29" ht="18" customHeight="1">
      <c r="A6" s="346"/>
      <c r="B6" s="41"/>
      <c r="C6" s="46"/>
      <c r="D6" s="312"/>
      <c r="E6" s="313"/>
      <c r="F6" s="315"/>
      <c r="G6" s="315"/>
      <c r="H6" s="312"/>
      <c r="I6" s="313"/>
      <c r="J6" s="315"/>
      <c r="K6" s="315"/>
      <c r="L6" s="315"/>
      <c r="M6" s="309"/>
      <c r="N6" s="309"/>
      <c r="O6" s="315"/>
      <c r="P6" s="309"/>
      <c r="Q6" s="309"/>
      <c r="R6" s="341"/>
      <c r="S6" s="342"/>
      <c r="T6" s="315"/>
      <c r="U6" s="315"/>
      <c r="V6" s="315"/>
      <c r="W6" s="42"/>
      <c r="X6" s="315"/>
      <c r="Y6" s="315"/>
      <c r="Z6" s="315"/>
      <c r="AA6" s="315"/>
      <c r="AB6" s="315"/>
      <c r="AC6" s="315"/>
    </row>
    <row r="7" spans="1:29" s="56" customFormat="1" ht="17.25" customHeight="1">
      <c r="A7" s="47"/>
      <c r="B7" s="48"/>
      <c r="C7" s="49" t="s">
        <v>6</v>
      </c>
      <c r="D7" s="50" t="s">
        <v>63</v>
      </c>
      <c r="E7" s="51"/>
      <c r="F7" s="49" t="s">
        <v>7</v>
      </c>
      <c r="G7" s="49" t="s">
        <v>8</v>
      </c>
      <c r="H7" s="50" t="s">
        <v>64</v>
      </c>
      <c r="I7" s="51"/>
      <c r="J7" s="49" t="s">
        <v>9</v>
      </c>
      <c r="K7" s="49" t="s">
        <v>10</v>
      </c>
      <c r="L7" s="47" t="s">
        <v>11</v>
      </c>
      <c r="M7" s="49" t="s">
        <v>12</v>
      </c>
      <c r="N7" s="49" t="s">
        <v>13</v>
      </c>
      <c r="O7" s="47" t="s">
        <v>14</v>
      </c>
      <c r="P7" s="49" t="s">
        <v>15</v>
      </c>
      <c r="Q7" s="49" t="s">
        <v>16</v>
      </c>
      <c r="R7" s="52" t="s">
        <v>17</v>
      </c>
      <c r="S7" s="48"/>
      <c r="T7" s="49" t="s">
        <v>18</v>
      </c>
      <c r="U7" s="49" t="s">
        <v>19</v>
      </c>
      <c r="V7" s="53" t="s">
        <v>20</v>
      </c>
      <c r="W7" s="54"/>
      <c r="X7" s="55"/>
      <c r="Y7" s="48"/>
      <c r="Z7" s="48"/>
      <c r="AA7" s="48"/>
      <c r="AB7" s="48"/>
      <c r="AC7" s="55"/>
    </row>
    <row r="8" spans="1:29" ht="17.25" customHeight="1">
      <c r="A8" s="45"/>
      <c r="B8" s="57"/>
      <c r="C8" s="58" t="s">
        <v>21</v>
      </c>
      <c r="D8" s="59"/>
      <c r="E8" s="58" t="s">
        <v>22</v>
      </c>
      <c r="F8" s="58" t="s">
        <v>21</v>
      </c>
      <c r="G8" s="58" t="s">
        <v>21</v>
      </c>
      <c r="H8" s="60"/>
      <c r="I8" s="58" t="s">
        <v>22</v>
      </c>
      <c r="J8" s="58" t="s">
        <v>21</v>
      </c>
      <c r="K8" s="58" t="s">
        <v>21</v>
      </c>
      <c r="L8" s="61" t="s">
        <v>22</v>
      </c>
      <c r="M8" s="58" t="s">
        <v>21</v>
      </c>
      <c r="N8" s="58" t="s">
        <v>21</v>
      </c>
      <c r="O8" s="61" t="s">
        <v>22</v>
      </c>
      <c r="P8" s="58" t="s">
        <v>21</v>
      </c>
      <c r="Q8" s="58" t="s">
        <v>21</v>
      </c>
      <c r="R8" s="62"/>
      <c r="S8" s="63" t="s">
        <v>23</v>
      </c>
      <c r="T8" s="58" t="s">
        <v>21</v>
      </c>
      <c r="U8" s="63" t="s">
        <v>24</v>
      </c>
      <c r="V8" s="64" t="s">
        <v>25</v>
      </c>
      <c r="W8" s="37"/>
      <c r="X8" s="61" t="s">
        <v>22</v>
      </c>
      <c r="Y8" s="58" t="s">
        <v>21</v>
      </c>
      <c r="Z8" s="58" t="s">
        <v>21</v>
      </c>
      <c r="AA8" s="58" t="s">
        <v>22</v>
      </c>
      <c r="AB8" s="58" t="s">
        <v>21</v>
      </c>
      <c r="AC8" s="61" t="s">
        <v>21</v>
      </c>
    </row>
    <row r="9" spans="1:29" ht="17.25" customHeight="1">
      <c r="A9" s="67"/>
      <c r="B9" s="68"/>
      <c r="C9" s="69">
        <v>0</v>
      </c>
      <c r="D9" s="70">
        <v>8</v>
      </c>
      <c r="E9" s="71">
        <v>3</v>
      </c>
      <c r="F9" s="70">
        <v>193800</v>
      </c>
      <c r="G9" s="70">
        <v>178088</v>
      </c>
      <c r="H9" s="70">
        <v>32</v>
      </c>
      <c r="I9" s="71">
        <v>1</v>
      </c>
      <c r="J9" s="70">
        <v>44284</v>
      </c>
      <c r="K9" s="70">
        <v>30732</v>
      </c>
      <c r="L9" s="72">
        <v>3</v>
      </c>
      <c r="M9" s="72">
        <v>6800</v>
      </c>
      <c r="N9" s="73">
        <v>38</v>
      </c>
      <c r="O9" s="72">
        <v>0</v>
      </c>
      <c r="P9" s="72">
        <v>0</v>
      </c>
      <c r="Q9" s="72">
        <v>0</v>
      </c>
      <c r="R9" s="155">
        <v>0</v>
      </c>
      <c r="S9" s="156">
        <v>0</v>
      </c>
      <c r="T9" s="157">
        <v>0</v>
      </c>
      <c r="U9" s="157">
        <v>0</v>
      </c>
      <c r="V9" s="157">
        <v>0</v>
      </c>
      <c r="W9" s="37" t="e">
        <v>#REF!</v>
      </c>
      <c r="X9" s="70">
        <v>5</v>
      </c>
      <c r="Y9" s="70">
        <v>342</v>
      </c>
      <c r="Z9" s="70">
        <v>113</v>
      </c>
      <c r="AA9" s="70">
        <v>5</v>
      </c>
      <c r="AB9" s="70">
        <v>133</v>
      </c>
      <c r="AC9" s="75">
        <v>78</v>
      </c>
    </row>
    <row r="10" spans="1:29" ht="19.5" customHeight="1">
      <c r="A10" s="98" t="s">
        <v>79</v>
      </c>
      <c r="B10" s="115" t="s">
        <v>33</v>
      </c>
      <c r="C10" s="168">
        <v>212193</v>
      </c>
      <c r="D10" s="101">
        <v>1</v>
      </c>
      <c r="E10" s="102">
        <v>0</v>
      </c>
      <c r="F10" s="101">
        <v>6860</v>
      </c>
      <c r="G10" s="101">
        <v>50</v>
      </c>
      <c r="H10" s="101">
        <v>19</v>
      </c>
      <c r="I10" s="102">
        <v>0</v>
      </c>
      <c r="J10" s="101">
        <v>17284</v>
      </c>
      <c r="K10" s="103">
        <v>1701</v>
      </c>
      <c r="L10" s="104">
        <v>13</v>
      </c>
      <c r="M10" s="104">
        <v>24162</v>
      </c>
      <c r="N10" s="107">
        <v>517</v>
      </c>
      <c r="O10" s="104">
        <v>1</v>
      </c>
      <c r="P10" s="104">
        <v>167</v>
      </c>
      <c r="Q10" s="104">
        <v>0</v>
      </c>
      <c r="R10" s="162">
        <f>+D11+H11+L11+O11</f>
        <v>77</v>
      </c>
      <c r="S10" s="169">
        <f>+E11+I11</f>
        <v>4</v>
      </c>
      <c r="T10" s="163">
        <f>+F11+J11+M11</f>
        <v>293190</v>
      </c>
      <c r="U10" s="163">
        <f>+G11+K11+N11</f>
        <v>211126</v>
      </c>
      <c r="V10" s="164">
        <f>+U10/C10*100</f>
        <v>99.49715589109914</v>
      </c>
      <c r="W10" s="65" t="e">
        <v>#REF!</v>
      </c>
      <c r="X10" s="101">
        <v>11</v>
      </c>
      <c r="Y10" s="101">
        <v>1844</v>
      </c>
      <c r="Z10" s="101">
        <v>406</v>
      </c>
      <c r="AA10" s="101">
        <v>7</v>
      </c>
      <c r="AB10" s="101">
        <v>211</v>
      </c>
      <c r="AC10" s="103">
        <v>178</v>
      </c>
    </row>
    <row r="11" spans="1:29" s="13" customFormat="1" ht="22.5" customHeight="1" thickBot="1">
      <c r="A11" s="175"/>
      <c r="B11" s="170"/>
      <c r="C11" s="173"/>
      <c r="D11" s="176">
        <f aca="true" t="shared" si="0" ref="D11:J11">SUM(D9:D10)</f>
        <v>9</v>
      </c>
      <c r="E11" s="172">
        <f t="shared" si="0"/>
        <v>3</v>
      </c>
      <c r="F11" s="170">
        <f t="shared" si="0"/>
        <v>200660</v>
      </c>
      <c r="G11" s="171">
        <f t="shared" si="0"/>
        <v>178138</v>
      </c>
      <c r="H11" s="176">
        <f t="shared" si="0"/>
        <v>51</v>
      </c>
      <c r="I11" s="172">
        <f t="shared" si="0"/>
        <v>1</v>
      </c>
      <c r="J11" s="170">
        <f t="shared" si="0"/>
        <v>61568</v>
      </c>
      <c r="K11" s="173">
        <f aca="true" t="shared" si="1" ref="K11:P11">K9+K10</f>
        <v>32433</v>
      </c>
      <c r="L11" s="170">
        <f t="shared" si="1"/>
        <v>16</v>
      </c>
      <c r="M11" s="170">
        <f t="shared" si="1"/>
        <v>30962</v>
      </c>
      <c r="N11" s="173">
        <f t="shared" si="1"/>
        <v>555</v>
      </c>
      <c r="O11" s="170">
        <f t="shared" si="1"/>
        <v>1</v>
      </c>
      <c r="P11" s="170">
        <f t="shared" si="1"/>
        <v>167</v>
      </c>
      <c r="Q11" s="171"/>
      <c r="R11" s="176"/>
      <c r="S11" s="172"/>
      <c r="T11" s="170"/>
      <c r="U11" s="174"/>
      <c r="V11" s="170">
        <v>0</v>
      </c>
      <c r="W11" s="173" t="e">
        <f aca="true" t="shared" si="2" ref="W11:AC11">SUM(W9:W10)</f>
        <v>#REF!</v>
      </c>
      <c r="X11" s="173">
        <f t="shared" si="2"/>
        <v>16</v>
      </c>
      <c r="Y11" s="173">
        <f t="shared" si="2"/>
        <v>2186</v>
      </c>
      <c r="Z11" s="173">
        <f t="shared" si="2"/>
        <v>519</v>
      </c>
      <c r="AA11" s="173">
        <f t="shared" si="2"/>
        <v>12</v>
      </c>
      <c r="AB11" s="173">
        <f t="shared" si="2"/>
        <v>344</v>
      </c>
      <c r="AC11" s="173">
        <f t="shared" si="2"/>
        <v>256</v>
      </c>
    </row>
    <row r="12" spans="1:29" ht="18.75" customHeight="1" thickTop="1">
      <c r="A12" s="67"/>
      <c r="B12" s="68"/>
      <c r="C12" s="69">
        <v>0</v>
      </c>
      <c r="D12" s="72">
        <v>6</v>
      </c>
      <c r="E12" s="84">
        <v>2</v>
      </c>
      <c r="F12" s="72">
        <v>200985</v>
      </c>
      <c r="G12" s="72">
        <v>171775</v>
      </c>
      <c r="H12" s="72">
        <v>27</v>
      </c>
      <c r="I12" s="84">
        <v>2</v>
      </c>
      <c r="J12" s="72">
        <v>48571</v>
      </c>
      <c r="K12" s="72">
        <v>30851</v>
      </c>
      <c r="L12" s="70">
        <v>3</v>
      </c>
      <c r="M12" s="70">
        <v>197</v>
      </c>
      <c r="N12" s="75">
        <v>123</v>
      </c>
      <c r="O12" s="70">
        <v>0</v>
      </c>
      <c r="P12" s="70">
        <v>0</v>
      </c>
      <c r="Q12" s="75">
        <v>0</v>
      </c>
      <c r="R12" s="165">
        <v>0</v>
      </c>
      <c r="S12" s="166">
        <v>0</v>
      </c>
      <c r="T12" s="167">
        <v>0</v>
      </c>
      <c r="U12" s="167">
        <v>0</v>
      </c>
      <c r="V12" s="167">
        <v>0</v>
      </c>
      <c r="W12" s="37"/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3">
        <v>0</v>
      </c>
    </row>
    <row r="13" spans="1:29" ht="18.75" customHeight="1" thickBot="1">
      <c r="A13" s="76" t="s">
        <v>92</v>
      </c>
      <c r="B13" s="85" t="s">
        <v>33</v>
      </c>
      <c r="C13" s="86">
        <v>203263</v>
      </c>
      <c r="D13" s="78">
        <v>0</v>
      </c>
      <c r="E13" s="79">
        <v>0</v>
      </c>
      <c r="F13" s="78">
        <v>0</v>
      </c>
      <c r="G13" s="78">
        <v>0</v>
      </c>
      <c r="H13" s="78">
        <v>3</v>
      </c>
      <c r="I13" s="79">
        <v>0</v>
      </c>
      <c r="J13" s="78">
        <v>1481</v>
      </c>
      <c r="K13" s="78">
        <v>261</v>
      </c>
      <c r="L13" s="78">
        <v>1</v>
      </c>
      <c r="M13" s="87">
        <v>30</v>
      </c>
      <c r="N13" s="88">
        <v>30</v>
      </c>
      <c r="O13" s="78">
        <v>0</v>
      </c>
      <c r="P13" s="78">
        <v>0</v>
      </c>
      <c r="Q13" s="80">
        <v>0</v>
      </c>
      <c r="R13" s="158">
        <f>+D14+H14+L14+O14</f>
        <v>40</v>
      </c>
      <c r="S13" s="159">
        <f>+E14+I14</f>
        <v>4</v>
      </c>
      <c r="T13" s="160">
        <f>+F14+J14+M14</f>
        <v>251264</v>
      </c>
      <c r="U13" s="160">
        <f>+G14+K14+N14</f>
        <v>203040</v>
      </c>
      <c r="V13" s="161">
        <f>+U13/C13*100</f>
        <v>99.89028991995592</v>
      </c>
      <c r="W13" s="37"/>
      <c r="X13" s="78">
        <v>1</v>
      </c>
      <c r="Y13" s="78">
        <v>55</v>
      </c>
      <c r="Z13" s="78">
        <v>30</v>
      </c>
      <c r="AA13" s="78">
        <v>1</v>
      </c>
      <c r="AB13" s="78">
        <v>25</v>
      </c>
      <c r="AC13" s="80">
        <v>16</v>
      </c>
    </row>
    <row r="14" spans="1:29" s="13" customFormat="1" ht="22.5" customHeight="1" thickBot="1" thickTop="1">
      <c r="A14" s="175"/>
      <c r="B14" s="170"/>
      <c r="C14" s="173"/>
      <c r="D14" s="176">
        <f aca="true" t="shared" si="3" ref="D14:J14">SUM(D12:D13)</f>
        <v>6</v>
      </c>
      <c r="E14" s="172">
        <f t="shared" si="3"/>
        <v>2</v>
      </c>
      <c r="F14" s="170">
        <f t="shared" si="3"/>
        <v>200985</v>
      </c>
      <c r="G14" s="171">
        <f t="shared" si="3"/>
        <v>171775</v>
      </c>
      <c r="H14" s="176">
        <f t="shared" si="3"/>
        <v>30</v>
      </c>
      <c r="I14" s="172">
        <f t="shared" si="3"/>
        <v>2</v>
      </c>
      <c r="J14" s="170">
        <f t="shared" si="3"/>
        <v>50052</v>
      </c>
      <c r="K14" s="173">
        <f aca="true" t="shared" si="4" ref="K14:P14">K12+K13</f>
        <v>31112</v>
      </c>
      <c r="L14" s="170">
        <f t="shared" si="4"/>
        <v>4</v>
      </c>
      <c r="M14" s="170">
        <f t="shared" si="4"/>
        <v>227</v>
      </c>
      <c r="N14" s="173">
        <f t="shared" si="4"/>
        <v>153</v>
      </c>
      <c r="O14" s="170">
        <f t="shared" si="4"/>
        <v>0</v>
      </c>
      <c r="P14" s="170">
        <f t="shared" si="4"/>
        <v>0</v>
      </c>
      <c r="Q14" s="171"/>
      <c r="R14" s="176"/>
      <c r="S14" s="172"/>
      <c r="T14" s="170"/>
      <c r="U14" s="174"/>
      <c r="V14" s="170">
        <v>0</v>
      </c>
      <c r="W14" s="173">
        <f aca="true" t="shared" si="5" ref="W14:AC14">SUM(W12:W13)</f>
        <v>0</v>
      </c>
      <c r="X14" s="173">
        <f t="shared" si="5"/>
        <v>1</v>
      </c>
      <c r="Y14" s="173">
        <f t="shared" si="5"/>
        <v>55</v>
      </c>
      <c r="Z14" s="173">
        <f t="shared" si="5"/>
        <v>30</v>
      </c>
      <c r="AA14" s="173">
        <f t="shared" si="5"/>
        <v>1</v>
      </c>
      <c r="AB14" s="173">
        <f t="shared" si="5"/>
        <v>25</v>
      </c>
      <c r="AC14" s="173">
        <f t="shared" si="5"/>
        <v>16</v>
      </c>
    </row>
    <row r="15" spans="1:29" ht="17.25" customHeight="1" thickTop="1">
      <c r="A15" s="67"/>
      <c r="B15" s="68"/>
      <c r="C15" s="69">
        <v>0</v>
      </c>
      <c r="D15" s="89">
        <v>9</v>
      </c>
      <c r="E15" s="90">
        <v>1</v>
      </c>
      <c r="F15" s="91">
        <v>249900</v>
      </c>
      <c r="G15" s="91">
        <v>204369</v>
      </c>
      <c r="H15" s="89">
        <v>3</v>
      </c>
      <c r="I15" s="90">
        <v>0</v>
      </c>
      <c r="J15" s="91">
        <v>849</v>
      </c>
      <c r="K15" s="91">
        <v>259</v>
      </c>
      <c r="L15" s="92">
        <v>0</v>
      </c>
      <c r="M15" s="92">
        <v>0</v>
      </c>
      <c r="N15" s="92">
        <v>0</v>
      </c>
      <c r="O15" s="92">
        <v>0</v>
      </c>
      <c r="P15" s="91">
        <v>0</v>
      </c>
      <c r="Q15" s="91">
        <v>0</v>
      </c>
      <c r="R15" s="155">
        <v>0</v>
      </c>
      <c r="S15" s="156">
        <v>0</v>
      </c>
      <c r="T15" s="157">
        <v>0</v>
      </c>
      <c r="U15" s="157">
        <v>0</v>
      </c>
      <c r="V15" s="157">
        <v>0</v>
      </c>
      <c r="W15" s="37"/>
      <c r="X15" s="92">
        <v>0</v>
      </c>
      <c r="Y15" s="91">
        <v>0</v>
      </c>
      <c r="Z15" s="91">
        <v>0</v>
      </c>
      <c r="AA15" s="91">
        <v>0</v>
      </c>
      <c r="AB15" s="91">
        <v>0</v>
      </c>
      <c r="AC15" s="92">
        <v>0</v>
      </c>
    </row>
    <row r="16" spans="1:29" ht="17.25" customHeight="1" thickBot="1">
      <c r="A16" s="76" t="s">
        <v>80</v>
      </c>
      <c r="B16" s="85" t="s">
        <v>33</v>
      </c>
      <c r="C16" s="86">
        <v>207001</v>
      </c>
      <c r="D16" s="78">
        <v>5</v>
      </c>
      <c r="E16" s="79">
        <v>0</v>
      </c>
      <c r="F16" s="93">
        <v>45820</v>
      </c>
      <c r="G16" s="93">
        <v>982</v>
      </c>
      <c r="H16" s="78">
        <v>14</v>
      </c>
      <c r="I16" s="79">
        <v>0</v>
      </c>
      <c r="J16" s="93">
        <v>12778</v>
      </c>
      <c r="K16" s="93">
        <v>795</v>
      </c>
      <c r="L16" s="80">
        <v>5</v>
      </c>
      <c r="M16" s="80">
        <v>2750</v>
      </c>
      <c r="N16" s="80">
        <v>64</v>
      </c>
      <c r="O16" s="82">
        <v>0</v>
      </c>
      <c r="P16" s="86">
        <v>0</v>
      </c>
      <c r="Q16" s="86">
        <v>0</v>
      </c>
      <c r="R16" s="158">
        <f>+D17+H17+L17+O17</f>
        <v>36</v>
      </c>
      <c r="S16" s="159">
        <f>+E17+I17</f>
        <v>1</v>
      </c>
      <c r="T16" s="160">
        <f>+F17+J17+M17</f>
        <v>312097</v>
      </c>
      <c r="U16" s="160">
        <f>+G17+K17+N17</f>
        <v>206469</v>
      </c>
      <c r="V16" s="161">
        <f>+U16/C16*100</f>
        <v>99.74299641064536</v>
      </c>
      <c r="W16" s="37"/>
      <c r="X16" s="80">
        <v>2</v>
      </c>
      <c r="Y16" s="93">
        <v>119</v>
      </c>
      <c r="Z16" s="93">
        <v>81</v>
      </c>
      <c r="AA16" s="93">
        <v>3</v>
      </c>
      <c r="AB16" s="93">
        <v>105</v>
      </c>
      <c r="AC16" s="80">
        <v>27</v>
      </c>
    </row>
    <row r="17" spans="1:29" s="13" customFormat="1" ht="22.5" customHeight="1" thickBot="1" thickTop="1">
      <c r="A17" s="175"/>
      <c r="B17" s="170"/>
      <c r="C17" s="173"/>
      <c r="D17" s="176">
        <f aca="true" t="shared" si="6" ref="D17:J17">SUM(D15:D16)</f>
        <v>14</v>
      </c>
      <c r="E17" s="172">
        <f t="shared" si="6"/>
        <v>1</v>
      </c>
      <c r="F17" s="170">
        <f t="shared" si="6"/>
        <v>295720</v>
      </c>
      <c r="G17" s="171">
        <f t="shared" si="6"/>
        <v>205351</v>
      </c>
      <c r="H17" s="176">
        <f t="shared" si="6"/>
        <v>17</v>
      </c>
      <c r="I17" s="172">
        <f t="shared" si="6"/>
        <v>0</v>
      </c>
      <c r="J17" s="170">
        <f t="shared" si="6"/>
        <v>13627</v>
      </c>
      <c r="K17" s="173">
        <f aca="true" t="shared" si="7" ref="K17:P17">K15+K16</f>
        <v>1054</v>
      </c>
      <c r="L17" s="170">
        <f t="shared" si="7"/>
        <v>5</v>
      </c>
      <c r="M17" s="170">
        <f t="shared" si="7"/>
        <v>2750</v>
      </c>
      <c r="N17" s="173">
        <f t="shared" si="7"/>
        <v>64</v>
      </c>
      <c r="O17" s="170">
        <f t="shared" si="7"/>
        <v>0</v>
      </c>
      <c r="P17" s="170">
        <f t="shared" si="7"/>
        <v>0</v>
      </c>
      <c r="Q17" s="171"/>
      <c r="R17" s="176"/>
      <c r="S17" s="172"/>
      <c r="T17" s="170"/>
      <c r="U17" s="174"/>
      <c r="V17" s="170">
        <v>0</v>
      </c>
      <c r="W17" s="173">
        <f aca="true" t="shared" si="8" ref="W17:AC17">SUM(W15:W16)</f>
        <v>0</v>
      </c>
      <c r="X17" s="173">
        <f t="shared" si="8"/>
        <v>2</v>
      </c>
      <c r="Y17" s="173">
        <f t="shared" si="8"/>
        <v>119</v>
      </c>
      <c r="Z17" s="173">
        <f t="shared" si="8"/>
        <v>81</v>
      </c>
      <c r="AA17" s="173">
        <f t="shared" si="8"/>
        <v>3</v>
      </c>
      <c r="AB17" s="173">
        <f t="shared" si="8"/>
        <v>105</v>
      </c>
      <c r="AC17" s="173">
        <f t="shared" si="8"/>
        <v>27</v>
      </c>
    </row>
    <row r="18" spans="1:29" ht="19.5" customHeight="1" thickTop="1">
      <c r="A18" s="67"/>
      <c r="B18" s="94"/>
      <c r="C18" s="95">
        <v>0</v>
      </c>
      <c r="D18" s="74">
        <v>11</v>
      </c>
      <c r="E18" s="96">
        <v>2</v>
      </c>
      <c r="F18" s="74">
        <v>192920</v>
      </c>
      <c r="G18" s="74">
        <v>177993</v>
      </c>
      <c r="H18" s="74">
        <v>23</v>
      </c>
      <c r="I18" s="96">
        <v>0</v>
      </c>
      <c r="J18" s="74">
        <v>13078</v>
      </c>
      <c r="K18" s="74">
        <v>8257</v>
      </c>
      <c r="L18" s="74">
        <v>0</v>
      </c>
      <c r="M18" s="74">
        <v>0</v>
      </c>
      <c r="N18" s="97">
        <v>0</v>
      </c>
      <c r="O18" s="74">
        <v>1</v>
      </c>
      <c r="P18" s="74">
        <v>20</v>
      </c>
      <c r="Q18" s="97">
        <v>0</v>
      </c>
      <c r="R18" s="155">
        <v>0</v>
      </c>
      <c r="S18" s="156">
        <v>0</v>
      </c>
      <c r="T18" s="157">
        <v>0</v>
      </c>
      <c r="U18" s="157">
        <v>0</v>
      </c>
      <c r="V18" s="157">
        <v>0</v>
      </c>
      <c r="W18" s="37"/>
      <c r="X18" s="89">
        <v>3</v>
      </c>
      <c r="Y18" s="89">
        <v>252</v>
      </c>
      <c r="Z18" s="89">
        <v>154</v>
      </c>
      <c r="AA18" s="89">
        <v>2</v>
      </c>
      <c r="AB18" s="89">
        <v>100</v>
      </c>
      <c r="AC18" s="92">
        <v>51</v>
      </c>
    </row>
    <row r="19" spans="1:29" ht="19.5" customHeight="1">
      <c r="A19" s="98" t="s">
        <v>50</v>
      </c>
      <c r="B19" s="99" t="s">
        <v>33</v>
      </c>
      <c r="C19" s="100">
        <v>191076</v>
      </c>
      <c r="D19" s="101">
        <v>0</v>
      </c>
      <c r="E19" s="102">
        <v>0</v>
      </c>
      <c r="F19" s="101">
        <v>0</v>
      </c>
      <c r="G19" s="101">
        <v>0</v>
      </c>
      <c r="H19" s="101">
        <v>7</v>
      </c>
      <c r="I19" s="102">
        <v>0</v>
      </c>
      <c r="J19" s="101">
        <v>3943</v>
      </c>
      <c r="K19" s="103">
        <v>2541</v>
      </c>
      <c r="L19" s="101">
        <v>3</v>
      </c>
      <c r="M19" s="101">
        <v>690</v>
      </c>
      <c r="N19" s="103">
        <v>137</v>
      </c>
      <c r="O19" s="101">
        <v>1</v>
      </c>
      <c r="P19" s="101">
        <v>10</v>
      </c>
      <c r="Q19" s="103">
        <v>0</v>
      </c>
      <c r="R19" s="158">
        <f>+D20+H20+L20+O20</f>
        <v>46</v>
      </c>
      <c r="S19" s="159">
        <f>+E20+I20</f>
        <v>2</v>
      </c>
      <c r="T19" s="160">
        <f>+F20+J20+M20</f>
        <v>210631</v>
      </c>
      <c r="U19" s="160">
        <f>+G20+K20+N20</f>
        <v>188928</v>
      </c>
      <c r="V19" s="161">
        <f>+U19/C19*100</f>
        <v>98.87583997990328</v>
      </c>
      <c r="W19" s="37"/>
      <c r="X19" s="104">
        <v>4</v>
      </c>
      <c r="Y19" s="104">
        <v>308</v>
      </c>
      <c r="Z19" s="104">
        <v>233</v>
      </c>
      <c r="AA19" s="104">
        <v>3</v>
      </c>
      <c r="AB19" s="104">
        <v>132</v>
      </c>
      <c r="AC19" s="107">
        <v>86</v>
      </c>
    </row>
    <row r="20" spans="1:29" s="13" customFormat="1" ht="22.5" customHeight="1" thickBot="1">
      <c r="A20" s="175"/>
      <c r="B20" s="170"/>
      <c r="C20" s="173"/>
      <c r="D20" s="176">
        <f aca="true" t="shared" si="9" ref="D20:J20">SUM(D18:D19)</f>
        <v>11</v>
      </c>
      <c r="E20" s="172">
        <f t="shared" si="9"/>
        <v>2</v>
      </c>
      <c r="F20" s="170">
        <f t="shared" si="9"/>
        <v>192920</v>
      </c>
      <c r="G20" s="171">
        <f t="shared" si="9"/>
        <v>177993</v>
      </c>
      <c r="H20" s="176">
        <f t="shared" si="9"/>
        <v>30</v>
      </c>
      <c r="I20" s="172">
        <f t="shared" si="9"/>
        <v>0</v>
      </c>
      <c r="J20" s="170">
        <f t="shared" si="9"/>
        <v>17021</v>
      </c>
      <c r="K20" s="173">
        <f aca="true" t="shared" si="10" ref="K20:P20">K18+K19</f>
        <v>10798</v>
      </c>
      <c r="L20" s="170">
        <f t="shared" si="10"/>
        <v>3</v>
      </c>
      <c r="M20" s="170">
        <f t="shared" si="10"/>
        <v>690</v>
      </c>
      <c r="N20" s="173">
        <f t="shared" si="10"/>
        <v>137</v>
      </c>
      <c r="O20" s="170">
        <f t="shared" si="10"/>
        <v>2</v>
      </c>
      <c r="P20" s="170">
        <f t="shared" si="10"/>
        <v>30</v>
      </c>
      <c r="Q20" s="171"/>
      <c r="R20" s="176"/>
      <c r="S20" s="172"/>
      <c r="T20" s="170"/>
      <c r="U20" s="174"/>
      <c r="V20" s="170">
        <v>0</v>
      </c>
      <c r="W20" s="173">
        <f aca="true" t="shared" si="11" ref="W20:AC20">SUM(W18:W19)</f>
        <v>0</v>
      </c>
      <c r="X20" s="173">
        <f t="shared" si="11"/>
        <v>7</v>
      </c>
      <c r="Y20" s="173">
        <f t="shared" si="11"/>
        <v>560</v>
      </c>
      <c r="Z20" s="173">
        <f t="shared" si="11"/>
        <v>387</v>
      </c>
      <c r="AA20" s="173">
        <f t="shared" si="11"/>
        <v>5</v>
      </c>
      <c r="AB20" s="173">
        <f t="shared" si="11"/>
        <v>232</v>
      </c>
      <c r="AC20" s="173">
        <f t="shared" si="11"/>
        <v>137</v>
      </c>
    </row>
    <row r="21" spans="1:29" ht="17.25" customHeight="1" thickTop="1">
      <c r="A21" s="67"/>
      <c r="B21" s="68"/>
      <c r="C21" s="69">
        <v>0</v>
      </c>
      <c r="D21" s="74">
        <v>3</v>
      </c>
      <c r="E21" s="96">
        <v>0</v>
      </c>
      <c r="F21" s="74">
        <v>128210</v>
      </c>
      <c r="G21" s="74">
        <v>120497</v>
      </c>
      <c r="H21" s="74">
        <v>36</v>
      </c>
      <c r="I21" s="96">
        <v>0</v>
      </c>
      <c r="J21" s="74">
        <v>54487</v>
      </c>
      <c r="K21" s="74">
        <v>46051</v>
      </c>
      <c r="L21" s="74">
        <v>0</v>
      </c>
      <c r="M21" s="74">
        <v>0</v>
      </c>
      <c r="N21" s="97">
        <v>0</v>
      </c>
      <c r="O21" s="74">
        <v>0</v>
      </c>
      <c r="P21" s="74">
        <v>0</v>
      </c>
      <c r="Q21" s="97">
        <v>0</v>
      </c>
      <c r="R21" s="155">
        <v>0</v>
      </c>
      <c r="S21" s="156">
        <v>0</v>
      </c>
      <c r="T21" s="157">
        <v>0</v>
      </c>
      <c r="U21" s="157">
        <v>0</v>
      </c>
      <c r="V21" s="157">
        <v>0</v>
      </c>
      <c r="W21" s="37">
        <v>0</v>
      </c>
      <c r="X21" s="74">
        <v>7</v>
      </c>
      <c r="Y21" s="74">
        <v>533</v>
      </c>
      <c r="Z21" s="74">
        <v>322</v>
      </c>
      <c r="AA21" s="74">
        <v>11</v>
      </c>
      <c r="AB21" s="74">
        <v>325</v>
      </c>
      <c r="AC21" s="97">
        <v>195</v>
      </c>
    </row>
    <row r="22" spans="1:29" ht="17.25" customHeight="1" thickBot="1">
      <c r="A22" s="76" t="s">
        <v>93</v>
      </c>
      <c r="B22" s="85" t="s">
        <v>33</v>
      </c>
      <c r="C22" s="86">
        <v>170844</v>
      </c>
      <c r="D22" s="78">
        <v>0</v>
      </c>
      <c r="E22" s="79">
        <v>0</v>
      </c>
      <c r="F22" s="78">
        <v>0</v>
      </c>
      <c r="G22" s="78">
        <v>0</v>
      </c>
      <c r="H22" s="78">
        <v>3</v>
      </c>
      <c r="I22" s="79">
        <v>0</v>
      </c>
      <c r="J22" s="78">
        <v>4364</v>
      </c>
      <c r="K22" s="80">
        <v>1021</v>
      </c>
      <c r="L22" s="78">
        <v>0</v>
      </c>
      <c r="M22" s="78">
        <v>0</v>
      </c>
      <c r="N22" s="80">
        <v>0</v>
      </c>
      <c r="O22" s="78">
        <v>0</v>
      </c>
      <c r="P22" s="78">
        <v>0</v>
      </c>
      <c r="Q22" s="80">
        <v>0</v>
      </c>
      <c r="R22" s="158">
        <f>+D23+H23+L23+O23</f>
        <v>42</v>
      </c>
      <c r="S22" s="159">
        <f>+E23+I23</f>
        <v>0</v>
      </c>
      <c r="T22" s="160">
        <f>+F23+J23+M23</f>
        <v>187061</v>
      </c>
      <c r="U22" s="160">
        <f>+G23+K23+N23</f>
        <v>167569</v>
      </c>
      <c r="V22" s="161">
        <f>+U22/C22*100</f>
        <v>98.08304652197326</v>
      </c>
      <c r="W22" s="37">
        <v>0</v>
      </c>
      <c r="X22" s="78">
        <v>15</v>
      </c>
      <c r="Y22" s="78">
        <v>978</v>
      </c>
      <c r="Z22" s="78">
        <v>925</v>
      </c>
      <c r="AA22" s="78">
        <v>9</v>
      </c>
      <c r="AB22" s="78">
        <v>205</v>
      </c>
      <c r="AC22" s="80">
        <v>181</v>
      </c>
    </row>
    <row r="23" spans="1:29" s="13" customFormat="1" ht="22.5" customHeight="1" thickBot="1" thickTop="1">
      <c r="A23" s="175"/>
      <c r="B23" s="170"/>
      <c r="C23" s="173"/>
      <c r="D23" s="176">
        <f aca="true" t="shared" si="12" ref="D23:J23">SUM(D21:D22)</f>
        <v>3</v>
      </c>
      <c r="E23" s="172">
        <f t="shared" si="12"/>
        <v>0</v>
      </c>
      <c r="F23" s="170">
        <f t="shared" si="12"/>
        <v>128210</v>
      </c>
      <c r="G23" s="171">
        <f t="shared" si="12"/>
        <v>120497</v>
      </c>
      <c r="H23" s="176">
        <f t="shared" si="12"/>
        <v>39</v>
      </c>
      <c r="I23" s="172">
        <f t="shared" si="12"/>
        <v>0</v>
      </c>
      <c r="J23" s="170">
        <f t="shared" si="12"/>
        <v>58851</v>
      </c>
      <c r="K23" s="173">
        <f aca="true" t="shared" si="13" ref="K23:P23">K21+K22</f>
        <v>47072</v>
      </c>
      <c r="L23" s="170">
        <f t="shared" si="13"/>
        <v>0</v>
      </c>
      <c r="M23" s="170">
        <f t="shared" si="13"/>
        <v>0</v>
      </c>
      <c r="N23" s="173">
        <f t="shared" si="13"/>
        <v>0</v>
      </c>
      <c r="O23" s="170">
        <f t="shared" si="13"/>
        <v>0</v>
      </c>
      <c r="P23" s="170">
        <f t="shared" si="13"/>
        <v>0</v>
      </c>
      <c r="Q23" s="171"/>
      <c r="R23" s="176"/>
      <c r="S23" s="172"/>
      <c r="T23" s="170"/>
      <c r="U23" s="174"/>
      <c r="V23" s="170">
        <v>0</v>
      </c>
      <c r="W23" s="173">
        <f aca="true" t="shared" si="14" ref="W23:AC23">SUM(W21:W22)</f>
        <v>0</v>
      </c>
      <c r="X23" s="173">
        <f t="shared" si="14"/>
        <v>22</v>
      </c>
      <c r="Y23" s="173">
        <f t="shared" si="14"/>
        <v>1511</v>
      </c>
      <c r="Z23" s="173">
        <f t="shared" si="14"/>
        <v>1247</v>
      </c>
      <c r="AA23" s="173">
        <f t="shared" si="14"/>
        <v>20</v>
      </c>
      <c r="AB23" s="173">
        <f t="shared" si="14"/>
        <v>530</v>
      </c>
      <c r="AC23" s="173">
        <f t="shared" si="14"/>
        <v>376</v>
      </c>
    </row>
    <row r="24" spans="1:29" ht="17.25" customHeight="1" thickTop="1">
      <c r="A24" s="67"/>
      <c r="B24" s="68"/>
      <c r="C24" s="69">
        <v>0</v>
      </c>
      <c r="D24" s="70">
        <v>2</v>
      </c>
      <c r="E24" s="108">
        <v>1</v>
      </c>
      <c r="F24" s="70">
        <v>7000</v>
      </c>
      <c r="G24" s="70">
        <v>5831</v>
      </c>
      <c r="H24" s="70">
        <v>28</v>
      </c>
      <c r="I24" s="108">
        <v>0</v>
      </c>
      <c r="J24" s="70">
        <v>32885</v>
      </c>
      <c r="K24" s="70">
        <v>24449</v>
      </c>
      <c r="L24" s="72">
        <v>0</v>
      </c>
      <c r="M24" s="72">
        <v>0</v>
      </c>
      <c r="N24" s="73">
        <v>0</v>
      </c>
      <c r="O24" s="72">
        <v>0</v>
      </c>
      <c r="P24" s="72">
        <v>0</v>
      </c>
      <c r="Q24" s="73">
        <v>0</v>
      </c>
      <c r="R24" s="155">
        <v>0</v>
      </c>
      <c r="S24" s="156">
        <v>0</v>
      </c>
      <c r="T24" s="157">
        <v>0</v>
      </c>
      <c r="U24" s="157">
        <v>0</v>
      </c>
      <c r="V24" s="157">
        <v>0</v>
      </c>
      <c r="W24" s="37" t="e">
        <v>#REF!</v>
      </c>
      <c r="X24" s="72">
        <v>7</v>
      </c>
      <c r="Y24" s="72">
        <v>532</v>
      </c>
      <c r="Z24" s="72">
        <v>348</v>
      </c>
      <c r="AA24" s="72">
        <v>19</v>
      </c>
      <c r="AB24" s="72">
        <v>632</v>
      </c>
      <c r="AC24" s="73">
        <v>419</v>
      </c>
    </row>
    <row r="25" spans="1:29" ht="17.25" customHeight="1" thickBot="1">
      <c r="A25" s="76" t="s">
        <v>81</v>
      </c>
      <c r="B25" s="85" t="s">
        <v>33</v>
      </c>
      <c r="C25" s="86">
        <v>31739</v>
      </c>
      <c r="D25" s="78">
        <v>0</v>
      </c>
      <c r="E25" s="79">
        <v>0</v>
      </c>
      <c r="F25" s="78">
        <v>0</v>
      </c>
      <c r="G25" s="78">
        <v>0</v>
      </c>
      <c r="H25" s="78">
        <v>1</v>
      </c>
      <c r="I25" s="79">
        <v>0</v>
      </c>
      <c r="J25" s="78">
        <v>1860</v>
      </c>
      <c r="K25" s="80">
        <v>94</v>
      </c>
      <c r="L25" s="81">
        <v>1</v>
      </c>
      <c r="M25" s="81">
        <v>593</v>
      </c>
      <c r="N25" s="82">
        <v>35</v>
      </c>
      <c r="O25" s="81">
        <v>0</v>
      </c>
      <c r="P25" s="81">
        <v>0</v>
      </c>
      <c r="Q25" s="82">
        <v>0</v>
      </c>
      <c r="R25" s="158">
        <f>+D26+H26+L26+O26</f>
        <v>32</v>
      </c>
      <c r="S25" s="159">
        <f>+E26+I26</f>
        <v>1</v>
      </c>
      <c r="T25" s="160">
        <f>+F26+J26+M26</f>
        <v>42338</v>
      </c>
      <c r="U25" s="160">
        <f>+G26+K26+N26</f>
        <v>30409</v>
      </c>
      <c r="V25" s="161">
        <f>+U25/C25*100</f>
        <v>95.80957182015817</v>
      </c>
      <c r="W25" s="37" t="e">
        <v>#REF!</v>
      </c>
      <c r="X25" s="81">
        <v>5</v>
      </c>
      <c r="Y25" s="81">
        <v>383</v>
      </c>
      <c r="Z25" s="81">
        <v>220</v>
      </c>
      <c r="AA25" s="81">
        <v>19</v>
      </c>
      <c r="AB25" s="81">
        <v>491</v>
      </c>
      <c r="AC25" s="82">
        <v>336</v>
      </c>
    </row>
    <row r="26" spans="1:29" s="13" customFormat="1" ht="22.5" customHeight="1" thickBot="1" thickTop="1">
      <c r="A26" s="175"/>
      <c r="B26" s="170"/>
      <c r="C26" s="173"/>
      <c r="D26" s="176">
        <f aca="true" t="shared" si="15" ref="D26:J26">SUM(D24:D25)</f>
        <v>2</v>
      </c>
      <c r="E26" s="172">
        <f t="shared" si="15"/>
        <v>1</v>
      </c>
      <c r="F26" s="170">
        <f t="shared" si="15"/>
        <v>7000</v>
      </c>
      <c r="G26" s="171">
        <f t="shared" si="15"/>
        <v>5831</v>
      </c>
      <c r="H26" s="176">
        <f t="shared" si="15"/>
        <v>29</v>
      </c>
      <c r="I26" s="172">
        <f t="shared" si="15"/>
        <v>0</v>
      </c>
      <c r="J26" s="170">
        <f t="shared" si="15"/>
        <v>34745</v>
      </c>
      <c r="K26" s="173">
        <f aca="true" t="shared" si="16" ref="K26:P26">K24+K25</f>
        <v>24543</v>
      </c>
      <c r="L26" s="170">
        <f t="shared" si="16"/>
        <v>1</v>
      </c>
      <c r="M26" s="170">
        <f t="shared" si="16"/>
        <v>593</v>
      </c>
      <c r="N26" s="173">
        <f t="shared" si="16"/>
        <v>35</v>
      </c>
      <c r="O26" s="170">
        <f t="shared" si="16"/>
        <v>0</v>
      </c>
      <c r="P26" s="170">
        <f t="shared" si="16"/>
        <v>0</v>
      </c>
      <c r="Q26" s="171"/>
      <c r="R26" s="176"/>
      <c r="S26" s="172"/>
      <c r="T26" s="170"/>
      <c r="U26" s="174"/>
      <c r="V26" s="170">
        <v>0</v>
      </c>
      <c r="W26" s="173" t="e">
        <f aca="true" t="shared" si="17" ref="W26:AC26">SUM(W24:W25)</f>
        <v>#REF!</v>
      </c>
      <c r="X26" s="173">
        <f t="shared" si="17"/>
        <v>12</v>
      </c>
      <c r="Y26" s="173">
        <f t="shared" si="17"/>
        <v>915</v>
      </c>
      <c r="Z26" s="173">
        <f t="shared" si="17"/>
        <v>568</v>
      </c>
      <c r="AA26" s="173">
        <f t="shared" si="17"/>
        <v>38</v>
      </c>
      <c r="AB26" s="173">
        <f t="shared" si="17"/>
        <v>1123</v>
      </c>
      <c r="AC26" s="173">
        <f t="shared" si="17"/>
        <v>755</v>
      </c>
    </row>
    <row r="27" spans="1:29" ht="17.25" customHeight="1" thickTop="1">
      <c r="A27" s="67"/>
      <c r="B27" s="68"/>
      <c r="C27" s="69">
        <v>0</v>
      </c>
      <c r="D27" s="74">
        <v>11</v>
      </c>
      <c r="E27" s="96">
        <v>0</v>
      </c>
      <c r="F27" s="74">
        <v>431310</v>
      </c>
      <c r="G27" s="74">
        <v>404064</v>
      </c>
      <c r="H27" s="74">
        <v>19</v>
      </c>
      <c r="I27" s="96">
        <v>0</v>
      </c>
      <c r="J27" s="74">
        <v>27560</v>
      </c>
      <c r="K27" s="74">
        <v>21528</v>
      </c>
      <c r="L27" s="89">
        <v>1</v>
      </c>
      <c r="M27" s="89">
        <v>2000</v>
      </c>
      <c r="N27" s="92">
        <v>807</v>
      </c>
      <c r="O27" s="89">
        <v>1</v>
      </c>
      <c r="P27" s="89">
        <v>530</v>
      </c>
      <c r="Q27" s="92">
        <v>300</v>
      </c>
      <c r="R27" s="155">
        <v>0</v>
      </c>
      <c r="S27" s="156">
        <v>0</v>
      </c>
      <c r="T27" s="157">
        <v>0</v>
      </c>
      <c r="U27" s="157">
        <v>0</v>
      </c>
      <c r="V27" s="157">
        <v>0</v>
      </c>
      <c r="W27" s="37"/>
      <c r="X27" s="74">
        <v>2</v>
      </c>
      <c r="Y27" s="74">
        <v>149</v>
      </c>
      <c r="Z27" s="74">
        <v>63</v>
      </c>
      <c r="AA27" s="74">
        <v>2</v>
      </c>
      <c r="AB27" s="74">
        <v>75</v>
      </c>
      <c r="AC27" s="97">
        <v>36</v>
      </c>
    </row>
    <row r="28" spans="1:29" ht="17.25" customHeight="1">
      <c r="A28" s="98" t="s">
        <v>82</v>
      </c>
      <c r="B28" s="99" t="s">
        <v>33</v>
      </c>
      <c r="C28" s="100">
        <v>428927</v>
      </c>
      <c r="D28" s="101">
        <v>0</v>
      </c>
      <c r="E28" s="102">
        <v>0</v>
      </c>
      <c r="F28" s="101">
        <v>0</v>
      </c>
      <c r="G28" s="101">
        <v>0</v>
      </c>
      <c r="H28" s="101">
        <v>3</v>
      </c>
      <c r="I28" s="102">
        <v>0</v>
      </c>
      <c r="J28" s="101">
        <v>1350</v>
      </c>
      <c r="K28" s="103">
        <v>337</v>
      </c>
      <c r="L28" s="104">
        <v>1</v>
      </c>
      <c r="M28" s="104">
        <v>2704</v>
      </c>
      <c r="N28" s="107">
        <v>0</v>
      </c>
      <c r="O28" s="104">
        <v>0</v>
      </c>
      <c r="P28" s="104">
        <v>0</v>
      </c>
      <c r="Q28" s="107">
        <v>0</v>
      </c>
      <c r="R28" s="158">
        <f>+D29+H29+L29+O29</f>
        <v>36</v>
      </c>
      <c r="S28" s="159">
        <f>+E29+I29</f>
        <v>0</v>
      </c>
      <c r="T28" s="160">
        <f>+F29+J29+M29</f>
        <v>464924</v>
      </c>
      <c r="U28" s="160">
        <f>+G29+K29+N29</f>
        <v>426736</v>
      </c>
      <c r="V28" s="161">
        <f>+U28/C28*100</f>
        <v>99.48919046830812</v>
      </c>
      <c r="W28" s="65"/>
      <c r="X28" s="101">
        <v>6</v>
      </c>
      <c r="Y28" s="101">
        <v>453</v>
      </c>
      <c r="Z28" s="101">
        <v>310</v>
      </c>
      <c r="AA28" s="101">
        <v>5</v>
      </c>
      <c r="AB28" s="101">
        <v>170</v>
      </c>
      <c r="AC28" s="103">
        <v>132</v>
      </c>
    </row>
    <row r="29" spans="1:29" s="13" customFormat="1" ht="22.5" customHeight="1" thickBot="1">
      <c r="A29" s="175"/>
      <c r="B29" s="170"/>
      <c r="C29" s="173"/>
      <c r="D29" s="176">
        <f aca="true" t="shared" si="18" ref="D29:J29">SUM(D27:D28)</f>
        <v>11</v>
      </c>
      <c r="E29" s="172">
        <f t="shared" si="18"/>
        <v>0</v>
      </c>
      <c r="F29" s="170">
        <f t="shared" si="18"/>
        <v>431310</v>
      </c>
      <c r="G29" s="171">
        <f t="shared" si="18"/>
        <v>404064</v>
      </c>
      <c r="H29" s="176">
        <f t="shared" si="18"/>
        <v>22</v>
      </c>
      <c r="I29" s="172">
        <f t="shared" si="18"/>
        <v>0</v>
      </c>
      <c r="J29" s="170">
        <f t="shared" si="18"/>
        <v>28910</v>
      </c>
      <c r="K29" s="173">
        <f aca="true" t="shared" si="19" ref="K29:P29">K27+K28</f>
        <v>21865</v>
      </c>
      <c r="L29" s="170">
        <f t="shared" si="19"/>
        <v>2</v>
      </c>
      <c r="M29" s="170">
        <f t="shared" si="19"/>
        <v>4704</v>
      </c>
      <c r="N29" s="173">
        <f t="shared" si="19"/>
        <v>807</v>
      </c>
      <c r="O29" s="170">
        <f t="shared" si="19"/>
        <v>1</v>
      </c>
      <c r="P29" s="170">
        <f t="shared" si="19"/>
        <v>530</v>
      </c>
      <c r="Q29" s="171"/>
      <c r="R29" s="176"/>
      <c r="S29" s="172"/>
      <c r="T29" s="170"/>
      <c r="U29" s="174"/>
      <c r="V29" s="170">
        <v>0</v>
      </c>
      <c r="W29" s="173">
        <f aca="true" t="shared" si="20" ref="W29:AC29">SUM(W27:W28)</f>
        <v>0</v>
      </c>
      <c r="X29" s="173">
        <f t="shared" si="20"/>
        <v>8</v>
      </c>
      <c r="Y29" s="173">
        <f t="shared" si="20"/>
        <v>602</v>
      </c>
      <c r="Z29" s="173">
        <f t="shared" si="20"/>
        <v>373</v>
      </c>
      <c r="AA29" s="173">
        <f t="shared" si="20"/>
        <v>7</v>
      </c>
      <c r="AB29" s="173">
        <f t="shared" si="20"/>
        <v>245</v>
      </c>
      <c r="AC29" s="173">
        <f t="shared" si="20"/>
        <v>168</v>
      </c>
    </row>
    <row r="30" spans="1:29" ht="17.25" customHeight="1" thickTop="1">
      <c r="A30" s="67"/>
      <c r="B30" s="68"/>
      <c r="C30" s="69">
        <v>0</v>
      </c>
      <c r="D30" s="74">
        <v>4</v>
      </c>
      <c r="E30" s="96">
        <v>0</v>
      </c>
      <c r="F30" s="74">
        <v>64000</v>
      </c>
      <c r="G30" s="74">
        <v>57528</v>
      </c>
      <c r="H30" s="74">
        <v>10</v>
      </c>
      <c r="I30" s="96">
        <v>0</v>
      </c>
      <c r="J30" s="74">
        <v>5779</v>
      </c>
      <c r="K30" s="74">
        <v>4655</v>
      </c>
      <c r="L30" s="89">
        <v>2</v>
      </c>
      <c r="M30" s="89">
        <v>140</v>
      </c>
      <c r="N30" s="92">
        <v>20</v>
      </c>
      <c r="O30" s="89">
        <v>0</v>
      </c>
      <c r="P30" s="89">
        <v>0</v>
      </c>
      <c r="Q30" s="92">
        <v>0</v>
      </c>
      <c r="R30" s="155">
        <v>0</v>
      </c>
      <c r="S30" s="156">
        <v>0</v>
      </c>
      <c r="T30" s="157">
        <v>0</v>
      </c>
      <c r="U30" s="157">
        <v>0</v>
      </c>
      <c r="V30" s="157">
        <v>0</v>
      </c>
      <c r="W30" s="37"/>
      <c r="X30" s="89">
        <v>7</v>
      </c>
      <c r="Y30" s="89">
        <v>523</v>
      </c>
      <c r="Z30" s="89">
        <v>365</v>
      </c>
      <c r="AA30" s="89">
        <v>7</v>
      </c>
      <c r="AB30" s="89">
        <v>202</v>
      </c>
      <c r="AC30" s="92">
        <v>115</v>
      </c>
    </row>
    <row r="31" spans="1:29" ht="17.25" customHeight="1" thickBot="1">
      <c r="A31" s="76" t="s">
        <v>94</v>
      </c>
      <c r="B31" s="85" t="s">
        <v>33</v>
      </c>
      <c r="C31" s="86">
        <v>64167</v>
      </c>
      <c r="D31" s="78">
        <v>0</v>
      </c>
      <c r="E31" s="79">
        <v>0</v>
      </c>
      <c r="F31" s="78">
        <v>0</v>
      </c>
      <c r="G31" s="78">
        <v>0</v>
      </c>
      <c r="H31" s="78">
        <v>4</v>
      </c>
      <c r="I31" s="79">
        <v>0</v>
      </c>
      <c r="J31" s="78">
        <v>560</v>
      </c>
      <c r="K31" s="80">
        <v>370</v>
      </c>
      <c r="L31" s="81">
        <v>3</v>
      </c>
      <c r="M31" s="81">
        <v>670</v>
      </c>
      <c r="N31" s="82">
        <v>32</v>
      </c>
      <c r="O31" s="81">
        <v>0</v>
      </c>
      <c r="P31" s="81">
        <v>0</v>
      </c>
      <c r="Q31" s="82">
        <v>0</v>
      </c>
      <c r="R31" s="158">
        <f>+D32+H32+L32+O32</f>
        <v>23</v>
      </c>
      <c r="S31" s="159">
        <f>+E32+I32</f>
        <v>0</v>
      </c>
      <c r="T31" s="160">
        <f>+F32+J32+M32</f>
        <v>71149</v>
      </c>
      <c r="U31" s="160">
        <f>+G32+K32+N32</f>
        <v>62605</v>
      </c>
      <c r="V31" s="161">
        <f>+U31/C31*100</f>
        <v>97.56572693128867</v>
      </c>
      <c r="W31" s="37"/>
      <c r="X31" s="81">
        <v>4</v>
      </c>
      <c r="Y31" s="81">
        <v>170</v>
      </c>
      <c r="Z31" s="81">
        <v>133</v>
      </c>
      <c r="AA31" s="81">
        <v>17</v>
      </c>
      <c r="AB31" s="81">
        <v>590</v>
      </c>
      <c r="AC31" s="82">
        <v>429</v>
      </c>
    </row>
    <row r="32" spans="1:29" s="13" customFormat="1" ht="22.5" customHeight="1" thickBot="1" thickTop="1">
      <c r="A32" s="175"/>
      <c r="B32" s="170"/>
      <c r="C32" s="173"/>
      <c r="D32" s="176">
        <f aca="true" t="shared" si="21" ref="D32:J32">SUM(D30:D31)</f>
        <v>4</v>
      </c>
      <c r="E32" s="172">
        <f t="shared" si="21"/>
        <v>0</v>
      </c>
      <c r="F32" s="170">
        <f t="shared" si="21"/>
        <v>64000</v>
      </c>
      <c r="G32" s="171">
        <f t="shared" si="21"/>
        <v>57528</v>
      </c>
      <c r="H32" s="176">
        <f t="shared" si="21"/>
        <v>14</v>
      </c>
      <c r="I32" s="172">
        <f t="shared" si="21"/>
        <v>0</v>
      </c>
      <c r="J32" s="170">
        <f t="shared" si="21"/>
        <v>6339</v>
      </c>
      <c r="K32" s="173">
        <f aca="true" t="shared" si="22" ref="K32:P32">K30+K31</f>
        <v>5025</v>
      </c>
      <c r="L32" s="170">
        <f t="shared" si="22"/>
        <v>5</v>
      </c>
      <c r="M32" s="170">
        <f t="shared" si="22"/>
        <v>810</v>
      </c>
      <c r="N32" s="173">
        <f t="shared" si="22"/>
        <v>52</v>
      </c>
      <c r="O32" s="170">
        <f t="shared" si="22"/>
        <v>0</v>
      </c>
      <c r="P32" s="170">
        <f t="shared" si="22"/>
        <v>0</v>
      </c>
      <c r="Q32" s="171"/>
      <c r="R32" s="176"/>
      <c r="S32" s="172"/>
      <c r="T32" s="170"/>
      <c r="U32" s="174"/>
      <c r="V32" s="170">
        <v>0</v>
      </c>
      <c r="W32" s="173">
        <f aca="true" t="shared" si="23" ref="W32:AC32">SUM(W30:W31)</f>
        <v>0</v>
      </c>
      <c r="X32" s="173">
        <f t="shared" si="23"/>
        <v>11</v>
      </c>
      <c r="Y32" s="173">
        <f t="shared" si="23"/>
        <v>693</v>
      </c>
      <c r="Z32" s="173">
        <f t="shared" si="23"/>
        <v>498</v>
      </c>
      <c r="AA32" s="173">
        <f t="shared" si="23"/>
        <v>24</v>
      </c>
      <c r="AB32" s="173">
        <f t="shared" si="23"/>
        <v>792</v>
      </c>
      <c r="AC32" s="173">
        <f t="shared" si="23"/>
        <v>544</v>
      </c>
    </row>
    <row r="33" spans="1:29" ht="17.25" customHeight="1" thickTop="1">
      <c r="A33" s="67"/>
      <c r="B33" s="68"/>
      <c r="C33" s="69">
        <v>0</v>
      </c>
      <c r="D33" s="74">
        <v>13</v>
      </c>
      <c r="E33" s="96">
        <v>4</v>
      </c>
      <c r="F33" s="74">
        <v>555845</v>
      </c>
      <c r="G33" s="74">
        <v>524079</v>
      </c>
      <c r="H33" s="74">
        <v>28</v>
      </c>
      <c r="I33" s="96">
        <v>0</v>
      </c>
      <c r="J33" s="74">
        <v>36090</v>
      </c>
      <c r="K33" s="74">
        <v>20898</v>
      </c>
      <c r="L33" s="89">
        <v>1</v>
      </c>
      <c r="M33" s="89">
        <v>980</v>
      </c>
      <c r="N33" s="92">
        <v>701</v>
      </c>
      <c r="O33" s="89">
        <v>0</v>
      </c>
      <c r="P33" s="89">
        <v>0</v>
      </c>
      <c r="Q33" s="92">
        <v>0</v>
      </c>
      <c r="R33" s="155">
        <v>0</v>
      </c>
      <c r="S33" s="156">
        <v>0</v>
      </c>
      <c r="T33" s="157">
        <v>0</v>
      </c>
      <c r="U33" s="157">
        <v>0</v>
      </c>
      <c r="V33" s="157">
        <v>0</v>
      </c>
      <c r="W33" s="37" t="e">
        <v>#REF!</v>
      </c>
      <c r="X33" s="74">
        <v>2</v>
      </c>
      <c r="Y33" s="74">
        <v>125</v>
      </c>
      <c r="Z33" s="74">
        <v>31</v>
      </c>
      <c r="AA33" s="74">
        <v>8</v>
      </c>
      <c r="AB33" s="74">
        <v>369</v>
      </c>
      <c r="AC33" s="97">
        <v>202</v>
      </c>
    </row>
    <row r="34" spans="1:29" ht="17.25" customHeight="1" thickBot="1">
      <c r="A34" s="76" t="s">
        <v>83</v>
      </c>
      <c r="B34" s="85" t="s">
        <v>33</v>
      </c>
      <c r="C34" s="86">
        <v>558075</v>
      </c>
      <c r="D34" s="78">
        <v>0</v>
      </c>
      <c r="E34" s="79">
        <v>0</v>
      </c>
      <c r="F34" s="78">
        <v>0</v>
      </c>
      <c r="G34" s="78">
        <v>0</v>
      </c>
      <c r="H34" s="78">
        <v>12</v>
      </c>
      <c r="I34" s="79">
        <v>0</v>
      </c>
      <c r="J34" s="78">
        <v>12280</v>
      </c>
      <c r="K34" s="80">
        <v>1227</v>
      </c>
      <c r="L34" s="81">
        <v>12</v>
      </c>
      <c r="M34" s="81">
        <v>13454</v>
      </c>
      <c r="N34" s="82">
        <v>1953</v>
      </c>
      <c r="O34" s="81">
        <v>2</v>
      </c>
      <c r="P34" s="81">
        <v>50527</v>
      </c>
      <c r="Q34" s="82">
        <v>0</v>
      </c>
      <c r="R34" s="158">
        <f>+D35+H35+L35+O35</f>
        <v>68</v>
      </c>
      <c r="S34" s="159">
        <f>+E35+I35</f>
        <v>4</v>
      </c>
      <c r="T34" s="160">
        <f>+F35+J35+M35</f>
        <v>618649</v>
      </c>
      <c r="U34" s="160">
        <f>+G35+K35+N35</f>
        <v>548858</v>
      </c>
      <c r="V34" s="161">
        <f>+U34/C34*100</f>
        <v>98.34842987053712</v>
      </c>
      <c r="W34" s="37" t="e">
        <v>#REF!</v>
      </c>
      <c r="X34" s="78">
        <v>28</v>
      </c>
      <c r="Y34" s="78">
        <v>2049</v>
      </c>
      <c r="Z34" s="78">
        <v>1423</v>
      </c>
      <c r="AA34" s="78">
        <v>28</v>
      </c>
      <c r="AB34" s="78">
        <v>797</v>
      </c>
      <c r="AC34" s="80">
        <v>687</v>
      </c>
    </row>
    <row r="35" spans="1:29" s="13" customFormat="1" ht="22.5" customHeight="1" thickBot="1" thickTop="1">
      <c r="A35" s="175"/>
      <c r="B35" s="170"/>
      <c r="C35" s="173"/>
      <c r="D35" s="176">
        <f aca="true" t="shared" si="24" ref="D35:J35">SUM(D33:D34)</f>
        <v>13</v>
      </c>
      <c r="E35" s="172">
        <f t="shared" si="24"/>
        <v>4</v>
      </c>
      <c r="F35" s="170">
        <f t="shared" si="24"/>
        <v>555845</v>
      </c>
      <c r="G35" s="171">
        <f t="shared" si="24"/>
        <v>524079</v>
      </c>
      <c r="H35" s="176">
        <f t="shared" si="24"/>
        <v>40</v>
      </c>
      <c r="I35" s="172">
        <f t="shared" si="24"/>
        <v>0</v>
      </c>
      <c r="J35" s="170">
        <f t="shared" si="24"/>
        <v>48370</v>
      </c>
      <c r="K35" s="173">
        <f aca="true" t="shared" si="25" ref="K35:P35">K33+K34</f>
        <v>22125</v>
      </c>
      <c r="L35" s="170">
        <f t="shared" si="25"/>
        <v>13</v>
      </c>
      <c r="M35" s="170">
        <f t="shared" si="25"/>
        <v>14434</v>
      </c>
      <c r="N35" s="173">
        <f t="shared" si="25"/>
        <v>2654</v>
      </c>
      <c r="O35" s="170">
        <f t="shared" si="25"/>
        <v>2</v>
      </c>
      <c r="P35" s="170">
        <f t="shared" si="25"/>
        <v>50527</v>
      </c>
      <c r="Q35" s="171"/>
      <c r="R35" s="176"/>
      <c r="S35" s="172"/>
      <c r="T35" s="170"/>
      <c r="U35" s="174"/>
      <c r="V35" s="170">
        <v>0</v>
      </c>
      <c r="W35" s="173" t="e">
        <f aca="true" t="shared" si="26" ref="W35:AC35">SUM(W33:W34)</f>
        <v>#REF!</v>
      </c>
      <c r="X35" s="173">
        <f t="shared" si="26"/>
        <v>30</v>
      </c>
      <c r="Y35" s="173">
        <f t="shared" si="26"/>
        <v>2174</v>
      </c>
      <c r="Z35" s="173">
        <f t="shared" si="26"/>
        <v>1454</v>
      </c>
      <c r="AA35" s="173">
        <f t="shared" si="26"/>
        <v>36</v>
      </c>
      <c r="AB35" s="173">
        <f t="shared" si="26"/>
        <v>1166</v>
      </c>
      <c r="AC35" s="173">
        <f t="shared" si="26"/>
        <v>889</v>
      </c>
    </row>
    <row r="36" spans="1:29" ht="17.25" customHeight="1" thickTop="1">
      <c r="A36" s="67"/>
      <c r="B36" s="68"/>
      <c r="C36" s="69">
        <v>0</v>
      </c>
      <c r="D36" s="89">
        <v>7</v>
      </c>
      <c r="E36" s="90">
        <v>1</v>
      </c>
      <c r="F36" s="91">
        <v>96000</v>
      </c>
      <c r="G36" s="91">
        <v>77808</v>
      </c>
      <c r="H36" s="89">
        <v>40</v>
      </c>
      <c r="I36" s="90">
        <v>1</v>
      </c>
      <c r="J36" s="91">
        <v>20520</v>
      </c>
      <c r="K36" s="91">
        <v>12690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155">
        <v>0</v>
      </c>
      <c r="S36" s="156">
        <v>0</v>
      </c>
      <c r="T36" s="157">
        <v>0</v>
      </c>
      <c r="U36" s="157">
        <v>0</v>
      </c>
      <c r="V36" s="157">
        <v>0</v>
      </c>
      <c r="W36" s="37"/>
      <c r="X36" s="92">
        <v>14</v>
      </c>
      <c r="Y36" s="91">
        <v>1111</v>
      </c>
      <c r="Z36" s="91">
        <v>625</v>
      </c>
      <c r="AA36" s="91">
        <v>2</v>
      </c>
      <c r="AB36" s="91">
        <v>71</v>
      </c>
      <c r="AC36" s="91">
        <v>26</v>
      </c>
    </row>
    <row r="37" spans="1:29" ht="17.25" customHeight="1" thickBot="1">
      <c r="A37" s="76" t="s">
        <v>84</v>
      </c>
      <c r="B37" s="77" t="s">
        <v>33</v>
      </c>
      <c r="C37" s="86">
        <v>94975</v>
      </c>
      <c r="D37" s="78">
        <v>0</v>
      </c>
      <c r="E37" s="79">
        <v>0</v>
      </c>
      <c r="F37" s="93">
        <v>0</v>
      </c>
      <c r="G37" s="93">
        <v>0</v>
      </c>
      <c r="H37" s="78">
        <v>2</v>
      </c>
      <c r="I37" s="79">
        <v>0</v>
      </c>
      <c r="J37" s="93">
        <v>1050</v>
      </c>
      <c r="K37" s="93">
        <v>158</v>
      </c>
      <c r="L37" s="80">
        <v>0</v>
      </c>
      <c r="M37" s="80">
        <v>0</v>
      </c>
      <c r="N37" s="80">
        <v>0</v>
      </c>
      <c r="O37" s="80">
        <v>1</v>
      </c>
      <c r="P37" s="80">
        <v>647</v>
      </c>
      <c r="Q37" s="80">
        <v>7</v>
      </c>
      <c r="R37" s="158">
        <f>+D38+H38+L38+O38</f>
        <v>50</v>
      </c>
      <c r="S37" s="159">
        <f>+E38+I38</f>
        <v>2</v>
      </c>
      <c r="T37" s="160">
        <f>+F38+J38+M38</f>
        <v>117570</v>
      </c>
      <c r="U37" s="160">
        <f>+G38+K38+N38</f>
        <v>90656</v>
      </c>
      <c r="V37" s="161">
        <f>+U37/C37*100</f>
        <v>95.45248749670967</v>
      </c>
      <c r="W37" s="37"/>
      <c r="X37" s="80">
        <v>14</v>
      </c>
      <c r="Y37" s="93">
        <v>661</v>
      </c>
      <c r="Z37" s="93">
        <v>491</v>
      </c>
      <c r="AA37" s="93">
        <v>13</v>
      </c>
      <c r="AB37" s="93">
        <v>277</v>
      </c>
      <c r="AC37" s="93">
        <v>233</v>
      </c>
    </row>
    <row r="38" spans="1:29" s="13" customFormat="1" ht="22.5" customHeight="1" thickBot="1" thickTop="1">
      <c r="A38" s="175"/>
      <c r="B38" s="170"/>
      <c r="C38" s="173"/>
      <c r="D38" s="176">
        <f aca="true" t="shared" si="27" ref="D38:J38">SUM(D36:D37)</f>
        <v>7</v>
      </c>
      <c r="E38" s="172">
        <f t="shared" si="27"/>
        <v>1</v>
      </c>
      <c r="F38" s="170">
        <f t="shared" si="27"/>
        <v>96000</v>
      </c>
      <c r="G38" s="171">
        <f t="shared" si="27"/>
        <v>77808</v>
      </c>
      <c r="H38" s="176">
        <f t="shared" si="27"/>
        <v>42</v>
      </c>
      <c r="I38" s="172">
        <f t="shared" si="27"/>
        <v>1</v>
      </c>
      <c r="J38" s="170">
        <f t="shared" si="27"/>
        <v>21570</v>
      </c>
      <c r="K38" s="173">
        <f aca="true" t="shared" si="28" ref="K38:P38">K36+K37</f>
        <v>12848</v>
      </c>
      <c r="L38" s="170">
        <f t="shared" si="28"/>
        <v>0</v>
      </c>
      <c r="M38" s="170">
        <f t="shared" si="28"/>
        <v>0</v>
      </c>
      <c r="N38" s="173">
        <f t="shared" si="28"/>
        <v>0</v>
      </c>
      <c r="O38" s="170">
        <f t="shared" si="28"/>
        <v>1</v>
      </c>
      <c r="P38" s="170">
        <f t="shared" si="28"/>
        <v>647</v>
      </c>
      <c r="Q38" s="171"/>
      <c r="R38" s="176"/>
      <c r="S38" s="172"/>
      <c r="T38" s="170"/>
      <c r="U38" s="174"/>
      <c r="V38" s="170">
        <v>0</v>
      </c>
      <c r="W38" s="173">
        <f aca="true" t="shared" si="29" ref="W38:AC38">SUM(W36:W37)</f>
        <v>0</v>
      </c>
      <c r="X38" s="173">
        <f t="shared" si="29"/>
        <v>28</v>
      </c>
      <c r="Y38" s="173">
        <f t="shared" si="29"/>
        <v>1772</v>
      </c>
      <c r="Z38" s="173">
        <f t="shared" si="29"/>
        <v>1116</v>
      </c>
      <c r="AA38" s="173">
        <f t="shared" si="29"/>
        <v>15</v>
      </c>
      <c r="AB38" s="173">
        <f t="shared" si="29"/>
        <v>348</v>
      </c>
      <c r="AC38" s="173">
        <f t="shared" si="29"/>
        <v>259</v>
      </c>
    </row>
    <row r="39" spans="1:29" ht="17.25" customHeight="1" thickTop="1">
      <c r="A39" s="38" t="s">
        <v>85</v>
      </c>
      <c r="B39" s="69"/>
      <c r="C39" s="69">
        <v>0</v>
      </c>
      <c r="D39" s="109">
        <v>38</v>
      </c>
      <c r="E39" s="110">
        <v>6</v>
      </c>
      <c r="F39" s="109">
        <v>1752994</v>
      </c>
      <c r="G39" s="109">
        <v>1604760</v>
      </c>
      <c r="H39" s="109">
        <v>87</v>
      </c>
      <c r="I39" s="111">
        <v>3</v>
      </c>
      <c r="J39" s="109">
        <v>96243</v>
      </c>
      <c r="K39" s="109">
        <v>63199</v>
      </c>
      <c r="L39" s="112">
        <v>6</v>
      </c>
      <c r="M39" s="112">
        <v>8349</v>
      </c>
      <c r="N39" s="113">
        <v>1567</v>
      </c>
      <c r="O39" s="112">
        <v>2</v>
      </c>
      <c r="P39" s="112">
        <v>550</v>
      </c>
      <c r="Q39" s="113">
        <v>300</v>
      </c>
      <c r="R39" s="109">
        <v>0</v>
      </c>
      <c r="S39" s="111">
        <v>0</v>
      </c>
      <c r="T39" s="109">
        <v>0</v>
      </c>
      <c r="U39" s="109">
        <v>0</v>
      </c>
      <c r="V39" s="114">
        <v>0</v>
      </c>
      <c r="W39" s="37"/>
      <c r="X39" s="109">
        <v>13</v>
      </c>
      <c r="Y39" s="109">
        <v>1060</v>
      </c>
      <c r="Z39" s="109">
        <v>507</v>
      </c>
      <c r="AA39" s="109">
        <v>10</v>
      </c>
      <c r="AB39" s="109">
        <v>340</v>
      </c>
      <c r="AC39" s="114">
        <v>196</v>
      </c>
    </row>
    <row r="40" spans="1:29" ht="17.25" customHeight="1">
      <c r="A40" s="38" t="s">
        <v>86</v>
      </c>
      <c r="B40" s="115" t="s">
        <v>87</v>
      </c>
      <c r="C40" s="100">
        <v>1692254</v>
      </c>
      <c r="D40" s="116">
        <v>5</v>
      </c>
      <c r="E40" s="117">
        <v>0</v>
      </c>
      <c r="F40" s="116">
        <v>45820</v>
      </c>
      <c r="G40" s="116">
        <v>982</v>
      </c>
      <c r="H40" s="116">
        <v>32</v>
      </c>
      <c r="I40" s="118">
        <v>0</v>
      </c>
      <c r="J40" s="116">
        <v>23088</v>
      </c>
      <c r="K40" s="119">
        <v>4397</v>
      </c>
      <c r="L40" s="70">
        <v>21</v>
      </c>
      <c r="M40" s="70">
        <v>18758</v>
      </c>
      <c r="N40" s="75">
        <v>2184</v>
      </c>
      <c r="O40" s="70">
        <v>4</v>
      </c>
      <c r="P40" s="70">
        <v>51184</v>
      </c>
      <c r="Q40" s="70">
        <v>7</v>
      </c>
      <c r="R40" s="70">
        <v>195</v>
      </c>
      <c r="S40" s="71">
        <v>9</v>
      </c>
      <c r="T40" s="70">
        <v>1945252</v>
      </c>
      <c r="U40" s="70">
        <v>1677089</v>
      </c>
      <c r="V40" s="120">
        <v>99.10385793149256</v>
      </c>
      <c r="W40" s="37"/>
      <c r="X40" s="121">
        <v>47</v>
      </c>
      <c r="Y40" s="121">
        <v>3283</v>
      </c>
      <c r="Z40" s="121">
        <v>2651</v>
      </c>
      <c r="AA40" s="121">
        <v>28</v>
      </c>
      <c r="AB40" s="121">
        <v>1005</v>
      </c>
      <c r="AC40" s="122">
        <v>740</v>
      </c>
    </row>
    <row r="41" spans="1:29" ht="17.25" customHeight="1">
      <c r="A41" s="38" t="s">
        <v>88</v>
      </c>
      <c r="B41" s="69"/>
      <c r="C41" s="69">
        <v>0</v>
      </c>
      <c r="D41" s="89">
        <v>23</v>
      </c>
      <c r="E41" s="90">
        <v>5</v>
      </c>
      <c r="F41" s="89">
        <v>279641</v>
      </c>
      <c r="G41" s="89">
        <v>241666</v>
      </c>
      <c r="H41" s="89">
        <v>73</v>
      </c>
      <c r="I41" s="123">
        <v>0</v>
      </c>
      <c r="J41" s="89">
        <v>79040</v>
      </c>
      <c r="K41" s="92">
        <v>56116</v>
      </c>
      <c r="L41" s="74">
        <v>3</v>
      </c>
      <c r="M41" s="74">
        <v>1628</v>
      </c>
      <c r="N41" s="97">
        <v>102</v>
      </c>
      <c r="O41" s="74">
        <v>0</v>
      </c>
      <c r="P41" s="74">
        <v>0</v>
      </c>
      <c r="Q41" s="74">
        <v>0</v>
      </c>
      <c r="R41" s="74">
        <v>0</v>
      </c>
      <c r="S41" s="124">
        <v>0</v>
      </c>
      <c r="T41" s="74">
        <v>0</v>
      </c>
      <c r="U41" s="74">
        <v>0</v>
      </c>
      <c r="V41" s="97"/>
      <c r="W41" s="37"/>
      <c r="X41" s="89">
        <v>9</v>
      </c>
      <c r="Y41" s="89">
        <v>676</v>
      </c>
      <c r="Z41" s="89">
        <v>440</v>
      </c>
      <c r="AA41" s="89">
        <v>27</v>
      </c>
      <c r="AB41" s="89">
        <v>908</v>
      </c>
      <c r="AC41" s="92">
        <v>543</v>
      </c>
    </row>
    <row r="42" spans="1:29" ht="17.25" customHeight="1">
      <c r="A42" s="38"/>
      <c r="B42" s="115" t="s">
        <v>89</v>
      </c>
      <c r="C42" s="100">
        <v>308166</v>
      </c>
      <c r="D42" s="104">
        <v>0</v>
      </c>
      <c r="E42" s="105">
        <v>0</v>
      </c>
      <c r="F42" s="104">
        <v>0</v>
      </c>
      <c r="G42" s="104">
        <v>0</v>
      </c>
      <c r="H42" s="104">
        <v>31</v>
      </c>
      <c r="I42" s="125">
        <v>0</v>
      </c>
      <c r="J42" s="104">
        <v>28822</v>
      </c>
      <c r="K42" s="104">
        <v>3432</v>
      </c>
      <c r="L42" s="101">
        <v>16</v>
      </c>
      <c r="M42" s="101">
        <v>25625</v>
      </c>
      <c r="N42" s="103">
        <v>552</v>
      </c>
      <c r="O42" s="101">
        <v>1</v>
      </c>
      <c r="P42" s="101">
        <v>167</v>
      </c>
      <c r="Q42" s="103">
        <v>0</v>
      </c>
      <c r="R42" s="104">
        <v>147</v>
      </c>
      <c r="S42" s="125">
        <v>5</v>
      </c>
      <c r="T42" s="104">
        <v>414756</v>
      </c>
      <c r="U42" s="104">
        <v>301868</v>
      </c>
      <c r="V42" s="106">
        <v>97.95629628187406</v>
      </c>
      <c r="W42" s="37"/>
      <c r="X42" s="126">
        <v>36</v>
      </c>
      <c r="Y42" s="126">
        <v>3250</v>
      </c>
      <c r="Z42" s="126">
        <v>1276</v>
      </c>
      <c r="AA42" s="126">
        <v>49</v>
      </c>
      <c r="AB42" s="126">
        <v>1138</v>
      </c>
      <c r="AC42" s="127">
        <v>854</v>
      </c>
    </row>
    <row r="43" spans="1:29" ht="17.25" customHeight="1">
      <c r="A43" s="38"/>
      <c r="B43" s="69"/>
      <c r="C43" s="69">
        <v>0</v>
      </c>
      <c r="D43" s="70">
        <v>13</v>
      </c>
      <c r="E43" s="108">
        <v>3</v>
      </c>
      <c r="F43" s="70">
        <v>87335</v>
      </c>
      <c r="G43" s="70">
        <v>75606</v>
      </c>
      <c r="H43" s="70">
        <v>86</v>
      </c>
      <c r="I43" s="71">
        <v>1</v>
      </c>
      <c r="J43" s="70">
        <v>108820</v>
      </c>
      <c r="K43" s="70">
        <v>81055</v>
      </c>
      <c r="L43" s="72">
        <v>1</v>
      </c>
      <c r="M43" s="72">
        <v>140</v>
      </c>
      <c r="N43" s="73">
        <v>20</v>
      </c>
      <c r="O43" s="72">
        <v>0</v>
      </c>
      <c r="P43" s="72">
        <v>0</v>
      </c>
      <c r="Q43" s="73">
        <v>0</v>
      </c>
      <c r="R43" s="70">
        <v>0</v>
      </c>
      <c r="S43" s="71">
        <v>0</v>
      </c>
      <c r="T43" s="70">
        <v>0</v>
      </c>
      <c r="U43" s="70">
        <v>0</v>
      </c>
      <c r="V43" s="75"/>
      <c r="W43" s="37"/>
      <c r="X43" s="89">
        <v>25</v>
      </c>
      <c r="Y43" s="89">
        <v>1831</v>
      </c>
      <c r="Z43" s="89">
        <v>1074</v>
      </c>
      <c r="AA43" s="89">
        <v>19</v>
      </c>
      <c r="AB43" s="89">
        <v>659</v>
      </c>
      <c r="AC43" s="92">
        <v>383</v>
      </c>
    </row>
    <row r="44" spans="1:29" ht="17.25" customHeight="1" thickBot="1">
      <c r="A44" s="38"/>
      <c r="B44" s="128" t="s">
        <v>90</v>
      </c>
      <c r="C44" s="69">
        <v>161840</v>
      </c>
      <c r="D44" s="78">
        <v>1</v>
      </c>
      <c r="E44" s="79">
        <v>0</v>
      </c>
      <c r="F44" s="78">
        <v>6860</v>
      </c>
      <c r="G44" s="78">
        <v>50</v>
      </c>
      <c r="H44" s="78">
        <v>5</v>
      </c>
      <c r="I44" s="129">
        <v>0</v>
      </c>
      <c r="J44" s="78">
        <v>5040</v>
      </c>
      <c r="K44" s="80">
        <v>676</v>
      </c>
      <c r="L44" s="126">
        <v>2</v>
      </c>
      <c r="M44" s="126">
        <v>670</v>
      </c>
      <c r="N44" s="127">
        <v>32</v>
      </c>
      <c r="O44" s="126">
        <v>0</v>
      </c>
      <c r="P44" s="126">
        <v>0</v>
      </c>
      <c r="Q44" s="126">
        <v>0</v>
      </c>
      <c r="R44" s="81">
        <v>108</v>
      </c>
      <c r="S44" s="130">
        <v>4</v>
      </c>
      <c r="T44" s="126">
        <v>208865</v>
      </c>
      <c r="U44" s="126">
        <v>157439</v>
      </c>
      <c r="V44" s="83">
        <v>97.2806475531389</v>
      </c>
      <c r="W44" s="37"/>
      <c r="X44" s="126">
        <v>7</v>
      </c>
      <c r="Y44" s="126">
        <v>487</v>
      </c>
      <c r="Z44" s="126">
        <v>325</v>
      </c>
      <c r="AA44" s="126">
        <v>28</v>
      </c>
      <c r="AB44" s="126">
        <v>860</v>
      </c>
      <c r="AC44" s="127">
        <v>711</v>
      </c>
    </row>
    <row r="45" spans="1:29" ht="17.25" customHeight="1" thickTop="1">
      <c r="A45" s="131"/>
      <c r="B45" s="132"/>
      <c r="C45" s="316">
        <v>2162260</v>
      </c>
      <c r="D45" s="133">
        <v>74</v>
      </c>
      <c r="E45" s="134">
        <v>14</v>
      </c>
      <c r="F45" s="135">
        <v>2119970</v>
      </c>
      <c r="G45" s="135">
        <v>1922032</v>
      </c>
      <c r="H45" s="135">
        <v>246</v>
      </c>
      <c r="I45" s="136">
        <v>4</v>
      </c>
      <c r="J45" s="135">
        <v>284103</v>
      </c>
      <c r="K45" s="135">
        <v>200370</v>
      </c>
      <c r="L45" s="137">
        <v>10</v>
      </c>
      <c r="M45" s="137">
        <v>10117</v>
      </c>
      <c r="N45" s="137">
        <v>1689</v>
      </c>
      <c r="O45" s="137">
        <v>2</v>
      </c>
      <c r="P45" s="137">
        <v>550</v>
      </c>
      <c r="Q45" s="137">
        <v>300</v>
      </c>
      <c r="R45" s="135">
        <v>0</v>
      </c>
      <c r="S45" s="136">
        <v>0</v>
      </c>
      <c r="T45" s="316">
        <v>2568873</v>
      </c>
      <c r="U45" s="322">
        <v>2136396</v>
      </c>
      <c r="V45" s="319">
        <v>98.80384412605329</v>
      </c>
      <c r="W45" s="37"/>
      <c r="X45" s="137">
        <v>47</v>
      </c>
      <c r="Y45" s="138">
        <v>3567</v>
      </c>
      <c r="Z45" s="138">
        <v>2021</v>
      </c>
      <c r="AA45" s="138">
        <v>56</v>
      </c>
      <c r="AB45" s="138">
        <v>1907</v>
      </c>
      <c r="AC45" s="137">
        <v>1122</v>
      </c>
    </row>
    <row r="46" spans="1:29" ht="17.25" customHeight="1">
      <c r="A46" s="139"/>
      <c r="B46" s="140"/>
      <c r="C46" s="317"/>
      <c r="D46" s="141">
        <v>6</v>
      </c>
      <c r="E46" s="142">
        <v>0</v>
      </c>
      <c r="F46" s="141">
        <v>52680</v>
      </c>
      <c r="G46" s="141">
        <v>1032</v>
      </c>
      <c r="H46" s="141">
        <v>68</v>
      </c>
      <c r="I46" s="142">
        <v>0</v>
      </c>
      <c r="J46" s="141">
        <v>56950</v>
      </c>
      <c r="K46" s="143">
        <v>8505</v>
      </c>
      <c r="L46" s="143">
        <v>39</v>
      </c>
      <c r="M46" s="143">
        <v>45053</v>
      </c>
      <c r="N46" s="143">
        <v>2768</v>
      </c>
      <c r="O46" s="143">
        <v>5</v>
      </c>
      <c r="P46" s="143">
        <v>51351</v>
      </c>
      <c r="Q46" s="143">
        <v>7</v>
      </c>
      <c r="R46" s="141">
        <v>450</v>
      </c>
      <c r="S46" s="142">
        <v>18</v>
      </c>
      <c r="T46" s="317"/>
      <c r="U46" s="323"/>
      <c r="V46" s="320"/>
      <c r="W46" s="37"/>
      <c r="X46" s="143">
        <v>90</v>
      </c>
      <c r="Y46" s="144">
        <v>7020</v>
      </c>
      <c r="Z46" s="144">
        <v>4252</v>
      </c>
      <c r="AA46" s="144">
        <v>105</v>
      </c>
      <c r="AB46" s="144">
        <v>3003</v>
      </c>
      <c r="AC46" s="143">
        <v>2305</v>
      </c>
    </row>
    <row r="47" spans="1:29" ht="33" customHeight="1">
      <c r="A47" s="40"/>
      <c r="B47" s="41" t="s">
        <v>33</v>
      </c>
      <c r="C47" s="318"/>
      <c r="D47" s="145">
        <v>66</v>
      </c>
      <c r="E47" s="147"/>
      <c r="F47" s="57">
        <v>2172650</v>
      </c>
      <c r="G47" s="57">
        <v>1923064</v>
      </c>
      <c r="H47" s="145">
        <v>310</v>
      </c>
      <c r="I47" s="148"/>
      <c r="J47" s="57">
        <v>341053</v>
      </c>
      <c r="K47" s="57">
        <v>208875</v>
      </c>
      <c r="L47" s="57">
        <v>49</v>
      </c>
      <c r="M47" s="57">
        <v>55170</v>
      </c>
      <c r="N47" s="57">
        <v>4457</v>
      </c>
      <c r="O47" s="30">
        <v>7</v>
      </c>
      <c r="P47" s="57">
        <v>51901</v>
      </c>
      <c r="Q47" s="57">
        <v>307</v>
      </c>
      <c r="R47" s="149">
        <v>432</v>
      </c>
      <c r="S47" s="147"/>
      <c r="T47" s="318"/>
      <c r="U47" s="324"/>
      <c r="V47" s="321"/>
      <c r="W47" s="37"/>
      <c r="X47" s="30">
        <v>137</v>
      </c>
      <c r="Y47" s="57">
        <v>10587</v>
      </c>
      <c r="Z47" s="57">
        <v>6273</v>
      </c>
      <c r="AA47" s="57">
        <v>161</v>
      </c>
      <c r="AB47" s="57">
        <v>4910</v>
      </c>
      <c r="AC47" s="30">
        <v>3427</v>
      </c>
    </row>
    <row r="48" spans="1:29" ht="17.25" customHeight="1">
      <c r="A48" s="150"/>
      <c r="B48" s="33"/>
      <c r="C48" s="33"/>
      <c r="D48" s="33"/>
      <c r="E48" s="66"/>
      <c r="F48" s="33"/>
      <c r="G48" s="33"/>
      <c r="H48" s="33"/>
      <c r="I48" s="66"/>
      <c r="J48" s="33"/>
      <c r="K48" s="33"/>
      <c r="L48" s="33"/>
      <c r="M48" s="33"/>
      <c r="N48" s="33"/>
      <c r="O48" s="33"/>
      <c r="P48" s="33"/>
      <c r="Q48" s="33"/>
      <c r="R48" s="66"/>
      <c r="S48" s="66"/>
      <c r="T48" s="33"/>
      <c r="U48" s="33"/>
      <c r="V48" s="151"/>
      <c r="X48" s="33"/>
      <c r="Y48" s="33"/>
      <c r="Z48" s="33"/>
      <c r="AA48" s="33"/>
      <c r="AB48" s="33"/>
      <c r="AC48" s="33"/>
    </row>
    <row r="49" spans="1:29" ht="17.25" customHeight="1">
      <c r="A49" s="150"/>
      <c r="B49" s="33"/>
      <c r="C49" s="152" t="s">
        <v>34</v>
      </c>
      <c r="D49" s="326" t="s">
        <v>35</v>
      </c>
      <c r="E49" s="327"/>
      <c r="F49" s="33"/>
      <c r="G49" s="33"/>
      <c r="H49" s="33"/>
      <c r="I49" s="66"/>
      <c r="J49" s="33"/>
      <c r="K49" s="33"/>
      <c r="L49" s="33"/>
      <c r="M49" s="33"/>
      <c r="N49" s="33"/>
      <c r="O49" s="33"/>
      <c r="P49" s="33"/>
      <c r="Q49" s="33"/>
      <c r="R49" s="66"/>
      <c r="S49" s="66"/>
      <c r="T49" s="33"/>
      <c r="U49" s="33"/>
      <c r="V49" s="151"/>
      <c r="X49" s="33"/>
      <c r="Y49" s="33"/>
      <c r="Z49" s="33"/>
      <c r="AA49" s="33"/>
      <c r="AB49" s="33"/>
      <c r="AC49" s="33"/>
    </row>
    <row r="50" spans="3:29" ht="17.25" customHeight="1">
      <c r="C50" s="154" t="s">
        <v>36</v>
      </c>
      <c r="D50" s="328" t="s">
        <v>37</v>
      </c>
      <c r="E50" s="329"/>
      <c r="F50" s="33" t="s">
        <v>44</v>
      </c>
      <c r="AA50" s="33"/>
      <c r="AC50" s="33"/>
    </row>
    <row r="53" ht="18" customHeight="1">
      <c r="W53" s="32"/>
    </row>
    <row r="54" ht="18" customHeight="1">
      <c r="W54" s="32"/>
    </row>
  </sheetData>
  <sheetProtection/>
  <mergeCells count="40">
    <mergeCell ref="H3:K4"/>
    <mergeCell ref="H5:I6"/>
    <mergeCell ref="K5:K6"/>
    <mergeCell ref="O3:Q3"/>
    <mergeCell ref="A3:A6"/>
    <mergeCell ref="L4:N4"/>
    <mergeCell ref="O4:Q4"/>
    <mergeCell ref="O5:O6"/>
    <mergeCell ref="B4:B5"/>
    <mergeCell ref="F5:F6"/>
    <mergeCell ref="G5:G6"/>
    <mergeCell ref="J5:J6"/>
    <mergeCell ref="D3:G4"/>
    <mergeCell ref="L3:N3"/>
    <mergeCell ref="X3:AC3"/>
    <mergeCell ref="R3:U4"/>
    <mergeCell ref="R5:S6"/>
    <mergeCell ref="V3:V6"/>
    <mergeCell ref="X4:Z4"/>
    <mergeCell ref="AA4:AC4"/>
    <mergeCell ref="X5:X6"/>
    <mergeCell ref="AA5:AA6"/>
    <mergeCell ref="T5:T6"/>
    <mergeCell ref="U5:U6"/>
    <mergeCell ref="D49:E49"/>
    <mergeCell ref="D50:E50"/>
    <mergeCell ref="P5:P6"/>
    <mergeCell ref="Q5:Q6"/>
    <mergeCell ref="N5:N6"/>
    <mergeCell ref="L5:L6"/>
    <mergeCell ref="M5:M6"/>
    <mergeCell ref="D5:E6"/>
    <mergeCell ref="AB5:AB6"/>
    <mergeCell ref="AC5:AC6"/>
    <mergeCell ref="C45:C47"/>
    <mergeCell ref="V45:V47"/>
    <mergeCell ref="T45:T47"/>
    <mergeCell ref="U45:U47"/>
    <mergeCell ref="Y5:Y6"/>
    <mergeCell ref="Z5:Z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2010-12-01T06:08:29Z</cp:lastPrinted>
  <dcterms:created xsi:type="dcterms:W3CDTF">1999-05-26T23:49:42Z</dcterms:created>
  <dcterms:modified xsi:type="dcterms:W3CDTF">2012-04-20T01:32:36Z</dcterms:modified>
  <cp:category/>
  <cp:version/>
  <cp:contentType/>
  <cp:contentStatus/>
</cp:coreProperties>
</file>