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495" windowWidth="10755" windowHeight="8265" activeTab="0"/>
  </bookViews>
  <sheets>
    <sheet name="グラフ" sheetId="1" r:id="rId1"/>
    <sheet name="数・人口" sheetId="2" r:id="rId2"/>
    <sheet name="給水" sheetId="3" r:id="rId3"/>
    <sheet name="取水" sheetId="4" r:id="rId4"/>
    <sheet name="浄水" sheetId="5" r:id="rId5"/>
    <sheet name="管種" sheetId="6" r:id="rId6"/>
  </sheets>
  <definedNames/>
  <calcPr fullCalcOnLoad="1"/>
</workbook>
</file>

<file path=xl/sharedStrings.xml><?xml version="1.0" encoding="utf-8"?>
<sst xmlns="http://schemas.openxmlformats.org/spreadsheetml/2006/main" count="117" uniqueCount="84">
  <si>
    <t>年間</t>
  </si>
  <si>
    <t>給水量</t>
  </si>
  <si>
    <t>消毒のみ</t>
  </si>
  <si>
    <t>緩速ろ過</t>
  </si>
  <si>
    <t>急速ろ過</t>
  </si>
  <si>
    <t>普及率</t>
  </si>
  <si>
    <t>膜ろ過</t>
  </si>
  <si>
    <t>割合</t>
  </si>
  <si>
    <t>未普及</t>
  </si>
  <si>
    <t>（４）年間給水量の推移</t>
  </si>
  <si>
    <t>（２）給水人口の推移</t>
  </si>
  <si>
    <t>合計</t>
  </si>
  <si>
    <t>（Km)</t>
  </si>
  <si>
    <t>（１）給水人口及び普及率</t>
  </si>
  <si>
    <t>（３）水道事業数等の推移</t>
  </si>
  <si>
    <t>（５）水源の種類別の取水量</t>
  </si>
  <si>
    <t>（６）浄水方法の種類別の浄水量</t>
  </si>
  <si>
    <t>（７）管種別の延長</t>
  </si>
  <si>
    <t>上水</t>
  </si>
  <si>
    <t>簡水</t>
  </si>
  <si>
    <t>専用</t>
  </si>
  <si>
    <t>計</t>
  </si>
  <si>
    <t>県内総人口</t>
  </si>
  <si>
    <t>給水人口計</t>
  </si>
  <si>
    <t>上水道</t>
  </si>
  <si>
    <t>簡易水道</t>
  </si>
  <si>
    <t>専用水道</t>
  </si>
  <si>
    <t>上水道</t>
  </si>
  <si>
    <t>簡易水道</t>
  </si>
  <si>
    <t>H14</t>
  </si>
  <si>
    <t>H15</t>
  </si>
  <si>
    <t>取水実績</t>
  </si>
  <si>
    <t>(凡　例)</t>
  </si>
  <si>
    <t xml:space="preserve">合　計 </t>
  </si>
  <si>
    <t>簡易水道</t>
  </si>
  <si>
    <t>上 水 道</t>
  </si>
  <si>
    <t>用水供給</t>
  </si>
  <si>
    <t>ダム</t>
  </si>
  <si>
    <t>湖沼</t>
  </si>
  <si>
    <t>河川</t>
  </si>
  <si>
    <t>伏流水</t>
  </si>
  <si>
    <t>浅井戸</t>
  </si>
  <si>
    <t>深井戸</t>
  </si>
  <si>
    <t>湧水等</t>
  </si>
  <si>
    <t>受水</t>
  </si>
  <si>
    <t>ダム</t>
  </si>
  <si>
    <t>上 水 道</t>
  </si>
  <si>
    <t>用水供給</t>
  </si>
  <si>
    <t>鋳鉄管</t>
  </si>
  <si>
    <t>ダクタイル鋳鉄管</t>
  </si>
  <si>
    <t>鋼管</t>
  </si>
  <si>
    <t>石綿ｾﾒﾝﾄ管</t>
  </si>
  <si>
    <t>塩化ビニル管</t>
  </si>
  <si>
    <t>ポリエチレン</t>
  </si>
  <si>
    <t>計</t>
  </si>
  <si>
    <t>(凡　例)</t>
  </si>
  <si>
    <t>H16</t>
  </si>
  <si>
    <t>H14</t>
  </si>
  <si>
    <t>H15</t>
  </si>
  <si>
    <t>H17</t>
  </si>
  <si>
    <t>（百万ｍ3）</t>
  </si>
  <si>
    <t>上水道</t>
  </si>
  <si>
    <t>H21</t>
  </si>
  <si>
    <t>H18</t>
  </si>
  <si>
    <t>H19</t>
  </si>
  <si>
    <t>H20</t>
  </si>
  <si>
    <t>(3)</t>
  </si>
  <si>
    <t>(2)</t>
  </si>
  <si>
    <t>(1)</t>
  </si>
  <si>
    <t>H16</t>
  </si>
  <si>
    <t>H18</t>
  </si>
  <si>
    <t>H19</t>
  </si>
  <si>
    <t>H20</t>
  </si>
  <si>
    <t>H21</t>
  </si>
  <si>
    <t>(5)</t>
  </si>
  <si>
    <t>4)</t>
  </si>
  <si>
    <t>（6）</t>
  </si>
  <si>
    <t>＊専用水道については、自己水源のみによるもの以外は本表に含まない。</t>
  </si>
  <si>
    <t>その他</t>
  </si>
  <si>
    <t>＊簡易水道のﾎﾟﾘｴﾁﾚﾝ管はその他に含まれる</t>
  </si>
  <si>
    <t>H22</t>
  </si>
  <si>
    <t>２．グラフで表す水道の状況（平成22年度）</t>
  </si>
  <si>
    <t>↑　転記</t>
  </si>
  <si>
    <t>↑数字の訂正（１．総括）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</si>
</sst>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"/>
    <numFmt numFmtId="178" formatCode="[$-411]ggge&quot;年&quot;"/>
    <numFmt numFmtId="179" formatCode="[$-411]ge"/>
    <numFmt numFmtId="180" formatCode="0_ "/>
    <numFmt numFmtId="181" formatCode="#,##0_ "/>
    <numFmt numFmtId="182" formatCode="#,##0_);[Red]\(#,##0\)"/>
    <numFmt numFmtId="183" formatCode="0.0%"/>
    <numFmt numFmtId="184" formatCode="0.0"/>
    <numFmt numFmtId="185" formatCode="#,##0.0_ "/>
    <numFmt numFmtId="186" formatCode="0.0_ "/>
    <numFmt numFmtId="187" formatCode="mmm\-yyyy"/>
    <numFmt numFmtId="188" formatCode="0.00_ "/>
  </numFmts>
  <fonts count="60">
    <font>
      <sz val="11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17"/>
      <color indexed="8"/>
      <name val="ＭＳ ゴシック"/>
      <family val="3"/>
    </font>
    <font>
      <sz val="9.75"/>
      <color indexed="8"/>
      <name val="ＭＳ ゴシック"/>
      <family val="3"/>
    </font>
    <font>
      <sz val="8"/>
      <color indexed="9"/>
      <name val="ＭＳ ゴシック"/>
      <family val="3"/>
    </font>
    <font>
      <sz val="14.5"/>
      <color indexed="8"/>
      <name val="ＭＳ ゴシック"/>
      <family val="3"/>
    </font>
    <font>
      <sz val="7.35"/>
      <color indexed="8"/>
      <name val="ＭＳ Ｐゴシック"/>
      <family val="3"/>
    </font>
    <font>
      <sz val="16.5"/>
      <color indexed="8"/>
      <name val="ＭＳ ゴシック"/>
      <family val="3"/>
    </font>
    <font>
      <sz val="15.2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8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/>
    </xf>
    <xf numFmtId="38" fontId="5" fillId="0" borderId="0" xfId="48" applyFont="1" applyAlignment="1">
      <alignment/>
    </xf>
    <xf numFmtId="38" fontId="8" fillId="0" borderId="0" xfId="48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0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vertical="center"/>
    </xf>
    <xf numFmtId="180" fontId="9" fillId="33" borderId="10" xfId="48" applyNumberFormat="1" applyFont="1" applyFill="1" applyBorder="1" applyAlignment="1">
      <alignment vertical="center"/>
    </xf>
    <xf numFmtId="180" fontId="9" fillId="33" borderId="10" xfId="0" applyNumberFormat="1" applyFont="1" applyFill="1" applyBorder="1" applyAlignment="1">
      <alignment vertical="center"/>
    </xf>
    <xf numFmtId="186" fontId="5" fillId="33" borderId="10" xfId="0" applyNumberFormat="1" applyFont="1" applyFill="1" applyBorder="1" applyAlignment="1">
      <alignment/>
    </xf>
    <xf numFmtId="179" fontId="5" fillId="33" borderId="10" xfId="0" applyNumberFormat="1" applyFont="1" applyFill="1" applyBorder="1" applyAlignment="1">
      <alignment horizontal="right"/>
    </xf>
    <xf numFmtId="38" fontId="5" fillId="33" borderId="10" xfId="48" applyFont="1" applyFill="1" applyBorder="1" applyAlignment="1">
      <alignment/>
    </xf>
    <xf numFmtId="183" fontId="5" fillId="33" borderId="10" xfId="0" applyNumberFormat="1" applyFont="1" applyFill="1" applyBorder="1" applyAlignment="1">
      <alignment/>
    </xf>
    <xf numFmtId="181" fontId="5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Alignment="1">
      <alignment vertical="center"/>
    </xf>
    <xf numFmtId="180" fontId="9" fillId="33" borderId="0" xfId="0" applyNumberFormat="1" applyFont="1" applyFill="1" applyAlignment="1">
      <alignment vertical="center"/>
    </xf>
    <xf numFmtId="180" fontId="5" fillId="33" borderId="0" xfId="0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38" fontId="8" fillId="34" borderId="16" xfId="48" applyFont="1" applyFill="1" applyBorder="1" applyAlignment="1">
      <alignment/>
    </xf>
    <xf numFmtId="38" fontId="5" fillId="34" borderId="17" xfId="48" applyFont="1" applyFill="1" applyBorder="1" applyAlignment="1">
      <alignment/>
    </xf>
    <xf numFmtId="38" fontId="5" fillId="34" borderId="18" xfId="48" applyFont="1" applyFill="1" applyBorder="1" applyAlignment="1">
      <alignment/>
    </xf>
    <xf numFmtId="38" fontId="8" fillId="34" borderId="19" xfId="48" applyFont="1" applyFill="1" applyBorder="1" applyAlignment="1">
      <alignment/>
    </xf>
    <xf numFmtId="38" fontId="5" fillId="34" borderId="0" xfId="48" applyFont="1" applyFill="1" applyBorder="1" applyAlignment="1">
      <alignment/>
    </xf>
    <xf numFmtId="38" fontId="5" fillId="34" borderId="20" xfId="48" applyFont="1" applyFill="1" applyBorder="1" applyAlignment="1">
      <alignment/>
    </xf>
    <xf numFmtId="38" fontId="8" fillId="34" borderId="21" xfId="48" applyFont="1" applyFill="1" applyBorder="1" applyAlignment="1">
      <alignment/>
    </xf>
    <xf numFmtId="38" fontId="5" fillId="34" borderId="22" xfId="48" applyFont="1" applyFill="1" applyBorder="1" applyAlignment="1">
      <alignment/>
    </xf>
    <xf numFmtId="38" fontId="5" fillId="34" borderId="23" xfId="48" applyFont="1" applyFill="1" applyBorder="1" applyAlignment="1">
      <alignment/>
    </xf>
    <xf numFmtId="186" fontId="8" fillId="34" borderId="10" xfId="0" applyNumberFormat="1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186" fontId="5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2"/>
          <c:w val="0.975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'数・人口'!$H$2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'数・人口'!$H$3:$H$48</c:f>
              <c:numCache>
                <c:ptCount val="46"/>
                <c:pt idx="0">
                  <c:v>1958.007</c:v>
                </c:pt>
                <c:pt idx="1">
                  <c:v>1946.669</c:v>
                </c:pt>
                <c:pt idx="2">
                  <c:v>1947.608</c:v>
                </c:pt>
                <c:pt idx="3">
                  <c:v>1949.718</c:v>
                </c:pt>
                <c:pt idx="4">
                  <c:v>1950.436</c:v>
                </c:pt>
                <c:pt idx="5">
                  <c:v>1953.91</c:v>
                </c:pt>
                <c:pt idx="6">
                  <c:v>1965.188</c:v>
                </c:pt>
                <c:pt idx="7">
                  <c:v>1977.521</c:v>
                </c:pt>
                <c:pt idx="8">
                  <c:v>1992.155</c:v>
                </c:pt>
                <c:pt idx="9">
                  <c:v>2008.255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2072.352</c:v>
                </c:pt>
                <c:pt idx="15">
                  <c:v>2082.104</c:v>
                </c:pt>
                <c:pt idx="16">
                  <c:v>2090.638</c:v>
                </c:pt>
                <c:pt idx="17">
                  <c:v>2098.028</c:v>
                </c:pt>
                <c:pt idx="18">
                  <c:v>2107.027</c:v>
                </c:pt>
                <c:pt idx="19">
                  <c:v>2116.789</c:v>
                </c:pt>
                <c:pt idx="20">
                  <c:v>2133.866</c:v>
                </c:pt>
                <c:pt idx="21">
                  <c:v>2141.099</c:v>
                </c:pt>
                <c:pt idx="22">
                  <c:v>2144.764</c:v>
                </c:pt>
                <c:pt idx="23">
                  <c:v>2148.814</c:v>
                </c:pt>
                <c:pt idx="24">
                  <c:v>2153.377</c:v>
                </c:pt>
                <c:pt idx="25">
                  <c:v>2153.043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2175.653</c:v>
                </c:pt>
                <c:pt idx="29">
                  <c:v>2187.285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2205.758</c:v>
                </c:pt>
                <c:pt idx="33">
                  <c:v>2209.437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  <c:pt idx="45">
                  <c:v>2143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'数・人口'!$I$2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'数・人口'!$I$3:$I$48</c:f>
              <c:numCache>
                <c:ptCount val="46"/>
                <c:pt idx="0">
                  <c:v>1502.814</c:v>
                </c:pt>
                <c:pt idx="1">
                  <c:v>1522.892</c:v>
                </c:pt>
                <c:pt idx="2">
                  <c:v>1554.472</c:v>
                </c:pt>
                <c:pt idx="3">
                  <c:v>1595.165</c:v>
                </c:pt>
                <c:pt idx="4">
                  <c:v>1617.744</c:v>
                </c:pt>
                <c:pt idx="5">
                  <c:v>1641.819</c:v>
                </c:pt>
                <c:pt idx="6">
                  <c:v>1676.811</c:v>
                </c:pt>
                <c:pt idx="7">
                  <c:v>1710.894</c:v>
                </c:pt>
                <c:pt idx="8">
                  <c:v>1749.764</c:v>
                </c:pt>
                <c:pt idx="9">
                  <c:v>1770.638</c:v>
                </c:pt>
                <c:pt idx="10">
                  <c:v>1802.346</c:v>
                </c:pt>
                <c:pt idx="11">
                  <c:v>1825.004</c:v>
                </c:pt>
                <c:pt idx="12">
                  <c:v>1860.628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1970.195</c:v>
                </c:pt>
                <c:pt idx="18">
                  <c:v>1984.937</c:v>
                </c:pt>
                <c:pt idx="19">
                  <c:v>2005.037</c:v>
                </c:pt>
                <c:pt idx="20">
                  <c:v>2030.332</c:v>
                </c:pt>
                <c:pt idx="21">
                  <c:v>2048.198</c:v>
                </c:pt>
                <c:pt idx="22">
                  <c:v>2055.555</c:v>
                </c:pt>
                <c:pt idx="23">
                  <c:v>2068.945</c:v>
                </c:pt>
                <c:pt idx="24">
                  <c:v>2088.62</c:v>
                </c:pt>
                <c:pt idx="25">
                  <c:v>2094.714</c:v>
                </c:pt>
                <c:pt idx="26">
                  <c:v>2104.862</c:v>
                </c:pt>
                <c:pt idx="27">
                  <c:v>2113.619</c:v>
                </c:pt>
                <c:pt idx="28">
                  <c:v>2126.2</c:v>
                </c:pt>
                <c:pt idx="29">
                  <c:v>2143.469</c:v>
                </c:pt>
                <c:pt idx="30">
                  <c:v>2149.097</c:v>
                </c:pt>
                <c:pt idx="31">
                  <c:v>2159.991</c:v>
                </c:pt>
                <c:pt idx="32">
                  <c:v>2169.071</c:v>
                </c:pt>
                <c:pt idx="33">
                  <c:v>2175.086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  <c:pt idx="45">
                  <c:v>2118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'数・人口'!$J$3:$J$48</c:f>
              <c:numCache>
                <c:ptCount val="46"/>
                <c:pt idx="0">
                  <c:v>1090.405</c:v>
                </c:pt>
                <c:pt idx="1">
                  <c:v>1122.593</c:v>
                </c:pt>
                <c:pt idx="2">
                  <c:v>1168.214</c:v>
                </c:pt>
                <c:pt idx="3">
                  <c:v>1217.22</c:v>
                </c:pt>
                <c:pt idx="4">
                  <c:v>1241.48</c:v>
                </c:pt>
                <c:pt idx="5">
                  <c:v>1274.832</c:v>
                </c:pt>
                <c:pt idx="6">
                  <c:v>1321.449</c:v>
                </c:pt>
                <c:pt idx="7">
                  <c:v>1363.717</c:v>
                </c:pt>
                <c:pt idx="8">
                  <c:v>1408.525</c:v>
                </c:pt>
                <c:pt idx="9">
                  <c:v>1445.592</c:v>
                </c:pt>
                <c:pt idx="10">
                  <c:v>1490.168</c:v>
                </c:pt>
                <c:pt idx="11">
                  <c:v>1516.651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1651.264</c:v>
                </c:pt>
                <c:pt idx="16">
                  <c:v>1665.848</c:v>
                </c:pt>
                <c:pt idx="17">
                  <c:v>1685.428</c:v>
                </c:pt>
                <c:pt idx="18">
                  <c:v>1700.639</c:v>
                </c:pt>
                <c:pt idx="19">
                  <c:v>1716.646</c:v>
                </c:pt>
                <c:pt idx="20">
                  <c:v>1743.878</c:v>
                </c:pt>
                <c:pt idx="21">
                  <c:v>1757.054</c:v>
                </c:pt>
                <c:pt idx="22">
                  <c:v>1767.524</c:v>
                </c:pt>
                <c:pt idx="23">
                  <c:v>1779.791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1833.033</c:v>
                </c:pt>
                <c:pt idx="27">
                  <c:v>1840.749</c:v>
                </c:pt>
                <c:pt idx="28">
                  <c:v>1851.849</c:v>
                </c:pt>
                <c:pt idx="29">
                  <c:v>1871.511</c:v>
                </c:pt>
                <c:pt idx="30">
                  <c:v>1878.667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  <c:pt idx="45">
                  <c:v>1913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'数・人口'!$K$3:$K$48</c:f>
              <c:numCache>
                <c:ptCount val="46"/>
                <c:pt idx="0">
                  <c:v>397.293</c:v>
                </c:pt>
                <c:pt idx="1">
                  <c:v>386.493</c:v>
                </c:pt>
                <c:pt idx="2">
                  <c:v>372.778</c:v>
                </c:pt>
                <c:pt idx="3">
                  <c:v>365.386</c:v>
                </c:pt>
                <c:pt idx="4">
                  <c:v>363.664</c:v>
                </c:pt>
                <c:pt idx="5">
                  <c:v>355.481</c:v>
                </c:pt>
                <c:pt idx="6">
                  <c:v>345.194</c:v>
                </c:pt>
                <c:pt idx="7">
                  <c:v>336.938</c:v>
                </c:pt>
                <c:pt idx="8">
                  <c:v>330.505</c:v>
                </c:pt>
                <c:pt idx="9">
                  <c:v>314.569</c:v>
                </c:pt>
                <c:pt idx="10">
                  <c:v>303.435</c:v>
                </c:pt>
                <c:pt idx="11">
                  <c:v>300.235</c:v>
                </c:pt>
                <c:pt idx="12">
                  <c:v>290.126</c:v>
                </c:pt>
                <c:pt idx="13">
                  <c:v>278.131</c:v>
                </c:pt>
                <c:pt idx="14">
                  <c:v>277.255</c:v>
                </c:pt>
                <c:pt idx="15">
                  <c:v>278.294</c:v>
                </c:pt>
                <c:pt idx="16">
                  <c:v>280.31</c:v>
                </c:pt>
                <c:pt idx="17">
                  <c:v>279.658</c:v>
                </c:pt>
                <c:pt idx="18">
                  <c:v>279.438</c:v>
                </c:pt>
                <c:pt idx="19">
                  <c:v>283.616</c:v>
                </c:pt>
                <c:pt idx="20">
                  <c:v>281.053</c:v>
                </c:pt>
                <c:pt idx="21">
                  <c:v>285.833</c:v>
                </c:pt>
                <c:pt idx="22">
                  <c:v>282.688</c:v>
                </c:pt>
                <c:pt idx="23">
                  <c:v>284.353</c:v>
                </c:pt>
                <c:pt idx="24">
                  <c:v>274.557</c:v>
                </c:pt>
                <c:pt idx="25">
                  <c:v>269.401</c:v>
                </c:pt>
                <c:pt idx="26">
                  <c:v>267.833</c:v>
                </c:pt>
                <c:pt idx="27">
                  <c:v>268.389</c:v>
                </c:pt>
                <c:pt idx="28">
                  <c:v>270.165</c:v>
                </c:pt>
                <c:pt idx="29">
                  <c:v>268.316</c:v>
                </c:pt>
                <c:pt idx="30">
                  <c:v>266.808</c:v>
                </c:pt>
                <c:pt idx="31">
                  <c:v>271.069</c:v>
                </c:pt>
                <c:pt idx="32">
                  <c:v>261.131</c:v>
                </c:pt>
                <c:pt idx="33">
                  <c:v>261.191</c:v>
                </c:pt>
                <c:pt idx="34">
                  <c:v>259.504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  <c:pt idx="45">
                  <c:v>202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'数・人口'!$L$2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'数・人口'!$G$3:$G$48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'数・人口'!$L$3:$L$48</c:f>
              <c:numCache>
                <c:ptCount val="46"/>
                <c:pt idx="0">
                  <c:v>15.116</c:v>
                </c:pt>
                <c:pt idx="1">
                  <c:v>13.806</c:v>
                </c:pt>
                <c:pt idx="2">
                  <c:v>13.48</c:v>
                </c:pt>
                <c:pt idx="3">
                  <c:v>12.559</c:v>
                </c:pt>
                <c:pt idx="4">
                  <c:v>12.6</c:v>
                </c:pt>
                <c:pt idx="5">
                  <c:v>11.506</c:v>
                </c:pt>
                <c:pt idx="6">
                  <c:v>10.168</c:v>
                </c:pt>
                <c:pt idx="7">
                  <c:v>10.239</c:v>
                </c:pt>
                <c:pt idx="8">
                  <c:v>10.734</c:v>
                </c:pt>
                <c:pt idx="9">
                  <c:v>10.477</c:v>
                </c:pt>
                <c:pt idx="10">
                  <c:v>8.743</c:v>
                </c:pt>
                <c:pt idx="11">
                  <c:v>8.118</c:v>
                </c:pt>
                <c:pt idx="12">
                  <c:v>7.962</c:v>
                </c:pt>
                <c:pt idx="13">
                  <c:v>6.591</c:v>
                </c:pt>
                <c:pt idx="14">
                  <c:v>5.908</c:v>
                </c:pt>
                <c:pt idx="15">
                  <c:v>5.094</c:v>
                </c:pt>
                <c:pt idx="16">
                  <c:v>5.812</c:v>
                </c:pt>
                <c:pt idx="17">
                  <c:v>5.109</c:v>
                </c:pt>
                <c:pt idx="18">
                  <c:v>4.86</c:v>
                </c:pt>
                <c:pt idx="19">
                  <c:v>4.775</c:v>
                </c:pt>
                <c:pt idx="20">
                  <c:v>5.401</c:v>
                </c:pt>
                <c:pt idx="21">
                  <c:v>5.311</c:v>
                </c:pt>
                <c:pt idx="22">
                  <c:v>5.343</c:v>
                </c:pt>
                <c:pt idx="23">
                  <c:v>4.801</c:v>
                </c:pt>
                <c:pt idx="24">
                  <c:v>4.581</c:v>
                </c:pt>
                <c:pt idx="25">
                  <c:v>4.485</c:v>
                </c:pt>
                <c:pt idx="26">
                  <c:v>3.996</c:v>
                </c:pt>
                <c:pt idx="27">
                  <c:v>4.481</c:v>
                </c:pt>
                <c:pt idx="28">
                  <c:v>4.186</c:v>
                </c:pt>
                <c:pt idx="29">
                  <c:v>3.642</c:v>
                </c:pt>
                <c:pt idx="30">
                  <c:v>3.622</c:v>
                </c:pt>
                <c:pt idx="31">
                  <c:v>3.065</c:v>
                </c:pt>
                <c:pt idx="32">
                  <c:v>3.31</c:v>
                </c:pt>
                <c:pt idx="33">
                  <c:v>3.674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</c:numCache>
            </c:numRef>
          </c:val>
          <c:smooth val="0"/>
        </c:ser>
        <c:marker val="1"/>
        <c:axId val="26703520"/>
        <c:axId val="39005089"/>
      </c:lineChart>
      <c:lineChart>
        <c:grouping val="standard"/>
        <c:varyColors val="0"/>
        <c:ser>
          <c:idx val="5"/>
          <c:order val="5"/>
          <c:tx>
            <c:strRef>
              <c:f>'数・人口'!$M$2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'数・人口'!$G$3:$G$48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'数・人口'!$M$3:$M$48</c:f>
              <c:numCache>
                <c:ptCount val="46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  <c:pt idx="45">
                  <c:v>98.8</c:v>
                </c:pt>
              </c:numCache>
            </c:numRef>
          </c:val>
          <c:smooth val="0"/>
        </c:ser>
        <c:marker val="1"/>
        <c:axId val="15501482"/>
        <c:axId val="5295611"/>
      </c:lineChart>
      <c:catAx>
        <c:axId val="26703520"/>
        <c:scaling>
          <c:orientation val="minMax"/>
        </c:scaling>
        <c:axPos val="b"/>
        <c:delete val="0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05089"/>
        <c:crosses val="autoZero"/>
        <c:auto val="1"/>
        <c:lblOffset val="100"/>
        <c:tickLblSkip val="5"/>
        <c:tickMarkSkip val="5"/>
        <c:noMultiLvlLbl val="0"/>
      </c:catAx>
      <c:valAx>
        <c:axId val="390050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03520"/>
        <c:crossesAt val="1"/>
        <c:crossBetween val="between"/>
        <c:dispUnits/>
      </c:valAx>
      <c:catAx>
        <c:axId val="15501482"/>
        <c:scaling>
          <c:orientation val="minMax"/>
        </c:scaling>
        <c:axPos val="b"/>
        <c:delete val="1"/>
        <c:majorTickMark val="out"/>
        <c:minorTickMark val="none"/>
        <c:tickLblPos val="none"/>
        <c:crossAx val="5295611"/>
        <c:crosses val="autoZero"/>
        <c:auto val="1"/>
        <c:lblOffset val="100"/>
        <c:tickLblSkip val="1"/>
        <c:noMultiLvlLbl val="0"/>
      </c:catAx>
      <c:valAx>
        <c:axId val="529561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  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014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7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75"/>
          <c:y val="0.9045"/>
          <c:w val="0.81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3"/>
          <c:w val="0.9115"/>
          <c:h val="0.8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'給水'!$A$7:$A$52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'給水'!$B$7:$B$52</c:f>
              <c:numCache>
                <c:ptCount val="46"/>
                <c:pt idx="0">
                  <c:v>103.606</c:v>
                </c:pt>
                <c:pt idx="1">
                  <c:v>116.439</c:v>
                </c:pt>
                <c:pt idx="2">
                  <c:v>128.644</c:v>
                </c:pt>
                <c:pt idx="3">
                  <c:v>137.714</c:v>
                </c:pt>
                <c:pt idx="4">
                  <c:v>148.788</c:v>
                </c:pt>
                <c:pt idx="5">
                  <c:v>162.694</c:v>
                </c:pt>
                <c:pt idx="6">
                  <c:v>180.667</c:v>
                </c:pt>
                <c:pt idx="7">
                  <c:v>184.076</c:v>
                </c:pt>
                <c:pt idx="8">
                  <c:v>200.119</c:v>
                </c:pt>
                <c:pt idx="9">
                  <c:v>203.617</c:v>
                </c:pt>
                <c:pt idx="10">
                  <c:v>211.849</c:v>
                </c:pt>
                <c:pt idx="11">
                  <c:v>215.799</c:v>
                </c:pt>
                <c:pt idx="12">
                  <c:v>225.253</c:v>
                </c:pt>
                <c:pt idx="13">
                  <c:v>232.369</c:v>
                </c:pt>
                <c:pt idx="14">
                  <c:v>228.957</c:v>
                </c:pt>
                <c:pt idx="15">
                  <c:v>228.595</c:v>
                </c:pt>
                <c:pt idx="16">
                  <c:v>238.868</c:v>
                </c:pt>
                <c:pt idx="17">
                  <c:v>239.666</c:v>
                </c:pt>
                <c:pt idx="18">
                  <c:v>252.014</c:v>
                </c:pt>
                <c:pt idx="19">
                  <c:v>261.825</c:v>
                </c:pt>
                <c:pt idx="20">
                  <c:v>261.426</c:v>
                </c:pt>
                <c:pt idx="21">
                  <c:v>261.482</c:v>
                </c:pt>
                <c:pt idx="22">
                  <c:v>264.962</c:v>
                </c:pt>
                <c:pt idx="23">
                  <c:v>266.199</c:v>
                </c:pt>
                <c:pt idx="24">
                  <c:v>271.931</c:v>
                </c:pt>
                <c:pt idx="25">
                  <c:v>281.146</c:v>
                </c:pt>
                <c:pt idx="26">
                  <c:v>281.055</c:v>
                </c:pt>
                <c:pt idx="27">
                  <c:v>283.4</c:v>
                </c:pt>
                <c:pt idx="28">
                  <c:v>281.066</c:v>
                </c:pt>
                <c:pt idx="29">
                  <c:v>291.444</c:v>
                </c:pt>
                <c:pt idx="30">
                  <c:v>294.614</c:v>
                </c:pt>
                <c:pt idx="31">
                  <c:v>297.314</c:v>
                </c:pt>
                <c:pt idx="32">
                  <c:v>297.598</c:v>
                </c:pt>
                <c:pt idx="33">
                  <c:v>292.284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260</c:v>
                </c:pt>
                <c:pt idx="45">
                  <c:v>263</c:v>
                </c:pt>
              </c:numCache>
            </c:numRef>
          </c:val>
          <c:smooth val="0"/>
        </c:ser>
        <c:marker val="1"/>
        <c:axId val="47660500"/>
        <c:axId val="26291317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'給水'!$A$7:$A$52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'給水'!$C$7:$C$52</c:f>
              <c:numCache>
                <c:ptCount val="46"/>
                <c:pt idx="0">
                  <c:v>23.541134999999997</c:v>
                </c:pt>
                <c:pt idx="1">
                  <c:v>21.584025</c:v>
                </c:pt>
                <c:pt idx="2">
                  <c:v>21.880576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</c:v>
                </c:pt>
                <c:pt idx="7">
                  <c:v>25.618380000000002</c:v>
                </c:pt>
                <c:pt idx="8">
                  <c:v>26.277824</c:v>
                </c:pt>
                <c:pt idx="9">
                  <c:v>26.666479</c:v>
                </c:pt>
                <c:pt idx="10">
                  <c:v>27.780114</c:v>
                </c:pt>
                <c:pt idx="11">
                  <c:v>27.631937</c:v>
                </c:pt>
                <c:pt idx="12">
                  <c:v>26.260283</c:v>
                </c:pt>
                <c:pt idx="13">
                  <c:v>24.508078</c:v>
                </c:pt>
                <c:pt idx="14">
                  <c:v>25.208868</c:v>
                </c:pt>
                <c:pt idx="15">
                  <c:v>25.629007</c:v>
                </c:pt>
                <c:pt idx="16">
                  <c:v>25.674308</c:v>
                </c:pt>
                <c:pt idx="17">
                  <c:v>26.924995</c:v>
                </c:pt>
                <c:pt idx="18">
                  <c:v>30.248832</c:v>
                </c:pt>
                <c:pt idx="19">
                  <c:v>31.816815</c:v>
                </c:pt>
                <c:pt idx="20">
                  <c:v>31.352318</c:v>
                </c:pt>
                <c:pt idx="21">
                  <c:v>33.068407</c:v>
                </c:pt>
                <c:pt idx="22">
                  <c:v>32.903148</c:v>
                </c:pt>
                <c:pt idx="23">
                  <c:v>34.719572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35.683341</c:v>
                </c:pt>
                <c:pt idx="27">
                  <c:v>37.655876</c:v>
                </c:pt>
                <c:pt idx="28">
                  <c:v>36.868911999999995</c:v>
                </c:pt>
                <c:pt idx="29">
                  <c:v>37.682248</c:v>
                </c:pt>
                <c:pt idx="30">
                  <c:v>38.020116</c:v>
                </c:pt>
                <c:pt idx="31">
                  <c:v>38.528711</c:v>
                </c:pt>
                <c:pt idx="32">
                  <c:v>37.620714</c:v>
                </c:pt>
                <c:pt idx="33">
                  <c:v>36.817198</c:v>
                </c:pt>
                <c:pt idx="34">
                  <c:v>37.501203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33</c:v>
                </c:pt>
                <c:pt idx="45">
                  <c:v>32</c:v>
                </c:pt>
              </c:numCache>
            </c:numRef>
          </c:val>
          <c:smooth val="0"/>
        </c:ser>
        <c:marker val="1"/>
        <c:axId val="35295262"/>
        <c:axId val="49221903"/>
      </c:lineChart>
      <c:catAx>
        <c:axId val="47660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91317"/>
        <c:crosses val="autoZero"/>
        <c:auto val="1"/>
        <c:lblOffset val="100"/>
        <c:tickLblSkip val="5"/>
        <c:tickMarkSkip val="5"/>
        <c:noMultiLvlLbl val="0"/>
      </c:catAx>
      <c:valAx>
        <c:axId val="26291317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60500"/>
        <c:crossesAt val="1"/>
        <c:crossBetween val="between"/>
        <c:dispUnits/>
        <c:majorUnit val="100"/>
        <c:minorUnit val="50"/>
      </c:valAx>
      <c:catAx>
        <c:axId val="35295262"/>
        <c:scaling>
          <c:orientation val="minMax"/>
        </c:scaling>
        <c:axPos val="b"/>
        <c:delete val="1"/>
        <c:majorTickMark val="out"/>
        <c:minorTickMark val="none"/>
        <c:tickLblPos val="none"/>
        <c:crossAx val="49221903"/>
        <c:crosses val="autoZero"/>
        <c:auto val="0"/>
        <c:lblOffset val="100"/>
        <c:tickLblSkip val="1"/>
        <c:noMultiLvlLbl val="0"/>
      </c:catAx>
      <c:valAx>
        <c:axId val="49221903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簡易水道（百万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95262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035"/>
          <c:w val="0.86975"/>
          <c:h val="0.948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'浄水'!$B$1:$B$2</c:f>
              <c:strCache>
                <c:ptCount val="1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'浄水'!$B$3:$B$5</c:f>
              <c:numCache>
                <c:ptCount val="3"/>
                <c:pt idx="0">
                  <c:v>62.8</c:v>
                </c:pt>
                <c:pt idx="1">
                  <c:v>59.4</c:v>
                </c:pt>
                <c:pt idx="2">
                  <c:v>13.5</c:v>
                </c:pt>
              </c:numCache>
            </c:numRef>
          </c:val>
        </c:ser>
        <c:ser>
          <c:idx val="0"/>
          <c:order val="1"/>
          <c:tx>
            <c:strRef>
              <c:f>'浄水'!$C$1:$C$2</c:f>
              <c:strCache>
                <c:ptCount val="1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'浄水'!$C$3:$C$5</c:f>
              <c:numCache>
                <c:ptCount val="3"/>
                <c:pt idx="0">
                  <c:v>7.1</c:v>
                </c:pt>
                <c:pt idx="1">
                  <c:v>10.6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'浄水'!$D$1:$D$2</c:f>
              <c:strCache>
                <c:ptCount val="1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'浄水'!$D$3:$D$5</c:f>
              <c:numCache>
                <c:ptCount val="3"/>
                <c:pt idx="0">
                  <c:v>25.2</c:v>
                </c:pt>
                <c:pt idx="1">
                  <c:v>29.5</c:v>
                </c:pt>
                <c:pt idx="2">
                  <c:v>86.5</c:v>
                </c:pt>
              </c:numCache>
            </c:numRef>
          </c:val>
        </c:ser>
        <c:ser>
          <c:idx val="3"/>
          <c:order val="3"/>
          <c:tx>
            <c:strRef>
              <c:f>'浄水'!$E$1:$E$2</c:f>
              <c:strCache>
                <c:ptCount val="1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'浄水'!$E$3:$E$5</c:f>
              <c:numCache>
                <c:ptCount val="3"/>
                <c:pt idx="0">
                  <c:v>4.9</c:v>
                </c:pt>
                <c:pt idx="1">
                  <c:v>0.5</c:v>
                </c:pt>
                <c:pt idx="2">
                  <c:v>0</c:v>
                </c:pt>
              </c:numCache>
            </c:numRef>
          </c:val>
        </c:ser>
        <c:overlap val="100"/>
        <c:gapWidth val="120"/>
        <c:axId val="40343944"/>
        <c:axId val="27551177"/>
      </c:barChart>
      <c:catAx>
        <c:axId val="403439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551177"/>
        <c:crosses val="autoZero"/>
        <c:auto val="1"/>
        <c:lblOffset val="150"/>
        <c:tickLblSkip val="1"/>
        <c:noMultiLvlLbl val="0"/>
      </c:catAx>
      <c:valAx>
        <c:axId val="27551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343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35"/>
          <c:h val="0.8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'管種'!$B$3</c:f>
              <c:strCache>
                <c:ptCount val="1"/>
                <c:pt idx="0">
                  <c:v>鋳鉄管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'管種'!$B$4:$B$6</c:f>
              <c:numCache>
                <c:ptCount val="3"/>
                <c:pt idx="0">
                  <c:v>98</c:v>
                </c:pt>
                <c:pt idx="1">
                  <c:v>490</c:v>
                </c:pt>
                <c:pt idx="2">
                  <c:v>2379</c:v>
                </c:pt>
              </c:numCache>
            </c:numRef>
          </c:val>
        </c:ser>
        <c:ser>
          <c:idx val="1"/>
          <c:order val="1"/>
          <c:tx>
            <c:strRef>
              <c:f>'管種'!$C$3</c:f>
              <c:strCache>
                <c:ptCount val="1"/>
                <c:pt idx="0">
                  <c:v>ダクタイル鋳鉄管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ﾀﾞｸﾀｲﾙ鋳鉄管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'管種'!$C$4:$C$6</c:f>
              <c:numCache>
                <c:ptCount val="3"/>
                <c:pt idx="0">
                  <c:v>1435</c:v>
                </c:pt>
                <c:pt idx="1">
                  <c:v>10921</c:v>
                </c:pt>
                <c:pt idx="2">
                  <c:v>2379</c:v>
                </c:pt>
              </c:numCache>
            </c:numRef>
          </c:val>
        </c:ser>
        <c:ser>
          <c:idx val="2"/>
          <c:order val="2"/>
          <c:tx>
            <c:strRef>
              <c:f>'管種'!$D$3</c:f>
              <c:strCache>
                <c:ptCount val="1"/>
                <c:pt idx="0">
                  <c:v>鋼管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鋼管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'管種'!$D$4:$D$6</c:f>
              <c:numCache>
                <c:ptCount val="3"/>
                <c:pt idx="0">
                  <c:v>286</c:v>
                </c:pt>
                <c:pt idx="1">
                  <c:v>532</c:v>
                </c:pt>
                <c:pt idx="2">
                  <c:v>2379</c:v>
                </c:pt>
              </c:numCache>
            </c:numRef>
          </c:val>
        </c:ser>
        <c:ser>
          <c:idx val="3"/>
          <c:order val="3"/>
          <c:tx>
            <c:strRef>
              <c:f>'管種'!$E$3</c:f>
              <c:strCache>
                <c:ptCount val="1"/>
                <c:pt idx="0">
                  <c:v>石綿ｾﾒﾝﾄ管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石綿ｾﾒﾝﾄ管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'管種'!$E$4:$E$6</c:f>
              <c:numCache>
                <c:ptCount val="3"/>
                <c:pt idx="0">
                  <c:v>62</c:v>
                </c:pt>
                <c:pt idx="1">
                  <c:v>160</c:v>
                </c:pt>
                <c:pt idx="2">
                  <c:v>2379</c:v>
                </c:pt>
              </c:numCache>
            </c:numRef>
          </c:val>
        </c:ser>
        <c:ser>
          <c:idx val="4"/>
          <c:order val="4"/>
          <c:tx>
            <c:strRef>
              <c:f>'管種'!$F$3</c:f>
              <c:strCache>
                <c:ptCount val="1"/>
                <c:pt idx="0">
                  <c:v>塩化ビニル管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塩化ﾋﾞﾆﾙ管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'管種'!$F$4:$F$6</c:f>
              <c:numCache>
                <c:ptCount val="3"/>
                <c:pt idx="0">
                  <c:v>2942</c:v>
                </c:pt>
                <c:pt idx="1">
                  <c:v>3536</c:v>
                </c:pt>
                <c:pt idx="2">
                  <c:v>2379</c:v>
                </c:pt>
              </c:numCache>
            </c:numRef>
          </c:val>
        </c:ser>
        <c:ser>
          <c:idx val="5"/>
          <c:order val="5"/>
          <c:tx>
            <c:strRef>
              <c:f>'管種'!$G$3</c:f>
              <c:strCache>
                <c:ptCount val="1"/>
                <c:pt idx="0">
                  <c:v>ポリエチレン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ﾎﾟﾘｴﾁﾚﾝ管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'管種'!$G$4:$G$6</c:f>
              <c:numCache>
                <c:ptCount val="3"/>
                <c:pt idx="0">
                  <c:v>0</c:v>
                </c:pt>
                <c:pt idx="1">
                  <c:v>1059</c:v>
                </c:pt>
                <c:pt idx="2">
                  <c:v>2379</c:v>
                </c:pt>
              </c:numCache>
            </c:numRef>
          </c:val>
        </c:ser>
        <c:ser>
          <c:idx val="6"/>
          <c:order val="6"/>
          <c:tx>
            <c:strRef>
              <c:f>'管種'!$H$3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632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74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'管種'!$H$4:$H$6</c:f>
              <c:numCache>
                <c:ptCount val="3"/>
                <c:pt idx="0">
                  <c:v>678</c:v>
                </c:pt>
                <c:pt idx="1">
                  <c:v>74</c:v>
                </c:pt>
                <c:pt idx="2">
                  <c:v>2379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46634002"/>
        <c:axId val="17052835"/>
      </c:barChart>
      <c:catAx>
        <c:axId val="466340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52835"/>
        <c:crosses val="autoZero"/>
        <c:auto val="1"/>
        <c:lblOffset val="120"/>
        <c:tickLblSkip val="1"/>
        <c:noMultiLvlLbl val="0"/>
      </c:catAx>
      <c:valAx>
        <c:axId val="17052835"/>
        <c:scaling>
          <c:orientation val="minMax"/>
          <c:max val="1665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延長（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34002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9025"/>
          <c:w val="0.92225"/>
          <c:h val="0.772"/>
        </c:manualLayout>
      </c:layout>
      <c:lineChart>
        <c:grouping val="standard"/>
        <c:varyColors val="0"/>
        <c:ser>
          <c:idx val="0"/>
          <c:order val="1"/>
          <c:tx>
            <c:strRef>
              <c:f>'数・人口'!$C$2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'数・人口'!$C$3:$C$48</c:f>
              <c:numCache>
                <c:ptCount val="46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  <c:pt idx="45">
                  <c:v>288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'数・人口'!$E$3:$E$48</c:f>
              <c:numCache>
                <c:ptCount val="46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  <c:pt idx="45">
                  <c:v>411</c:v>
                </c:pt>
              </c:numCache>
            </c:numRef>
          </c:val>
          <c:smooth val="0"/>
        </c:ser>
        <c:marker val="1"/>
        <c:axId val="19257788"/>
        <c:axId val="39102365"/>
      </c:lineChart>
      <c:lineChart>
        <c:grouping val="standard"/>
        <c:varyColors val="0"/>
        <c:ser>
          <c:idx val="1"/>
          <c:order val="0"/>
          <c:tx>
            <c:strRef>
              <c:f>'数・人口'!$B$2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'数・人口'!$B$3:$B$48</c:f>
              <c:numCache>
                <c:ptCount val="46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'数・人口'!$A$3:$A$48</c:f>
              <c:strCache>
                <c:ptCount val="46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</c:strCache>
            </c:strRef>
          </c:cat>
          <c:val>
            <c:numRef>
              <c:f>'数・人口'!$D$3:$D$48</c:f>
              <c:numCache>
                <c:ptCount val="46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  <c:pt idx="45">
                  <c:v>57</c:v>
                </c:pt>
              </c:numCache>
            </c:numRef>
          </c:val>
          <c:smooth val="0"/>
        </c:ser>
        <c:marker val="1"/>
        <c:axId val="16376966"/>
        <c:axId val="13174967"/>
      </c:lineChart>
      <c:catAx>
        <c:axId val="19257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02365"/>
        <c:crosses val="autoZero"/>
        <c:auto val="0"/>
        <c:lblOffset val="100"/>
        <c:tickLblSkip val="5"/>
        <c:noMultiLvlLbl val="0"/>
      </c:catAx>
      <c:valAx>
        <c:axId val="39102365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合計・簡易水道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57788"/>
        <c:crossesAt val="1"/>
        <c:crossBetween val="between"/>
        <c:dispUnits/>
      </c:valAx>
      <c:catAx>
        <c:axId val="16376966"/>
        <c:scaling>
          <c:orientation val="minMax"/>
        </c:scaling>
        <c:axPos val="b"/>
        <c:delete val="1"/>
        <c:majorTickMark val="out"/>
        <c:minorTickMark val="none"/>
        <c:tickLblPos val="none"/>
        <c:crossAx val="13174967"/>
        <c:crosses val="autoZero"/>
        <c:auto val="0"/>
        <c:lblOffset val="100"/>
        <c:tickLblSkip val="1"/>
        <c:noMultiLvlLbl val="0"/>
      </c:catAx>
      <c:valAx>
        <c:axId val="13174967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上水道・専用水道</a:t>
                </a:r>
              </a:p>
            </c:rich>
          </c:tx>
          <c:layout>
            <c:manualLayout>
              <c:xMode val="factor"/>
              <c:yMode val="factor"/>
              <c:x val="0.029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37696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22"/>
          <c:w val="0.40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"/>
          <c:w val="0.867"/>
          <c:h val="0.8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'取水'!$A$3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ダム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'取水'!$B$3:$F$3</c:f>
              <c:numCache>
                <c:ptCount val="5"/>
                <c:pt idx="0">
                  <c:v>12.5</c:v>
                </c:pt>
                <c:pt idx="1">
                  <c:v>20.89</c:v>
                </c:pt>
                <c:pt idx="2">
                  <c:v>0.95</c:v>
                </c:pt>
                <c:pt idx="3">
                  <c:v>8.73</c:v>
                </c:pt>
                <c:pt idx="4">
                  <c:v>86.23</c:v>
                </c:pt>
              </c:numCache>
            </c:numRef>
          </c:val>
        </c:ser>
        <c:ser>
          <c:idx val="1"/>
          <c:order val="1"/>
          <c:tx>
            <c:strRef>
              <c:f>'取水'!$A$4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湖沼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'取水'!$B$4:$F$4</c:f>
              <c:numCache>
                <c:ptCount val="5"/>
                <c:pt idx="0">
                  <c:v>12.5</c:v>
                </c:pt>
                <c:pt idx="1">
                  <c:v>0.16</c:v>
                </c:pt>
                <c:pt idx="2">
                  <c:v>1.28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'取水'!$A$5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河川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'取水'!$B$5:$F$5</c:f>
              <c:numCache>
                <c:ptCount val="5"/>
                <c:pt idx="0">
                  <c:v>12.5</c:v>
                </c:pt>
                <c:pt idx="1">
                  <c:v>24.05</c:v>
                </c:pt>
                <c:pt idx="2">
                  <c:v>32.55</c:v>
                </c:pt>
                <c:pt idx="3">
                  <c:v>22.93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'取水'!$A$6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伏流水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'取水'!$B$6:$F$6</c:f>
              <c:numCache>
                <c:ptCount val="5"/>
                <c:pt idx="0">
                  <c:v>12.5</c:v>
                </c:pt>
                <c:pt idx="1">
                  <c:v>5.47</c:v>
                </c:pt>
                <c:pt idx="2">
                  <c:v>16.38</c:v>
                </c:pt>
                <c:pt idx="3">
                  <c:v>3.96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'取水'!$A$7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'取水'!$B$7:$F$7</c:f>
              <c:numCache>
                <c:ptCount val="5"/>
                <c:pt idx="0">
                  <c:v>12.5</c:v>
                </c:pt>
                <c:pt idx="1">
                  <c:v>5.47</c:v>
                </c:pt>
                <c:pt idx="2">
                  <c:v>0.93</c:v>
                </c:pt>
                <c:pt idx="3">
                  <c:v>6.13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'取水'!$A$8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深井戸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'取水'!$B$8:$F$8</c:f>
              <c:numCache>
                <c:ptCount val="5"/>
                <c:pt idx="0">
                  <c:v>12.5</c:v>
                </c:pt>
                <c:pt idx="1">
                  <c:v>24.54</c:v>
                </c:pt>
                <c:pt idx="2">
                  <c:v>17.35</c:v>
                </c:pt>
                <c:pt idx="3">
                  <c:v>24.99</c:v>
                </c:pt>
                <c:pt idx="4">
                  <c:v>3.76</c:v>
                </c:pt>
              </c:numCache>
            </c:numRef>
          </c:val>
        </c:ser>
        <c:ser>
          <c:idx val="6"/>
          <c:order val="6"/>
          <c:tx>
            <c:strRef>
              <c:f>'取水'!$A$9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湧水等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'取水'!$B$9:$F$9</c:f>
              <c:numCache>
                <c:ptCount val="5"/>
                <c:pt idx="0">
                  <c:v>12.5</c:v>
                </c:pt>
                <c:pt idx="1">
                  <c:v>19.42</c:v>
                </c:pt>
                <c:pt idx="2">
                  <c:v>28.12</c:v>
                </c:pt>
                <c:pt idx="3">
                  <c:v>16.52</c:v>
                </c:pt>
                <c:pt idx="4">
                  <c:v>10.02</c:v>
                </c:pt>
              </c:numCache>
            </c:numRef>
          </c:val>
        </c:ser>
        <c:ser>
          <c:idx val="7"/>
          <c:order val="7"/>
          <c:tx>
            <c:strRef>
              <c:f>'取水'!$A$10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受水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'取水'!$B$10:$F$10</c:f>
              <c:numCache>
                <c:ptCount val="5"/>
                <c:pt idx="0">
                  <c:v>12.5</c:v>
                </c:pt>
                <c:pt idx="1">
                  <c:v>0</c:v>
                </c:pt>
                <c:pt idx="2">
                  <c:v>2.34</c:v>
                </c:pt>
                <c:pt idx="3">
                  <c:v>16.75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51465840"/>
        <c:axId val="60539377"/>
      </c:barChart>
      <c:catAx>
        <c:axId val="514658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39377"/>
        <c:crosses val="autoZero"/>
        <c:auto val="1"/>
        <c:lblOffset val="150"/>
        <c:tickLblSkip val="1"/>
        <c:noMultiLvlLbl val="0"/>
      </c:catAx>
      <c:valAx>
        <c:axId val="6053937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65840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05125"/>
          <c:w val="0.549"/>
          <c:h val="0.930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'数・人口'!$J$51:$M$51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'数・人口'!$J$53:$M$53</c:f>
              <c:numCache>
                <c:ptCount val="4"/>
                <c:pt idx="0">
                  <c:v>0.8928022579833741</c:v>
                </c:pt>
                <c:pt idx="1">
                  <c:v>0.09422451123461532</c:v>
                </c:pt>
                <c:pt idx="2">
                  <c:v>0.001207767231333626</c:v>
                </c:pt>
                <c:pt idx="3">
                  <c:v>0.011765463550676989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0.14825</cdr:y>
    </cdr:from>
    <cdr:to>
      <cdr:x>0.03475</cdr:x>
      <cdr:y>0.19925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09550" y="4191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0.00925</cdr:x>
      <cdr:y>0.05</cdr:y>
    </cdr:to>
    <cdr:sp fLocksText="0">
      <cdr:nvSpPr>
        <cdr:cNvPr id="2" name="Text Box 6"/>
        <cdr:cNvSpPr txBox="1">
          <a:spLocks noChangeArrowheads="1"/>
        </cdr:cNvSpPr>
      </cdr:nvSpPr>
      <cdr:spPr>
        <a:xfrm>
          <a:off x="0" y="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-0.001</cdr:y>
    </cdr:from>
    <cdr:to>
      <cdr:x>0.87</cdr:x>
      <cdr:y>0.0535</cdr:y>
    </cdr:to>
    <cdr:sp>
      <cdr:nvSpPr>
        <cdr:cNvPr id="3" name="Rectangle 8"/>
        <cdr:cNvSpPr>
          <a:spLocks/>
        </cdr:cNvSpPr>
      </cdr:nvSpPr>
      <cdr:spPr>
        <a:xfrm>
          <a:off x="6696075" y="0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普及率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0.708</cdr:y>
    </cdr:from>
    <cdr:to>
      <cdr:x>0.323</cdr:x>
      <cdr:y>0.7705</cdr:y>
    </cdr:to>
    <cdr:sp>
      <cdr:nvSpPr>
        <cdr:cNvPr id="1" name="Text Box 1"/>
        <cdr:cNvSpPr txBox="1">
          <a:spLocks noChangeArrowheads="1"/>
        </cdr:cNvSpPr>
      </cdr:nvSpPr>
      <cdr:spPr>
        <a:xfrm>
          <a:off x="2228850" y="199072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0.474</cdr:x>
      <cdr:y>0.1835</cdr:y>
    </cdr:from>
    <cdr:to>
      <cdr:x>0.6025</cdr:x>
      <cdr:y>0.267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514350"/>
          <a:ext cx="1057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0.3155</cdr:x>
      <cdr:y>0.58875</cdr:y>
    </cdr:from>
    <cdr:to>
      <cdr:x>0.35775</cdr:x>
      <cdr:y>0.708</cdr:y>
    </cdr:to>
    <cdr:sp>
      <cdr:nvSpPr>
        <cdr:cNvPr id="3" name="Line 4"/>
        <cdr:cNvSpPr>
          <a:spLocks/>
        </cdr:cNvSpPr>
      </cdr:nvSpPr>
      <cdr:spPr>
        <a:xfrm flipV="1">
          <a:off x="2600325" y="1657350"/>
          <a:ext cx="352425" cy="3333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0.267</cdr:y>
    </cdr:from>
    <cdr:to>
      <cdr:x>0.55925</cdr:x>
      <cdr:y>0.3515</cdr:y>
    </cdr:to>
    <cdr:sp>
      <cdr:nvSpPr>
        <cdr:cNvPr id="4" name="Line 5"/>
        <cdr:cNvSpPr>
          <a:spLocks/>
        </cdr:cNvSpPr>
      </cdr:nvSpPr>
      <cdr:spPr>
        <a:xfrm>
          <a:off x="4324350" y="752475"/>
          <a:ext cx="285750" cy="23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0.78275</cdr:y>
    </cdr:from>
    <cdr:to>
      <cdr:x>0.3535</cdr:x>
      <cdr:y>0.861</cdr:y>
    </cdr:to>
    <cdr:sp>
      <cdr:nvSpPr>
        <cdr:cNvPr id="1" name="Text Box 4"/>
        <cdr:cNvSpPr txBox="1">
          <a:spLocks noChangeArrowheads="1"/>
        </cdr:cNvSpPr>
      </cdr:nvSpPr>
      <cdr:spPr>
        <a:xfrm>
          <a:off x="2343150" y="17811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消毒のみ</a:t>
          </a:r>
        </a:p>
      </cdr:txBody>
    </cdr:sp>
  </cdr:relSizeAnchor>
  <cdr:relSizeAnchor xmlns:cdr="http://schemas.openxmlformats.org/drawingml/2006/chartDrawing">
    <cdr:from>
      <cdr:x>0.5755</cdr:x>
      <cdr:y>0.78275</cdr:y>
    </cdr:from>
    <cdr:to>
      <cdr:x>0.64275</cdr:x>
      <cdr:y>0.861</cdr:y>
    </cdr:to>
    <cdr:sp>
      <cdr:nvSpPr>
        <cdr:cNvPr id="2" name="Text Box 5"/>
        <cdr:cNvSpPr txBox="1">
          <a:spLocks noChangeArrowheads="1"/>
        </cdr:cNvSpPr>
      </cdr:nvSpPr>
      <cdr:spPr>
        <a:xfrm>
          <a:off x="4762500" y="1781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緩速ろ過</a:t>
          </a:r>
        </a:p>
      </cdr:txBody>
    </cdr:sp>
  </cdr:relSizeAnchor>
  <cdr:relSizeAnchor xmlns:cdr="http://schemas.openxmlformats.org/drawingml/2006/chartDrawing">
    <cdr:from>
      <cdr:x>0.6935</cdr:x>
      <cdr:y>0.78275</cdr:y>
    </cdr:from>
    <cdr:to>
      <cdr:x>0.7615</cdr:x>
      <cdr:y>0.861</cdr:y>
    </cdr:to>
    <cdr:sp>
      <cdr:nvSpPr>
        <cdr:cNvPr id="3" name="Text Box 6"/>
        <cdr:cNvSpPr txBox="1">
          <a:spLocks noChangeArrowheads="1"/>
        </cdr:cNvSpPr>
      </cdr:nvSpPr>
      <cdr:spPr>
        <a:xfrm>
          <a:off x="5734050" y="1781175"/>
          <a:ext cx="561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急速ろ過</a:t>
          </a:r>
        </a:p>
      </cdr:txBody>
    </cdr:sp>
  </cdr:relSizeAnchor>
  <cdr:relSizeAnchor xmlns:cdr="http://schemas.openxmlformats.org/drawingml/2006/chartDrawing">
    <cdr:from>
      <cdr:x>0.88975</cdr:x>
      <cdr:y>0.10875</cdr:y>
    </cdr:from>
    <cdr:to>
      <cdr:x>0.97125</cdr:x>
      <cdr:y>0.18725</cdr:y>
    </cdr:to>
    <cdr:sp>
      <cdr:nvSpPr>
        <cdr:cNvPr id="4" name="Text Box 7"/>
        <cdr:cNvSpPr txBox="1">
          <a:spLocks noChangeArrowheads="1"/>
        </cdr:cNvSpPr>
      </cdr:nvSpPr>
      <cdr:spPr>
        <a:xfrm>
          <a:off x="7362825" y="2381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50,605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0.8795</cdr:x>
      <cdr:y>0.393</cdr:y>
    </cdr:from>
    <cdr:to>
      <cdr:x>0.96875</cdr:x>
      <cdr:y>0.4715</cdr:y>
    </cdr:to>
    <cdr:sp>
      <cdr:nvSpPr>
        <cdr:cNvPr id="5" name="Text Box 8"/>
        <cdr:cNvSpPr txBox="1">
          <a:spLocks noChangeArrowheads="1"/>
        </cdr:cNvSpPr>
      </cdr:nvSpPr>
      <cdr:spPr>
        <a:xfrm>
          <a:off x="7277100" y="88582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228,734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0.88975</cdr:x>
      <cdr:y>0.65875</cdr:y>
    </cdr:from>
    <cdr:to>
      <cdr:x>0.97125</cdr:x>
      <cdr:y>0.73725</cdr:y>
    </cdr:to>
    <cdr:sp>
      <cdr:nvSpPr>
        <cdr:cNvPr id="6" name="Text Box 9"/>
        <cdr:cNvSpPr txBox="1">
          <a:spLocks noChangeArrowheads="1"/>
        </cdr:cNvSpPr>
      </cdr:nvSpPr>
      <cdr:spPr>
        <a:xfrm>
          <a:off x="7362825" y="14954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36,747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0.854</cdr:x>
      <cdr:y>0.006</cdr:y>
    </cdr:from>
    <cdr:to>
      <cdr:x>1</cdr:x>
      <cdr:y>0.14775</cdr:y>
    </cdr:to>
    <cdr:sp>
      <cdr:nvSpPr>
        <cdr:cNvPr id="7" name="Text Box 10"/>
        <cdr:cNvSpPr txBox="1">
          <a:spLocks noChangeArrowheads="1"/>
        </cdr:cNvSpPr>
      </cdr:nvSpPr>
      <cdr:spPr>
        <a:xfrm>
          <a:off x="7067550" y="9525"/>
          <a:ext cx="1228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年間浄水量
</a:t>
          </a:r>
        </a:p>
      </cdr:txBody>
    </cdr:sp>
  </cdr:relSizeAnchor>
  <cdr:relSizeAnchor xmlns:cdr="http://schemas.openxmlformats.org/drawingml/2006/chartDrawing">
    <cdr:from>
      <cdr:x>0</cdr:x>
      <cdr:y>0.006</cdr:y>
    </cdr:from>
    <cdr:to>
      <cdr:x>0.12525</cdr:x>
      <cdr:y>0.334</cdr:y>
    </cdr:to>
    <cdr:sp fLocksText="0">
      <cdr:nvSpPr>
        <cdr:cNvPr id="8" name="Text Box 11"/>
        <cdr:cNvSpPr txBox="1">
          <a:spLocks noChangeArrowheads="1"/>
        </cdr:cNvSpPr>
      </cdr:nvSpPr>
      <cdr:spPr>
        <a:xfrm>
          <a:off x="0" y="9525"/>
          <a:ext cx="10382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0.827</cdr:x>
      <cdr:y>0.7785</cdr:y>
    </cdr:from>
    <cdr:to>
      <cdr:x>0.878</cdr:x>
      <cdr:y>0.85675</cdr:y>
    </cdr:to>
    <cdr:sp>
      <cdr:nvSpPr>
        <cdr:cNvPr id="9" name="Text Box 12"/>
        <cdr:cNvSpPr txBox="1">
          <a:spLocks noChangeArrowheads="1"/>
        </cdr:cNvSpPr>
      </cdr:nvSpPr>
      <cdr:spPr>
        <a:xfrm>
          <a:off x="6838950" y="177165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膜ろ過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0.20175</cdr:y>
    </cdr:from>
    <cdr:to>
      <cdr:x>0.19325</cdr:x>
      <cdr:y>0.2655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5524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合計</a:t>
          </a:r>
        </a:p>
      </cdr:txBody>
    </cdr:sp>
  </cdr:relSizeAnchor>
  <cdr:relSizeAnchor xmlns:cdr="http://schemas.openxmlformats.org/drawingml/2006/chartDrawing">
    <cdr:from>
      <cdr:x>0.14025</cdr:x>
      <cdr:y>0.354</cdr:y>
    </cdr:from>
    <cdr:to>
      <cdr:x>0.20975</cdr:x>
      <cdr:y>0.41825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62050" y="9810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0.63975</cdr:x>
      <cdr:y>0.5725</cdr:y>
    </cdr:from>
    <cdr:to>
      <cdr:x>0.6935</cdr:x>
      <cdr:y>0.63675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5295900" y="1581150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0.64125</cdr:x>
      <cdr:y>0.665</cdr:y>
    </cdr:from>
    <cdr:to>
      <cdr:x>0.71</cdr:x>
      <cdr:y>0.72925</cdr:y>
    </cdr:to>
    <cdr:sp>
      <cdr:nvSpPr>
        <cdr:cNvPr id="4" name="Text Box 4"/>
        <cdr:cNvSpPr txBox="1">
          <a:spLocks noChangeArrowheads="1"/>
        </cdr:cNvSpPr>
      </cdr:nvSpPr>
      <cdr:spPr>
        <a:xfrm>
          <a:off x="5305425" y="18383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専用水道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0.0835</cdr:y>
    </cdr:from>
    <cdr:to>
      <cdr:x>0.96925</cdr:x>
      <cdr:y>0.15025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353300" y="219075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51,871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0.23925</cdr:y>
    </cdr:from>
    <cdr:to>
      <cdr:x>0.96675</cdr:x>
      <cdr:y>0.30625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267575" y="628650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297,006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0.88625</cdr:x>
      <cdr:y>0.396</cdr:y>
    </cdr:from>
    <cdr:to>
      <cdr:x>0.96925</cdr:x>
      <cdr:y>0.46375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7353300" y="10477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41,832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0.567</cdr:y>
    </cdr:from>
    <cdr:to>
      <cdr:x>0.96675</cdr:x>
      <cdr:y>0.63375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1495425"/>
          <a:ext cx="7524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339,987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0.884</cdr:x>
      <cdr:y>0.00725</cdr:y>
    </cdr:from>
    <cdr:to>
      <cdr:x>0.968</cdr:x>
      <cdr:y>0.07475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7334250" y="19050"/>
          <a:ext cx="695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年間取水量</a:t>
          </a:r>
        </a:p>
      </cdr:txBody>
    </cdr:sp>
  </cdr:relSizeAnchor>
  <cdr:relSizeAnchor xmlns:cdr="http://schemas.openxmlformats.org/drawingml/2006/chartDrawing">
    <cdr:from>
      <cdr:x>0.4205</cdr:x>
      <cdr:y>0.9255</cdr:y>
    </cdr:from>
    <cdr:to>
      <cdr:x>1</cdr:x>
      <cdr:y>1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86150" y="2447925"/>
          <a:ext cx="48291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＊上水道及び簡易水道の受水量は合計から除く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0.36025</cdr:x>
      <cdr:y>0.35025</cdr:y>
    </cdr:from>
    <cdr:to>
      <cdr:x>0.5365</cdr:x>
      <cdr:y>0.686</cdr:y>
    </cdr:to>
    <cdr:sp>
      <cdr:nvSpPr>
        <cdr:cNvPr id="1" name="Rectangle 1"/>
        <cdr:cNvSpPr>
          <a:spLocks/>
        </cdr:cNvSpPr>
      </cdr:nvSpPr>
      <cdr:spPr>
        <a:xfrm>
          <a:off x="2857500" y="1323975"/>
          <a:ext cx="1400175" cy="12763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県内総人口
</a:t>
          </a:r>
          <a:r>
            <a:rPr lang="en-US" cap="none" sz="1050" b="0" i="0" u="none" baseline="0">
              <a:solidFill>
                <a:srgbClr val="000000"/>
              </a:solidFill>
            </a:rPr>
            <a:t>2,142,797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県内給水人口
</a:t>
          </a:r>
          <a:r>
            <a:rPr lang="en-US" cap="none" sz="1050" b="0" i="0" u="none" baseline="0">
              <a:solidFill>
                <a:srgbClr val="000000"/>
              </a:solidFill>
            </a:rPr>
            <a:t>2,117,586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普及率
</a:t>
          </a:r>
          <a:r>
            <a:rPr lang="en-US" cap="none" sz="1050" b="0" i="0" u="none" baseline="0">
              <a:solidFill>
                <a:srgbClr val="000000"/>
              </a:solidFill>
            </a:rPr>
            <a:t>98.8%</a:t>
          </a:r>
        </a:p>
      </cdr:txBody>
    </cdr:sp>
  </cdr:relSizeAnchor>
  <cdr:relSizeAnchor xmlns:cdr="http://schemas.openxmlformats.org/drawingml/2006/chartDrawing">
    <cdr:from>
      <cdr:x>0.387</cdr:x>
      <cdr:y>0.77925</cdr:y>
    </cdr:from>
    <cdr:to>
      <cdr:x>0.53425</cdr:x>
      <cdr:y>0.957</cdr:y>
    </cdr:to>
    <cdr:sp>
      <cdr:nvSpPr>
        <cdr:cNvPr id="2" name="Rectangle 2"/>
        <cdr:cNvSpPr>
          <a:spLocks/>
        </cdr:cNvSpPr>
      </cdr:nvSpPr>
      <cdr:spPr>
        <a:xfrm>
          <a:off x="3076575" y="2952750"/>
          <a:ext cx="11715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上水道
</a:t>
          </a:r>
          <a:r>
            <a:rPr lang="en-US" cap="none" sz="1000" b="0" i="0" u="none" baseline="0">
              <a:solidFill>
                <a:srgbClr val="000000"/>
              </a:solidFill>
            </a:rPr>
            <a:t>1,913,094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89.3%</a:t>
          </a:r>
        </a:p>
      </cdr:txBody>
    </cdr:sp>
  </cdr:relSizeAnchor>
  <cdr:relSizeAnchor xmlns:cdr="http://schemas.openxmlformats.org/drawingml/2006/chartDrawing">
    <cdr:from>
      <cdr:x>0.3295</cdr:x>
      <cdr:y>0.1035</cdr:y>
    </cdr:from>
    <cdr:to>
      <cdr:x>0.42825</cdr:x>
      <cdr:y>0.25625</cdr:y>
    </cdr:to>
    <cdr:sp>
      <cdr:nvSpPr>
        <cdr:cNvPr id="3" name="Rectangle 3"/>
        <cdr:cNvSpPr>
          <a:spLocks/>
        </cdr:cNvSpPr>
      </cdr:nvSpPr>
      <cdr:spPr>
        <a:xfrm>
          <a:off x="2619375" y="390525"/>
          <a:ext cx="781050" cy="581025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簡易水道
</a:t>
          </a:r>
          <a:r>
            <a:rPr lang="en-US" cap="none" sz="900" b="0" i="0" u="none" baseline="0">
              <a:solidFill>
                <a:srgbClr val="000000"/>
              </a:solidFill>
            </a:rPr>
            <a:t>201,904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9.4%</a:t>
          </a:r>
        </a:p>
      </cdr:txBody>
    </cdr:sp>
  </cdr:relSizeAnchor>
  <cdr:relSizeAnchor xmlns:cdr="http://schemas.openxmlformats.org/drawingml/2006/chartDrawing">
    <cdr:from>
      <cdr:x>0.157</cdr:x>
      <cdr:y>-0.00075</cdr:y>
    </cdr:from>
    <cdr:to>
      <cdr:x>0.25575</cdr:x>
      <cdr:y>0.1725</cdr:y>
    </cdr:to>
    <cdr:sp>
      <cdr:nvSpPr>
        <cdr:cNvPr id="4" name="AutoShape 4"/>
        <cdr:cNvSpPr>
          <a:spLocks/>
        </cdr:cNvSpPr>
      </cdr:nvSpPr>
      <cdr:spPr>
        <a:xfrm>
          <a:off x="1247775" y="0"/>
          <a:ext cx="781050" cy="657225"/>
        </a:xfrm>
        <a:prstGeom prst="callout2">
          <a:avLst>
            <a:gd name="adj1" fmla="val 222291"/>
            <a:gd name="adj2" fmla="val -24157"/>
            <a:gd name="adj3" fmla="val 143995"/>
            <a:gd name="adj4" fmla="val -44166"/>
            <a:gd name="adj5" fmla="val 54597"/>
            <a:gd name="adj6" fmla="val -396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専用水道
</a:t>
          </a:r>
          <a:r>
            <a:rPr lang="en-US" cap="none" sz="1000" b="0" i="0" u="none" baseline="0">
              <a:solidFill>
                <a:srgbClr val="000000"/>
              </a:solidFill>
            </a:rPr>
            <a:t>2,588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0.1%</a:t>
          </a:r>
        </a:p>
      </cdr:txBody>
    </cdr:sp>
  </cdr:relSizeAnchor>
  <cdr:relSizeAnchor xmlns:cdr="http://schemas.openxmlformats.org/drawingml/2006/chartDrawing">
    <cdr:from>
      <cdr:x>0.626</cdr:x>
      <cdr:y>-0.01375</cdr:y>
    </cdr:from>
    <cdr:to>
      <cdr:x>0.72525</cdr:x>
      <cdr:y>0.15375</cdr:y>
    </cdr:to>
    <cdr:sp>
      <cdr:nvSpPr>
        <cdr:cNvPr id="5" name="AutoShape 5"/>
        <cdr:cNvSpPr>
          <a:spLocks/>
        </cdr:cNvSpPr>
      </cdr:nvSpPr>
      <cdr:spPr>
        <a:xfrm>
          <a:off x="4972050" y="-47624"/>
          <a:ext cx="790575" cy="638175"/>
        </a:xfrm>
        <a:prstGeom prst="callout2">
          <a:avLst>
            <a:gd name="adj1" fmla="val -239282"/>
            <a:gd name="adj2" fmla="val -14625"/>
            <a:gd name="adj3" fmla="val -168240"/>
            <a:gd name="adj4" fmla="val -42768"/>
            <a:gd name="adj5" fmla="val -57495"/>
            <a:gd name="adj6" fmla="val -38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未普及
</a:t>
          </a:r>
          <a:r>
            <a:rPr lang="en-US" cap="none" sz="1000" b="0" i="0" u="none" baseline="0">
              <a:solidFill>
                <a:srgbClr val="000000"/>
              </a:solidFill>
            </a:rPr>
            <a:t>25,211</a:t>
          </a:r>
          <a:r>
            <a:rPr lang="en-US" cap="none" sz="1000" b="0" i="0" u="none" baseline="0">
              <a:solidFill>
                <a:srgbClr val="000000"/>
              </a:solidFill>
            </a:rPr>
            <a:t>人
</a:t>
          </a:r>
          <a:r>
            <a:rPr lang="en-US" cap="none" sz="1000" b="0" i="0" u="none" baseline="0">
              <a:solidFill>
                <a:srgbClr val="000000"/>
              </a:solidFill>
            </a:rPr>
            <a:t>1.2%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38100</xdr:rowOff>
    </xdr:from>
    <xdr:to>
      <xdr:col>8</xdr:col>
      <xdr:colOff>1419225</xdr:colOff>
      <xdr:row>56</xdr:row>
      <xdr:rowOff>19050</xdr:rowOff>
    </xdr:to>
    <xdr:graphicFrame>
      <xdr:nvGraphicFramePr>
        <xdr:cNvPr id="1" name="Chart 6"/>
        <xdr:cNvGraphicFramePr/>
      </xdr:nvGraphicFramePr>
      <xdr:xfrm>
        <a:off x="95250" y="5848350"/>
        <a:ext cx="8181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94</xdr:row>
      <xdr:rowOff>66675</xdr:rowOff>
    </xdr:from>
    <xdr:to>
      <xdr:col>8</xdr:col>
      <xdr:colOff>1438275</xdr:colOff>
      <xdr:row>112</xdr:row>
      <xdr:rowOff>142875</xdr:rowOff>
    </xdr:to>
    <xdr:graphicFrame>
      <xdr:nvGraphicFramePr>
        <xdr:cNvPr id="2" name="Chart 12"/>
        <xdr:cNvGraphicFramePr/>
      </xdr:nvGraphicFramePr>
      <xdr:xfrm>
        <a:off x="38100" y="14639925"/>
        <a:ext cx="8258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66675</xdr:colOff>
      <xdr:row>138</xdr:row>
      <xdr:rowOff>133350</xdr:rowOff>
    </xdr:from>
    <xdr:ext cx="8277225" cy="2276475"/>
    <xdr:graphicFrame>
      <xdr:nvGraphicFramePr>
        <xdr:cNvPr id="3" name="Chart 13"/>
        <xdr:cNvGraphicFramePr/>
      </xdr:nvGraphicFramePr>
      <xdr:xfrm>
        <a:off x="66675" y="21488400"/>
        <a:ext cx="82772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66675</xdr:colOff>
      <xdr:row>156</xdr:row>
      <xdr:rowOff>152400</xdr:rowOff>
    </xdr:from>
    <xdr:to>
      <xdr:col>8</xdr:col>
      <xdr:colOff>1447800</xdr:colOff>
      <xdr:row>174</xdr:row>
      <xdr:rowOff>85725</xdr:rowOff>
    </xdr:to>
    <xdr:graphicFrame>
      <xdr:nvGraphicFramePr>
        <xdr:cNvPr id="4" name="Chart 15"/>
        <xdr:cNvGraphicFramePr/>
      </xdr:nvGraphicFramePr>
      <xdr:xfrm>
        <a:off x="66675" y="24288750"/>
        <a:ext cx="82391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1428750</xdr:colOff>
      <xdr:row>88</xdr:row>
      <xdr:rowOff>47625</xdr:rowOff>
    </xdr:to>
    <xdr:graphicFrame>
      <xdr:nvGraphicFramePr>
        <xdr:cNvPr id="5" name="Chart 17"/>
        <xdr:cNvGraphicFramePr/>
      </xdr:nvGraphicFramePr>
      <xdr:xfrm>
        <a:off x="0" y="10896600"/>
        <a:ext cx="82867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1457325</xdr:colOff>
      <xdr:row>135</xdr:row>
      <xdr:rowOff>19050</xdr:rowOff>
    </xdr:to>
    <xdr:graphicFrame>
      <xdr:nvGraphicFramePr>
        <xdr:cNvPr id="6" name="Chart 20"/>
        <xdr:cNvGraphicFramePr/>
      </xdr:nvGraphicFramePr>
      <xdr:xfrm>
        <a:off x="9525" y="18230850"/>
        <a:ext cx="830580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1114425</xdr:colOff>
      <xdr:row>31</xdr:row>
      <xdr:rowOff>76200</xdr:rowOff>
    </xdr:to>
    <xdr:graphicFrame>
      <xdr:nvGraphicFramePr>
        <xdr:cNvPr id="7" name="Chart 24"/>
        <xdr:cNvGraphicFramePr/>
      </xdr:nvGraphicFramePr>
      <xdr:xfrm>
        <a:off x="19050" y="1143000"/>
        <a:ext cx="79533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466725</xdr:colOff>
      <xdr:row>15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3543300" y="1971675"/>
          <a:ext cx="12096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742950</xdr:colOff>
      <xdr:row>176</xdr:row>
      <xdr:rowOff>0</xdr:rowOff>
    </xdr:from>
    <xdr:ext cx="19050" cy="285750"/>
    <xdr:sp>
      <xdr:nvSpPr>
        <xdr:cNvPr id="9" name="Rectangle 43"/>
        <xdr:cNvSpPr>
          <a:spLocks/>
        </xdr:cNvSpPr>
      </xdr:nvSpPr>
      <xdr:spPr>
        <a:xfrm>
          <a:off x="6743700" y="27184350"/>
          <a:ext cx="190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752475</xdr:colOff>
      <xdr:row>130</xdr:row>
      <xdr:rowOff>47625</xdr:rowOff>
    </xdr:from>
    <xdr:to>
      <xdr:col>5</xdr:col>
      <xdr:colOff>495300</xdr:colOff>
      <xdr:row>131</xdr:row>
      <xdr:rowOff>47625</xdr:rowOff>
    </xdr:to>
    <xdr:sp>
      <xdr:nvSpPr>
        <xdr:cNvPr id="10" name="Text Box 1030"/>
        <xdr:cNvSpPr txBox="1">
          <a:spLocks noChangeArrowheads="1"/>
        </xdr:cNvSpPr>
      </xdr:nvSpPr>
      <xdr:spPr>
        <a:xfrm>
          <a:off x="4181475" y="20145375"/>
          <a:ext cx="600075" cy="152400"/>
        </a:xfrm>
        <a:prstGeom prst="rect">
          <a:avLst/>
        </a:prstGeom>
        <a:solidFill>
          <a:srgbClr val="92D050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10</xdr:row>
      <xdr:rowOff>152400</xdr:rowOff>
    </xdr:from>
    <xdr:ext cx="609600" cy="209550"/>
    <xdr:sp>
      <xdr:nvSpPr>
        <xdr:cNvPr id="1" name="AutoShape 1"/>
        <xdr:cNvSpPr>
          <a:spLocks/>
        </xdr:cNvSpPr>
      </xdr:nvSpPr>
      <xdr:spPr>
        <a:xfrm>
          <a:off x="6391275" y="1676400"/>
          <a:ext cx="609600" cy="209550"/>
        </a:xfrm>
        <a:prstGeom prst="borderCallout1">
          <a:avLst>
            <a:gd name="adj1" fmla="val -159805"/>
            <a:gd name="adj2" fmla="val 236365"/>
            <a:gd name="adj3" fmla="val -65685"/>
            <a:gd name="adj4" fmla="val 4546"/>
          </a:avLst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入力欄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8" width="9" style="1" customWidth="1"/>
    <col min="9" max="9" width="16.09765625" style="1" customWidth="1"/>
    <col min="10" max="16384" width="9" style="1" customWidth="1"/>
  </cols>
  <sheetData>
    <row r="1" spans="1:5" ht="19.5" customHeight="1">
      <c r="A1" s="56" t="s">
        <v>81</v>
      </c>
      <c r="D1" s="57"/>
      <c r="E1" s="57"/>
    </row>
    <row r="2" ht="12" customHeight="1">
      <c r="A2" s="2"/>
    </row>
    <row r="3" ht="12" customHeight="1">
      <c r="A3" s="2"/>
    </row>
    <row r="4" ht="12" customHeight="1">
      <c r="A4" s="2"/>
    </row>
    <row r="5" spans="1:3" ht="15" customHeight="1">
      <c r="A5" s="58" t="s">
        <v>13</v>
      </c>
      <c r="B5" s="57"/>
      <c r="C5" s="57"/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ht="12" customHeight="1">
      <c r="A11" s="2"/>
    </row>
    <row r="12" ht="12" customHeight="1">
      <c r="A12" s="2"/>
    </row>
    <row r="13" ht="12" customHeight="1">
      <c r="A13" s="2"/>
    </row>
    <row r="14" ht="12" customHeight="1">
      <c r="A14" s="2"/>
    </row>
    <row r="15" ht="12" customHeight="1">
      <c r="A15" s="2"/>
    </row>
    <row r="16" ht="12" customHeight="1">
      <c r="A16" s="2"/>
    </row>
    <row r="17" ht="12" customHeight="1">
      <c r="A17" s="2"/>
    </row>
    <row r="18" ht="12" customHeight="1">
      <c r="A18" s="2"/>
    </row>
    <row r="19" ht="12" customHeight="1">
      <c r="A19" s="2"/>
    </row>
    <row r="20" ht="12" customHeight="1">
      <c r="A20" s="2"/>
    </row>
    <row r="21" ht="12" customHeight="1">
      <c r="A21" s="2"/>
    </row>
    <row r="22" ht="12" customHeight="1">
      <c r="A22" s="2"/>
    </row>
    <row r="23" ht="12" customHeight="1">
      <c r="A23" s="2"/>
    </row>
    <row r="24" ht="12" customHeight="1">
      <c r="A24" s="2"/>
    </row>
    <row r="25" ht="12" customHeight="1">
      <c r="A25" s="2"/>
    </row>
    <row r="26" ht="12" customHeight="1">
      <c r="A26" s="2"/>
    </row>
    <row r="27" ht="12" customHeight="1">
      <c r="A27" s="2"/>
    </row>
    <row r="28" ht="12" customHeight="1">
      <c r="A28" s="2"/>
    </row>
    <row r="29" ht="12" customHeight="1">
      <c r="A29" s="2"/>
    </row>
    <row r="30" ht="12" customHeight="1">
      <c r="A30" s="2"/>
    </row>
    <row r="31" ht="12" customHeight="1">
      <c r="A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spans="1:2" ht="15" customHeight="1">
      <c r="A36" s="58" t="s">
        <v>10</v>
      </c>
      <c r="B36" s="5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spans="1:3" ht="15" customHeight="1">
      <c r="A69" s="58" t="s">
        <v>14</v>
      </c>
      <c r="B69" s="57"/>
      <c r="C69" s="57"/>
    </row>
    <row r="70" ht="12" customHeight="1">
      <c r="A70" s="3"/>
    </row>
    <row r="71" ht="12" customHeight="1">
      <c r="A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spans="1:3" ht="15" customHeight="1">
      <c r="A93" s="58" t="s">
        <v>9</v>
      </c>
      <c r="B93" s="57"/>
      <c r="C93" s="57"/>
    </row>
    <row r="94" ht="12" customHeight="1">
      <c r="A94" s="5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spans="1:3" ht="15" customHeight="1">
      <c r="A117" s="58" t="s">
        <v>15</v>
      </c>
      <c r="B117" s="57"/>
      <c r="C117" s="57"/>
    </row>
    <row r="118" ht="12" customHeight="1">
      <c r="A118" s="3"/>
    </row>
    <row r="119" ht="12" customHeight="1"/>
    <row r="120" ht="12" customHeight="1">
      <c r="A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spans="1:5" ht="15" customHeight="1">
      <c r="A138" s="59" t="s">
        <v>16</v>
      </c>
      <c r="B138" s="57"/>
      <c r="C138" s="57"/>
      <c r="D138" s="57"/>
      <c r="E138" s="57"/>
    </row>
    <row r="139" ht="12" customHeight="1">
      <c r="A139" s="6"/>
    </row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spans="1:2" ht="15" customHeight="1">
      <c r="A156" s="58" t="s">
        <v>17</v>
      </c>
      <c r="B156" s="57"/>
    </row>
    <row r="157" ht="12" customHeight="1">
      <c r="A157" s="4"/>
    </row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spans="7:9" ht="12" customHeight="1">
      <c r="G176" s="42" t="s">
        <v>79</v>
      </c>
      <c r="H176" s="42"/>
      <c r="I176" s="42"/>
    </row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</sheetData>
  <sheetProtection/>
  <printOptions horizontalCentered="1"/>
  <pageMargins left="0.984251968503937" right="0.3937007874015748" top="0.5905511811023623" bottom="0.5905511811023623" header="0.5118110236220472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pane xSplit="1" ySplit="2" topLeftCell="B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O52" sqref="O52"/>
    </sheetView>
  </sheetViews>
  <sheetFormatPr defaultColWidth="8.796875" defaultRowHeight="14.25"/>
  <cols>
    <col min="1" max="1" width="4.5" style="10" bestFit="1" customWidth="1"/>
    <col min="2" max="5" width="4.09765625" style="11" customWidth="1"/>
    <col min="6" max="6" width="9" style="10" customWidth="1"/>
    <col min="7" max="7" width="4.09765625" style="10" customWidth="1"/>
    <col min="8" max="12" width="8.59765625" style="11" customWidth="1"/>
    <col min="13" max="17" width="9" style="12" customWidth="1"/>
    <col min="18" max="16384" width="9" style="10" customWidth="1"/>
  </cols>
  <sheetData>
    <row r="1" spans="1:7" ht="20.25" customHeight="1">
      <c r="A1" s="40" t="s">
        <v>66</v>
      </c>
      <c r="G1" s="40" t="s">
        <v>67</v>
      </c>
    </row>
    <row r="2" spans="1:13" ht="12">
      <c r="A2" s="13"/>
      <c r="B2" s="14" t="s">
        <v>18</v>
      </c>
      <c r="C2" s="14" t="s">
        <v>19</v>
      </c>
      <c r="D2" s="14" t="s">
        <v>20</v>
      </c>
      <c r="E2" s="14" t="s">
        <v>21</v>
      </c>
      <c r="G2" s="13"/>
      <c r="H2" s="14" t="s">
        <v>22</v>
      </c>
      <c r="I2" s="15" t="s">
        <v>23</v>
      </c>
      <c r="J2" s="14" t="s">
        <v>24</v>
      </c>
      <c r="K2" s="14" t="s">
        <v>25</v>
      </c>
      <c r="L2" s="14" t="s">
        <v>26</v>
      </c>
      <c r="M2" s="16" t="s">
        <v>5</v>
      </c>
    </row>
    <row r="3" spans="1:17" ht="12">
      <c r="A3" s="17">
        <v>23743</v>
      </c>
      <c r="B3" s="15">
        <v>67</v>
      </c>
      <c r="C3" s="15">
        <v>730</v>
      </c>
      <c r="D3" s="15">
        <v>33</v>
      </c>
      <c r="E3" s="15">
        <v>830</v>
      </c>
      <c r="G3" s="17">
        <v>23743</v>
      </c>
      <c r="H3" s="16">
        <v>1958.007</v>
      </c>
      <c r="I3" s="16">
        <v>1502.814</v>
      </c>
      <c r="J3" s="16">
        <v>1090.405</v>
      </c>
      <c r="K3" s="16">
        <v>397.293</v>
      </c>
      <c r="L3" s="16">
        <v>15.116</v>
      </c>
      <c r="M3" s="18">
        <v>76.8</v>
      </c>
      <c r="N3" s="10"/>
      <c r="O3" s="10"/>
      <c r="P3" s="10"/>
      <c r="Q3" s="10"/>
    </row>
    <row r="4" spans="1:17" ht="12">
      <c r="A4" s="17">
        <v>24108</v>
      </c>
      <c r="B4" s="15">
        <v>66</v>
      </c>
      <c r="C4" s="15">
        <v>691</v>
      </c>
      <c r="D4" s="15">
        <v>34</v>
      </c>
      <c r="E4" s="15">
        <v>791</v>
      </c>
      <c r="G4" s="17">
        <v>24108</v>
      </c>
      <c r="H4" s="16">
        <v>1946.669</v>
      </c>
      <c r="I4" s="16">
        <v>1522.892</v>
      </c>
      <c r="J4" s="16">
        <v>1122.593</v>
      </c>
      <c r="K4" s="16">
        <v>386.493</v>
      </c>
      <c r="L4" s="16">
        <v>13.806</v>
      </c>
      <c r="M4" s="18">
        <v>78.2</v>
      </c>
      <c r="N4" s="10"/>
      <c r="O4" s="10"/>
      <c r="P4" s="10"/>
      <c r="Q4" s="10"/>
    </row>
    <row r="5" spans="1:17" ht="12">
      <c r="A5" s="17">
        <v>24473</v>
      </c>
      <c r="B5" s="15">
        <v>66</v>
      </c>
      <c r="C5" s="15">
        <v>673</v>
      </c>
      <c r="D5" s="15">
        <v>41</v>
      </c>
      <c r="E5" s="15">
        <v>780</v>
      </c>
      <c r="G5" s="17">
        <v>24473</v>
      </c>
      <c r="H5" s="16">
        <v>1947.608</v>
      </c>
      <c r="I5" s="16">
        <v>1554.472</v>
      </c>
      <c r="J5" s="16">
        <v>1168.214</v>
      </c>
      <c r="K5" s="16">
        <v>372.778</v>
      </c>
      <c r="L5" s="16">
        <v>13.48</v>
      </c>
      <c r="M5" s="18">
        <v>79.8</v>
      </c>
      <c r="N5" s="10"/>
      <c r="O5" s="10"/>
      <c r="P5" s="10"/>
      <c r="Q5" s="10"/>
    </row>
    <row r="6" spans="1:17" ht="12">
      <c r="A6" s="17">
        <v>24838</v>
      </c>
      <c r="B6" s="15">
        <v>65</v>
      </c>
      <c r="C6" s="15">
        <v>667</v>
      </c>
      <c r="D6" s="15">
        <v>43</v>
      </c>
      <c r="E6" s="15">
        <v>775</v>
      </c>
      <c r="G6" s="17">
        <v>24838</v>
      </c>
      <c r="H6" s="16">
        <v>1949.718</v>
      </c>
      <c r="I6" s="16">
        <v>1595.165</v>
      </c>
      <c r="J6" s="16">
        <v>1217.22</v>
      </c>
      <c r="K6" s="16">
        <v>365.386</v>
      </c>
      <c r="L6" s="16">
        <v>12.559</v>
      </c>
      <c r="M6" s="18">
        <v>81.8</v>
      </c>
      <c r="N6" s="10"/>
      <c r="O6" s="10"/>
      <c r="P6" s="10"/>
      <c r="Q6" s="10"/>
    </row>
    <row r="7" spans="1:17" ht="12">
      <c r="A7" s="17">
        <v>25204</v>
      </c>
      <c r="B7" s="15">
        <v>65</v>
      </c>
      <c r="C7" s="15">
        <v>666</v>
      </c>
      <c r="D7" s="15">
        <v>51</v>
      </c>
      <c r="E7" s="15">
        <v>782</v>
      </c>
      <c r="G7" s="17">
        <v>25204</v>
      </c>
      <c r="H7" s="16">
        <v>1950.436</v>
      </c>
      <c r="I7" s="16">
        <v>1617.744</v>
      </c>
      <c r="J7" s="16">
        <v>1241.48</v>
      </c>
      <c r="K7" s="16">
        <v>363.664</v>
      </c>
      <c r="L7" s="16">
        <v>12.6</v>
      </c>
      <c r="M7" s="18">
        <v>82.9</v>
      </c>
      <c r="N7" s="10"/>
      <c r="O7" s="10"/>
      <c r="P7" s="10"/>
      <c r="Q7" s="10"/>
    </row>
    <row r="8" spans="1:17" ht="12">
      <c r="A8" s="17">
        <v>25569</v>
      </c>
      <c r="B8" s="15">
        <v>68</v>
      </c>
      <c r="C8" s="15">
        <v>672</v>
      </c>
      <c r="D8" s="15">
        <v>53</v>
      </c>
      <c r="E8" s="15">
        <v>793</v>
      </c>
      <c r="G8" s="17">
        <v>25569</v>
      </c>
      <c r="H8" s="16">
        <v>1953.91</v>
      </c>
      <c r="I8" s="16">
        <v>1641.819</v>
      </c>
      <c r="J8" s="16">
        <v>1274.832</v>
      </c>
      <c r="K8" s="16">
        <v>355.481</v>
      </c>
      <c r="L8" s="16">
        <v>11.506</v>
      </c>
      <c r="M8" s="18">
        <v>84</v>
      </c>
      <c r="N8" s="10"/>
      <c r="O8" s="10"/>
      <c r="P8" s="10"/>
      <c r="Q8" s="10"/>
    </row>
    <row r="9" spans="1:17" ht="12">
      <c r="A9" s="17">
        <v>25934</v>
      </c>
      <c r="B9" s="15">
        <v>71</v>
      </c>
      <c r="C9" s="15">
        <v>657</v>
      </c>
      <c r="D9" s="15">
        <v>53</v>
      </c>
      <c r="E9" s="15">
        <v>781</v>
      </c>
      <c r="G9" s="17">
        <v>25934</v>
      </c>
      <c r="H9" s="16">
        <v>1965.188</v>
      </c>
      <c r="I9" s="16">
        <v>1676.811</v>
      </c>
      <c r="J9" s="16">
        <v>1321.449</v>
      </c>
      <c r="K9" s="16">
        <v>345.194</v>
      </c>
      <c r="L9" s="16">
        <v>10.168</v>
      </c>
      <c r="M9" s="18">
        <v>85.3</v>
      </c>
      <c r="N9" s="10"/>
      <c r="O9" s="10"/>
      <c r="P9" s="10"/>
      <c r="Q9" s="10"/>
    </row>
    <row r="10" spans="1:17" ht="12">
      <c r="A10" s="17">
        <v>26299</v>
      </c>
      <c r="B10" s="15">
        <v>69</v>
      </c>
      <c r="C10" s="15">
        <v>632</v>
      </c>
      <c r="D10" s="15">
        <v>56</v>
      </c>
      <c r="E10" s="15">
        <v>757</v>
      </c>
      <c r="G10" s="17">
        <v>26299</v>
      </c>
      <c r="H10" s="16">
        <v>1977.521</v>
      </c>
      <c r="I10" s="16">
        <v>1710.894</v>
      </c>
      <c r="J10" s="16">
        <v>1363.717</v>
      </c>
      <c r="K10" s="16">
        <v>336.938</v>
      </c>
      <c r="L10" s="16">
        <v>10.239</v>
      </c>
      <c r="M10" s="18">
        <v>86.5</v>
      </c>
      <c r="N10" s="10"/>
      <c r="O10" s="10"/>
      <c r="P10" s="10"/>
      <c r="Q10" s="10"/>
    </row>
    <row r="11" spans="1:17" ht="12">
      <c r="A11" s="17">
        <v>26665</v>
      </c>
      <c r="B11" s="15">
        <v>68</v>
      </c>
      <c r="C11" s="15">
        <v>617</v>
      </c>
      <c r="D11" s="15">
        <v>58</v>
      </c>
      <c r="E11" s="15">
        <v>743</v>
      </c>
      <c r="G11" s="17">
        <v>26665</v>
      </c>
      <c r="H11" s="16">
        <v>1992.155</v>
      </c>
      <c r="I11" s="16">
        <v>1749.764</v>
      </c>
      <c r="J11" s="16">
        <v>1408.525</v>
      </c>
      <c r="K11" s="16">
        <v>330.505</v>
      </c>
      <c r="L11" s="16">
        <v>10.734</v>
      </c>
      <c r="M11" s="18">
        <v>87.8</v>
      </c>
      <c r="N11" s="10"/>
      <c r="O11" s="10"/>
      <c r="P11" s="10"/>
      <c r="Q11" s="10"/>
    </row>
    <row r="12" spans="1:17" ht="12">
      <c r="A12" s="17">
        <v>27030</v>
      </c>
      <c r="B12" s="15">
        <v>68</v>
      </c>
      <c r="C12" s="15">
        <v>609</v>
      </c>
      <c r="D12" s="15">
        <v>61</v>
      </c>
      <c r="E12" s="15">
        <v>738</v>
      </c>
      <c r="G12" s="17">
        <v>27030</v>
      </c>
      <c r="H12" s="16">
        <v>2008.255</v>
      </c>
      <c r="I12" s="16">
        <v>1770.638</v>
      </c>
      <c r="J12" s="16">
        <v>1445.592</v>
      </c>
      <c r="K12" s="16">
        <v>314.569</v>
      </c>
      <c r="L12" s="16">
        <v>10.477</v>
      </c>
      <c r="M12" s="18">
        <v>88.2</v>
      </c>
      <c r="N12" s="10"/>
      <c r="O12" s="10"/>
      <c r="P12" s="10"/>
      <c r="Q12" s="10"/>
    </row>
    <row r="13" spans="1:17" ht="12">
      <c r="A13" s="17">
        <v>27395</v>
      </c>
      <c r="B13" s="15">
        <v>68</v>
      </c>
      <c r="C13" s="15">
        <v>598</v>
      </c>
      <c r="D13" s="15">
        <v>57</v>
      </c>
      <c r="E13" s="15">
        <v>723</v>
      </c>
      <c r="G13" s="17">
        <v>27395</v>
      </c>
      <c r="H13" s="16">
        <v>2018.125</v>
      </c>
      <c r="I13" s="16">
        <v>1802.346</v>
      </c>
      <c r="J13" s="16">
        <v>1490.168</v>
      </c>
      <c r="K13" s="16">
        <v>303.435</v>
      </c>
      <c r="L13" s="16">
        <v>8.743</v>
      </c>
      <c r="M13" s="18">
        <v>89.3</v>
      </c>
      <c r="N13" s="10"/>
      <c r="O13" s="10"/>
      <c r="P13" s="10"/>
      <c r="Q13" s="10"/>
    </row>
    <row r="14" spans="1:17" ht="12">
      <c r="A14" s="17">
        <v>27760</v>
      </c>
      <c r="B14" s="15">
        <v>69</v>
      </c>
      <c r="C14" s="15">
        <v>588</v>
      </c>
      <c r="D14" s="15">
        <v>57</v>
      </c>
      <c r="E14" s="15">
        <v>714</v>
      </c>
      <c r="G14" s="17">
        <v>27760</v>
      </c>
      <c r="H14" s="16">
        <v>2033.365</v>
      </c>
      <c r="I14" s="16">
        <v>1825.004</v>
      </c>
      <c r="J14" s="16">
        <v>1516.651</v>
      </c>
      <c r="K14" s="16">
        <v>300.235</v>
      </c>
      <c r="L14" s="16">
        <v>8.118</v>
      </c>
      <c r="M14" s="18">
        <v>89.8</v>
      </c>
      <c r="N14" s="10"/>
      <c r="O14" s="10"/>
      <c r="P14" s="10"/>
      <c r="Q14" s="10"/>
    </row>
    <row r="15" spans="1:17" ht="12">
      <c r="A15" s="17">
        <v>28126</v>
      </c>
      <c r="B15" s="15">
        <v>69</v>
      </c>
      <c r="C15" s="15">
        <v>566</v>
      </c>
      <c r="D15" s="15">
        <v>55</v>
      </c>
      <c r="E15" s="15">
        <v>690</v>
      </c>
      <c r="G15" s="17">
        <v>28126</v>
      </c>
      <c r="H15" s="16">
        <v>2048.5</v>
      </c>
      <c r="I15" s="16">
        <v>1860.628</v>
      </c>
      <c r="J15" s="16">
        <v>1562.54</v>
      </c>
      <c r="K15" s="16">
        <v>290.126</v>
      </c>
      <c r="L15" s="16">
        <v>7.962</v>
      </c>
      <c r="M15" s="18">
        <v>90.8</v>
      </c>
      <c r="N15" s="10"/>
      <c r="O15" s="10"/>
      <c r="P15" s="10"/>
      <c r="Q15" s="10"/>
    </row>
    <row r="16" spans="1:17" ht="12">
      <c r="A16" s="17">
        <v>28491</v>
      </c>
      <c r="B16" s="15">
        <v>67</v>
      </c>
      <c r="C16" s="15">
        <v>532</v>
      </c>
      <c r="D16" s="15">
        <v>55</v>
      </c>
      <c r="E16" s="15">
        <v>654</v>
      </c>
      <c r="G16" s="17">
        <v>28491</v>
      </c>
      <c r="H16" s="16">
        <v>2060.982</v>
      </c>
      <c r="I16" s="16">
        <v>1890.826</v>
      </c>
      <c r="J16" s="16">
        <v>1606.104</v>
      </c>
      <c r="K16" s="16">
        <v>278.131</v>
      </c>
      <c r="L16" s="16">
        <v>6.591</v>
      </c>
      <c r="M16" s="18">
        <v>91.7</v>
      </c>
      <c r="N16" s="10"/>
      <c r="O16" s="10"/>
      <c r="P16" s="10"/>
      <c r="Q16" s="10"/>
    </row>
    <row r="17" spans="1:17" ht="12">
      <c r="A17" s="17">
        <v>28856</v>
      </c>
      <c r="B17" s="15">
        <v>68</v>
      </c>
      <c r="C17" s="15">
        <v>519</v>
      </c>
      <c r="D17" s="15">
        <v>50</v>
      </c>
      <c r="E17" s="15">
        <v>637</v>
      </c>
      <c r="G17" s="17">
        <v>28856</v>
      </c>
      <c r="H17" s="16">
        <v>2072.352</v>
      </c>
      <c r="I17" s="16">
        <v>1914.616</v>
      </c>
      <c r="J17" s="16">
        <v>1631.453</v>
      </c>
      <c r="K17" s="16">
        <v>277.255</v>
      </c>
      <c r="L17" s="16">
        <v>5.908</v>
      </c>
      <c r="M17" s="18">
        <v>92.4</v>
      </c>
      <c r="N17" s="10"/>
      <c r="O17" s="10"/>
      <c r="P17" s="10"/>
      <c r="Q17" s="10"/>
    </row>
    <row r="18" spans="1:17" ht="12">
      <c r="A18" s="17">
        <v>29221</v>
      </c>
      <c r="B18" s="15">
        <v>69</v>
      </c>
      <c r="C18" s="15">
        <v>510</v>
      </c>
      <c r="D18" s="15">
        <v>49</v>
      </c>
      <c r="E18" s="15">
        <v>628</v>
      </c>
      <c r="G18" s="17">
        <v>29221</v>
      </c>
      <c r="H18" s="16">
        <v>2082.104</v>
      </c>
      <c r="I18" s="16">
        <v>1934.652</v>
      </c>
      <c r="J18" s="16">
        <v>1651.264</v>
      </c>
      <c r="K18" s="16">
        <v>278.294</v>
      </c>
      <c r="L18" s="16">
        <v>5.094</v>
      </c>
      <c r="M18" s="18">
        <v>92.9</v>
      </c>
      <c r="N18" s="10"/>
      <c r="O18" s="10"/>
      <c r="P18" s="10"/>
      <c r="Q18" s="10"/>
    </row>
    <row r="19" spans="1:17" ht="12">
      <c r="A19" s="17">
        <v>29587</v>
      </c>
      <c r="B19" s="15">
        <v>69</v>
      </c>
      <c r="C19" s="15">
        <v>496</v>
      </c>
      <c r="D19" s="15">
        <v>44</v>
      </c>
      <c r="E19" s="15">
        <v>609</v>
      </c>
      <c r="G19" s="17">
        <v>29587</v>
      </c>
      <c r="H19" s="16">
        <v>2090.638</v>
      </c>
      <c r="I19" s="16">
        <v>1951.97</v>
      </c>
      <c r="J19" s="16">
        <v>1665.848</v>
      </c>
      <c r="K19" s="16">
        <v>280.31</v>
      </c>
      <c r="L19" s="16">
        <v>5.812</v>
      </c>
      <c r="M19" s="18">
        <v>93.4</v>
      </c>
      <c r="N19" s="10"/>
      <c r="O19" s="10"/>
      <c r="P19" s="10"/>
      <c r="Q19" s="10"/>
    </row>
    <row r="20" spans="1:17" ht="12">
      <c r="A20" s="17">
        <v>29952</v>
      </c>
      <c r="B20" s="15">
        <v>69</v>
      </c>
      <c r="C20" s="15">
        <v>499</v>
      </c>
      <c r="D20" s="15">
        <v>42</v>
      </c>
      <c r="E20" s="15">
        <v>610</v>
      </c>
      <c r="G20" s="17">
        <v>29952</v>
      </c>
      <c r="H20" s="16">
        <v>2098.028</v>
      </c>
      <c r="I20" s="16">
        <v>1970.195</v>
      </c>
      <c r="J20" s="16">
        <v>1685.428</v>
      </c>
      <c r="K20" s="16">
        <v>279.658</v>
      </c>
      <c r="L20" s="16">
        <v>5.109</v>
      </c>
      <c r="M20" s="18">
        <v>93.9</v>
      </c>
      <c r="N20" s="10"/>
      <c r="O20" s="10"/>
      <c r="P20" s="10"/>
      <c r="Q20" s="10"/>
    </row>
    <row r="21" spans="1:17" ht="12">
      <c r="A21" s="17">
        <v>30317</v>
      </c>
      <c r="B21" s="15">
        <v>69</v>
      </c>
      <c r="C21" s="15">
        <v>483</v>
      </c>
      <c r="D21" s="15">
        <v>41</v>
      </c>
      <c r="E21" s="15">
        <v>593</v>
      </c>
      <c r="G21" s="17">
        <v>30317</v>
      </c>
      <c r="H21" s="16">
        <v>2107.027</v>
      </c>
      <c r="I21" s="16">
        <v>1984.937</v>
      </c>
      <c r="J21" s="16">
        <v>1700.639</v>
      </c>
      <c r="K21" s="16">
        <v>279.438</v>
      </c>
      <c r="L21" s="16">
        <v>4.86</v>
      </c>
      <c r="M21" s="18">
        <v>94.2</v>
      </c>
      <c r="N21" s="10"/>
      <c r="O21" s="10"/>
      <c r="P21" s="10"/>
      <c r="Q21" s="10"/>
    </row>
    <row r="22" spans="1:17" ht="12">
      <c r="A22" s="17">
        <v>30682</v>
      </c>
      <c r="B22" s="15">
        <v>69</v>
      </c>
      <c r="C22" s="15">
        <v>481</v>
      </c>
      <c r="D22" s="15">
        <v>17</v>
      </c>
      <c r="E22" s="15">
        <v>567</v>
      </c>
      <c r="G22" s="17">
        <v>30682</v>
      </c>
      <c r="H22" s="16">
        <v>2116.789</v>
      </c>
      <c r="I22" s="16">
        <v>2005.037</v>
      </c>
      <c r="J22" s="16">
        <v>1716.646</v>
      </c>
      <c r="K22" s="16">
        <v>283.616</v>
      </c>
      <c r="L22" s="16">
        <v>4.775</v>
      </c>
      <c r="M22" s="18">
        <v>94.7</v>
      </c>
      <c r="N22" s="10"/>
      <c r="O22" s="10"/>
      <c r="P22" s="10"/>
      <c r="Q22" s="10"/>
    </row>
    <row r="23" spans="1:17" ht="12">
      <c r="A23" s="17">
        <v>31048</v>
      </c>
      <c r="B23" s="15">
        <v>70</v>
      </c>
      <c r="C23" s="15">
        <v>487</v>
      </c>
      <c r="D23" s="15">
        <v>14</v>
      </c>
      <c r="E23" s="15">
        <v>571</v>
      </c>
      <c r="G23" s="17">
        <v>31048</v>
      </c>
      <c r="H23" s="16">
        <v>2133.866</v>
      </c>
      <c r="I23" s="16">
        <v>2030.332</v>
      </c>
      <c r="J23" s="16">
        <v>1743.878</v>
      </c>
      <c r="K23" s="16">
        <v>281.053</v>
      </c>
      <c r="L23" s="16">
        <v>5.401</v>
      </c>
      <c r="M23" s="18">
        <v>95.1</v>
      </c>
      <c r="N23" s="10"/>
      <c r="O23" s="10"/>
      <c r="P23" s="10"/>
      <c r="Q23" s="10"/>
    </row>
    <row r="24" spans="1:17" ht="12">
      <c r="A24" s="17">
        <v>31413</v>
      </c>
      <c r="B24" s="15">
        <v>70</v>
      </c>
      <c r="C24" s="15">
        <v>488</v>
      </c>
      <c r="D24" s="15">
        <v>15</v>
      </c>
      <c r="E24" s="15">
        <v>573</v>
      </c>
      <c r="G24" s="17">
        <v>31413</v>
      </c>
      <c r="H24" s="16">
        <v>2141.099</v>
      </c>
      <c r="I24" s="16">
        <v>2048.198</v>
      </c>
      <c r="J24" s="16">
        <v>1757.054</v>
      </c>
      <c r="K24" s="16">
        <v>285.833</v>
      </c>
      <c r="L24" s="16">
        <v>5.311</v>
      </c>
      <c r="M24" s="18">
        <v>95.7</v>
      </c>
      <c r="N24" s="10"/>
      <c r="O24" s="10"/>
      <c r="P24" s="10"/>
      <c r="Q24" s="10"/>
    </row>
    <row r="25" spans="1:17" ht="12">
      <c r="A25" s="17">
        <v>31778</v>
      </c>
      <c r="B25" s="15">
        <v>70</v>
      </c>
      <c r="C25" s="15">
        <v>484</v>
      </c>
      <c r="D25" s="15">
        <v>14</v>
      </c>
      <c r="E25" s="15">
        <v>568</v>
      </c>
      <c r="G25" s="17">
        <v>31778</v>
      </c>
      <c r="H25" s="16">
        <v>2144.764</v>
      </c>
      <c r="I25" s="16">
        <v>2055.555</v>
      </c>
      <c r="J25" s="16">
        <v>1767.524</v>
      </c>
      <c r="K25" s="16">
        <v>282.688</v>
      </c>
      <c r="L25" s="16">
        <v>5.343</v>
      </c>
      <c r="M25" s="18">
        <v>95.8</v>
      </c>
      <c r="N25" s="10"/>
      <c r="O25" s="10"/>
      <c r="P25" s="10"/>
      <c r="Q25" s="10"/>
    </row>
    <row r="26" spans="1:17" ht="12">
      <c r="A26" s="17">
        <v>32143</v>
      </c>
      <c r="B26" s="15">
        <v>70</v>
      </c>
      <c r="C26" s="15">
        <v>481</v>
      </c>
      <c r="D26" s="15">
        <v>14</v>
      </c>
      <c r="E26" s="15">
        <v>565</v>
      </c>
      <c r="G26" s="17">
        <v>32143</v>
      </c>
      <c r="H26" s="16">
        <v>2148.814</v>
      </c>
      <c r="I26" s="16">
        <v>2068.945</v>
      </c>
      <c r="J26" s="16">
        <v>1779.791</v>
      </c>
      <c r="K26" s="16">
        <v>284.353</v>
      </c>
      <c r="L26" s="16">
        <v>4.801</v>
      </c>
      <c r="M26" s="18">
        <v>96.3</v>
      </c>
      <c r="N26" s="10"/>
      <c r="O26" s="10"/>
      <c r="P26" s="10"/>
      <c r="Q26" s="10"/>
    </row>
    <row r="27" spans="1:17" ht="12">
      <c r="A27" s="17">
        <v>32509</v>
      </c>
      <c r="B27" s="15">
        <v>70</v>
      </c>
      <c r="C27" s="15">
        <v>467</v>
      </c>
      <c r="D27" s="15">
        <v>14</v>
      </c>
      <c r="E27" s="15">
        <v>551</v>
      </c>
      <c r="G27" s="17">
        <v>32509</v>
      </c>
      <c r="H27" s="16">
        <v>2153.377</v>
      </c>
      <c r="I27" s="16">
        <v>2088.62</v>
      </c>
      <c r="J27" s="16">
        <v>1809.482</v>
      </c>
      <c r="K27" s="16">
        <v>274.557</v>
      </c>
      <c r="L27" s="16">
        <v>4.581</v>
      </c>
      <c r="M27" s="18">
        <v>97</v>
      </c>
      <c r="N27" s="10"/>
      <c r="O27" s="10"/>
      <c r="P27" s="10"/>
      <c r="Q27" s="10"/>
    </row>
    <row r="28" spans="1:17" ht="12">
      <c r="A28" s="17">
        <v>32874</v>
      </c>
      <c r="B28" s="15">
        <v>70</v>
      </c>
      <c r="C28" s="15">
        <v>458</v>
      </c>
      <c r="D28" s="15">
        <v>16</v>
      </c>
      <c r="E28" s="15">
        <v>544</v>
      </c>
      <c r="G28" s="17">
        <v>32874</v>
      </c>
      <c r="H28" s="16">
        <v>2153.043</v>
      </c>
      <c r="I28" s="16">
        <v>2094.714</v>
      </c>
      <c r="J28" s="16">
        <v>1820.828</v>
      </c>
      <c r="K28" s="16">
        <v>269.401</v>
      </c>
      <c r="L28" s="16">
        <v>4.485</v>
      </c>
      <c r="M28" s="18">
        <v>97.3</v>
      </c>
      <c r="N28" s="10"/>
      <c r="O28" s="10"/>
      <c r="P28" s="10"/>
      <c r="Q28" s="10"/>
    </row>
    <row r="29" spans="1:17" ht="12">
      <c r="A29" s="17">
        <v>33239</v>
      </c>
      <c r="B29" s="15">
        <v>70</v>
      </c>
      <c r="C29" s="15">
        <v>457</v>
      </c>
      <c r="D29" s="15">
        <v>14</v>
      </c>
      <c r="E29" s="15">
        <v>541</v>
      </c>
      <c r="G29" s="17">
        <v>33239</v>
      </c>
      <c r="H29" s="16">
        <v>2162.328</v>
      </c>
      <c r="I29" s="16">
        <v>2104.862</v>
      </c>
      <c r="J29" s="16">
        <v>1833.033</v>
      </c>
      <c r="K29" s="16">
        <v>267.833</v>
      </c>
      <c r="L29" s="16">
        <v>3.996</v>
      </c>
      <c r="M29" s="18">
        <v>97.3</v>
      </c>
      <c r="N29" s="10"/>
      <c r="O29" s="10"/>
      <c r="P29" s="10"/>
      <c r="Q29" s="10"/>
    </row>
    <row r="30" spans="1:17" ht="12">
      <c r="A30" s="17">
        <v>33604</v>
      </c>
      <c r="B30" s="15">
        <v>69</v>
      </c>
      <c r="C30" s="15">
        <v>458</v>
      </c>
      <c r="D30" s="15">
        <v>14</v>
      </c>
      <c r="E30" s="15">
        <v>541</v>
      </c>
      <c r="G30" s="17">
        <v>33604</v>
      </c>
      <c r="H30" s="16">
        <v>2168.58</v>
      </c>
      <c r="I30" s="16">
        <v>2113.619</v>
      </c>
      <c r="J30" s="16">
        <v>1840.749</v>
      </c>
      <c r="K30" s="16">
        <v>268.389</v>
      </c>
      <c r="L30" s="16">
        <v>4.481</v>
      </c>
      <c r="M30" s="18">
        <v>97.5</v>
      </c>
      <c r="N30" s="10"/>
      <c r="O30" s="10"/>
      <c r="P30" s="10"/>
      <c r="Q30" s="10"/>
    </row>
    <row r="31" spans="1:17" ht="12">
      <c r="A31" s="17">
        <v>33970</v>
      </c>
      <c r="B31" s="15">
        <v>69</v>
      </c>
      <c r="C31" s="15">
        <v>451</v>
      </c>
      <c r="D31" s="15">
        <v>10</v>
      </c>
      <c r="E31" s="15">
        <v>530</v>
      </c>
      <c r="G31" s="17">
        <v>33970</v>
      </c>
      <c r="H31" s="16">
        <v>2175.653</v>
      </c>
      <c r="I31" s="16">
        <v>2126.2</v>
      </c>
      <c r="J31" s="16">
        <v>1851.849</v>
      </c>
      <c r="K31" s="16">
        <v>270.165</v>
      </c>
      <c r="L31" s="16">
        <v>4.186</v>
      </c>
      <c r="M31" s="18">
        <v>97.7</v>
      </c>
      <c r="N31" s="10"/>
      <c r="O31" s="10"/>
      <c r="P31" s="10"/>
      <c r="Q31" s="10"/>
    </row>
    <row r="32" spans="1:17" ht="12">
      <c r="A32" s="17">
        <v>34335</v>
      </c>
      <c r="B32" s="15">
        <v>69</v>
      </c>
      <c r="C32" s="15">
        <v>442</v>
      </c>
      <c r="D32" s="15">
        <v>10</v>
      </c>
      <c r="E32" s="15">
        <v>521</v>
      </c>
      <c r="G32" s="17">
        <v>34335</v>
      </c>
      <c r="H32" s="16">
        <v>2187.285</v>
      </c>
      <c r="I32" s="16">
        <v>2143.469</v>
      </c>
      <c r="J32" s="16">
        <v>1871.511</v>
      </c>
      <c r="K32" s="16">
        <v>268.316</v>
      </c>
      <c r="L32" s="16">
        <v>3.642</v>
      </c>
      <c r="M32" s="18">
        <v>98</v>
      </c>
      <c r="N32" s="10"/>
      <c r="O32" s="10"/>
      <c r="P32" s="10"/>
      <c r="Q32" s="10"/>
    </row>
    <row r="33" spans="1:17" ht="12">
      <c r="A33" s="17">
        <v>34700</v>
      </c>
      <c r="B33" s="15">
        <v>69</v>
      </c>
      <c r="C33" s="15">
        <v>435</v>
      </c>
      <c r="D33" s="15">
        <v>11</v>
      </c>
      <c r="E33" s="15">
        <v>515</v>
      </c>
      <c r="G33" s="17">
        <v>34700</v>
      </c>
      <c r="H33" s="16">
        <v>2189.866</v>
      </c>
      <c r="I33" s="16">
        <v>2149.097</v>
      </c>
      <c r="J33" s="16">
        <v>1878.667</v>
      </c>
      <c r="K33" s="16">
        <v>266.808</v>
      </c>
      <c r="L33" s="16">
        <v>3.622</v>
      </c>
      <c r="M33" s="18">
        <v>98.1</v>
      </c>
      <c r="N33" s="10"/>
      <c r="O33" s="10"/>
      <c r="P33" s="10"/>
      <c r="Q33" s="10"/>
    </row>
    <row r="34" spans="1:17" ht="12">
      <c r="A34" s="17">
        <v>35065</v>
      </c>
      <c r="B34" s="15">
        <v>69</v>
      </c>
      <c r="C34" s="15">
        <v>433</v>
      </c>
      <c r="D34" s="15">
        <v>9</v>
      </c>
      <c r="E34" s="15">
        <v>511</v>
      </c>
      <c r="G34" s="17">
        <v>35065</v>
      </c>
      <c r="H34" s="16">
        <v>2196.982</v>
      </c>
      <c r="I34" s="16">
        <v>2159.991</v>
      </c>
      <c r="J34" s="16">
        <v>1885.857</v>
      </c>
      <c r="K34" s="16">
        <v>271.069</v>
      </c>
      <c r="L34" s="16">
        <v>3.065</v>
      </c>
      <c r="M34" s="18">
        <v>98.3</v>
      </c>
      <c r="N34" s="10"/>
      <c r="O34" s="10"/>
      <c r="P34" s="10"/>
      <c r="Q34" s="10"/>
    </row>
    <row r="35" spans="1:17" ht="12">
      <c r="A35" s="17">
        <v>35431</v>
      </c>
      <c r="B35" s="15">
        <v>69</v>
      </c>
      <c r="C35" s="15">
        <v>419</v>
      </c>
      <c r="D35" s="15">
        <v>14</v>
      </c>
      <c r="E35" s="15">
        <v>502</v>
      </c>
      <c r="G35" s="17">
        <v>35431</v>
      </c>
      <c r="H35" s="16">
        <v>2205.758</v>
      </c>
      <c r="I35" s="16">
        <v>2169.071</v>
      </c>
      <c r="J35" s="16">
        <v>1904.63</v>
      </c>
      <c r="K35" s="16">
        <v>261.131</v>
      </c>
      <c r="L35" s="16">
        <v>3.31</v>
      </c>
      <c r="M35" s="18">
        <v>98.3</v>
      </c>
      <c r="N35" s="10"/>
      <c r="O35" s="10"/>
      <c r="P35" s="10"/>
      <c r="Q35" s="10"/>
    </row>
    <row r="36" spans="1:17" ht="12">
      <c r="A36" s="17">
        <v>35796</v>
      </c>
      <c r="B36" s="15">
        <v>69</v>
      </c>
      <c r="C36" s="15">
        <v>408</v>
      </c>
      <c r="D36" s="15">
        <v>13</v>
      </c>
      <c r="E36" s="15">
        <v>490</v>
      </c>
      <c r="G36" s="17">
        <v>35796</v>
      </c>
      <c r="H36" s="16">
        <v>2209.437</v>
      </c>
      <c r="I36" s="16">
        <v>2175.086</v>
      </c>
      <c r="J36" s="16">
        <v>1910.221</v>
      </c>
      <c r="K36" s="16">
        <v>261.191</v>
      </c>
      <c r="L36" s="16">
        <v>3.674</v>
      </c>
      <c r="M36" s="18">
        <v>98.4</v>
      </c>
      <c r="N36" s="10"/>
      <c r="O36" s="10"/>
      <c r="P36" s="10"/>
      <c r="Q36" s="10"/>
    </row>
    <row r="37" spans="1:17" ht="12">
      <c r="A37" s="17">
        <v>36161</v>
      </c>
      <c r="B37" s="15">
        <v>69</v>
      </c>
      <c r="C37" s="15">
        <v>398</v>
      </c>
      <c r="D37" s="15">
        <v>12</v>
      </c>
      <c r="E37" s="15">
        <v>479</v>
      </c>
      <c r="G37" s="17">
        <v>36161</v>
      </c>
      <c r="H37" s="16">
        <v>2215.163</v>
      </c>
      <c r="I37" s="16">
        <v>2182.81</v>
      </c>
      <c r="J37" s="16">
        <v>1920.146</v>
      </c>
      <c r="K37" s="16">
        <v>259.504</v>
      </c>
      <c r="L37" s="16">
        <v>3.16</v>
      </c>
      <c r="M37" s="18">
        <v>98.5</v>
      </c>
      <c r="N37" s="10"/>
      <c r="O37" s="10"/>
      <c r="P37" s="10"/>
      <c r="Q37" s="10"/>
    </row>
    <row r="38" spans="1:17" ht="12">
      <c r="A38" s="17">
        <v>36526</v>
      </c>
      <c r="B38" s="15">
        <v>69</v>
      </c>
      <c r="C38" s="15">
        <v>387</v>
      </c>
      <c r="D38" s="15">
        <v>11</v>
      </c>
      <c r="E38" s="15">
        <v>467</v>
      </c>
      <c r="G38" s="17">
        <v>36526</v>
      </c>
      <c r="H38" s="16">
        <v>2213</v>
      </c>
      <c r="I38" s="16">
        <v>2183</v>
      </c>
      <c r="J38" s="16">
        <v>1926</v>
      </c>
      <c r="K38" s="16">
        <v>254</v>
      </c>
      <c r="L38" s="16">
        <v>3</v>
      </c>
      <c r="M38" s="18">
        <v>98.7</v>
      </c>
      <c r="N38" s="10"/>
      <c r="O38" s="10"/>
      <c r="P38" s="10"/>
      <c r="Q38" s="10"/>
    </row>
    <row r="39" spans="1:17" ht="12">
      <c r="A39" s="17">
        <v>36892</v>
      </c>
      <c r="B39" s="15">
        <v>69</v>
      </c>
      <c r="C39" s="15">
        <v>379</v>
      </c>
      <c r="D39" s="15">
        <v>12</v>
      </c>
      <c r="E39" s="15">
        <v>460</v>
      </c>
      <c r="G39" s="17">
        <v>36892</v>
      </c>
      <c r="H39" s="16">
        <v>2209</v>
      </c>
      <c r="I39" s="16">
        <v>2182</v>
      </c>
      <c r="J39" s="16">
        <v>1930</v>
      </c>
      <c r="K39" s="16">
        <v>248</v>
      </c>
      <c r="L39" s="16">
        <v>3</v>
      </c>
      <c r="M39" s="18">
        <v>98.7</v>
      </c>
      <c r="N39" s="10"/>
      <c r="O39" s="10"/>
      <c r="P39" s="10"/>
      <c r="Q39" s="10"/>
    </row>
    <row r="40" spans="1:17" ht="12">
      <c r="A40" s="19" t="s">
        <v>57</v>
      </c>
      <c r="B40" s="15">
        <v>69</v>
      </c>
      <c r="C40" s="15">
        <v>369</v>
      </c>
      <c r="D40" s="15">
        <v>29</v>
      </c>
      <c r="E40" s="15">
        <f aca="true" t="shared" si="0" ref="E40:E48">B40+C40+D40</f>
        <v>467</v>
      </c>
      <c r="G40" s="19" t="s">
        <v>57</v>
      </c>
      <c r="H40" s="16">
        <v>2210</v>
      </c>
      <c r="I40" s="16">
        <v>2182</v>
      </c>
      <c r="J40" s="16">
        <v>1933</v>
      </c>
      <c r="K40" s="16">
        <v>244</v>
      </c>
      <c r="L40" s="16">
        <v>5</v>
      </c>
      <c r="M40" s="18">
        <v>98.7</v>
      </c>
      <c r="N40" s="10"/>
      <c r="O40" s="10"/>
      <c r="P40" s="10"/>
      <c r="Q40" s="10"/>
    </row>
    <row r="41" spans="1:17" ht="12">
      <c r="A41" s="19" t="s">
        <v>58</v>
      </c>
      <c r="B41" s="15">
        <v>69</v>
      </c>
      <c r="C41" s="15">
        <v>362</v>
      </c>
      <c r="D41" s="15">
        <v>37</v>
      </c>
      <c r="E41" s="15">
        <f t="shared" si="0"/>
        <v>468</v>
      </c>
      <c r="G41" s="19" t="s">
        <v>58</v>
      </c>
      <c r="H41" s="16">
        <v>2210</v>
      </c>
      <c r="I41" s="16">
        <v>2185</v>
      </c>
      <c r="J41" s="16">
        <v>1938</v>
      </c>
      <c r="K41" s="16">
        <v>241</v>
      </c>
      <c r="L41" s="16">
        <v>5</v>
      </c>
      <c r="M41" s="18">
        <v>98.9</v>
      </c>
      <c r="N41" s="10"/>
      <c r="O41" s="10"/>
      <c r="P41" s="10"/>
      <c r="Q41" s="10"/>
    </row>
    <row r="42" spans="1:17" ht="12">
      <c r="A42" s="19" t="s">
        <v>56</v>
      </c>
      <c r="B42" s="15">
        <v>68</v>
      </c>
      <c r="C42" s="15">
        <v>346</v>
      </c>
      <c r="D42" s="15">
        <v>41</v>
      </c>
      <c r="E42" s="15">
        <f t="shared" si="0"/>
        <v>455</v>
      </c>
      <c r="G42" s="19" t="s">
        <v>56</v>
      </c>
      <c r="H42" s="16">
        <v>2204</v>
      </c>
      <c r="I42" s="16">
        <v>2179</v>
      </c>
      <c r="J42" s="16">
        <v>1953</v>
      </c>
      <c r="K42" s="16">
        <v>222</v>
      </c>
      <c r="L42" s="16">
        <v>5</v>
      </c>
      <c r="M42" s="18">
        <v>98.9</v>
      </c>
      <c r="N42" s="10"/>
      <c r="O42" s="10"/>
      <c r="P42" s="10"/>
      <c r="Q42" s="10"/>
    </row>
    <row r="43" spans="1:15" ht="12">
      <c r="A43" s="19" t="s">
        <v>59</v>
      </c>
      <c r="B43" s="15">
        <v>67</v>
      </c>
      <c r="C43" s="15">
        <v>339</v>
      </c>
      <c r="D43" s="15">
        <v>44</v>
      </c>
      <c r="E43" s="15">
        <f t="shared" si="0"/>
        <v>450</v>
      </c>
      <c r="G43" s="19" t="s">
        <v>59</v>
      </c>
      <c r="H43" s="16">
        <v>2186</v>
      </c>
      <c r="I43" s="16">
        <v>2162</v>
      </c>
      <c r="J43" s="16">
        <v>1938</v>
      </c>
      <c r="K43" s="16">
        <v>219</v>
      </c>
      <c r="L43" s="16">
        <v>5</v>
      </c>
      <c r="M43" s="18">
        <v>98.9</v>
      </c>
      <c r="N43" s="10"/>
      <c r="O43" s="10"/>
    </row>
    <row r="44" spans="1:15" ht="12">
      <c r="A44" s="19" t="s">
        <v>63</v>
      </c>
      <c r="B44" s="15">
        <v>67</v>
      </c>
      <c r="C44" s="15">
        <v>335</v>
      </c>
      <c r="D44" s="15">
        <v>53</v>
      </c>
      <c r="E44" s="15">
        <f t="shared" si="0"/>
        <v>455</v>
      </c>
      <c r="G44" s="19" t="s">
        <v>63</v>
      </c>
      <c r="H44" s="16">
        <v>2180</v>
      </c>
      <c r="I44" s="16">
        <v>2156</v>
      </c>
      <c r="J44" s="16">
        <v>1936</v>
      </c>
      <c r="K44" s="16">
        <v>215</v>
      </c>
      <c r="L44" s="16">
        <v>5</v>
      </c>
      <c r="M44" s="18">
        <v>98.9</v>
      </c>
      <c r="N44" s="10"/>
      <c r="O44" s="10"/>
    </row>
    <row r="45" spans="1:15" ht="12">
      <c r="A45" s="19" t="s">
        <v>64</v>
      </c>
      <c r="B45" s="15">
        <v>66</v>
      </c>
      <c r="C45" s="15">
        <v>317</v>
      </c>
      <c r="D45" s="15">
        <v>53</v>
      </c>
      <c r="E45" s="15">
        <f t="shared" si="0"/>
        <v>436</v>
      </c>
      <c r="G45" s="19" t="s">
        <v>64</v>
      </c>
      <c r="H45" s="16">
        <v>2172</v>
      </c>
      <c r="I45" s="16">
        <v>2147</v>
      </c>
      <c r="J45" s="16">
        <v>1930</v>
      </c>
      <c r="K45" s="16">
        <v>213</v>
      </c>
      <c r="L45" s="16">
        <v>4</v>
      </c>
      <c r="M45" s="18">
        <v>98.8</v>
      </c>
      <c r="N45" s="10"/>
      <c r="O45" s="10"/>
    </row>
    <row r="46" spans="1:15" ht="12">
      <c r="A46" s="19" t="s">
        <v>65</v>
      </c>
      <c r="B46" s="15">
        <v>66</v>
      </c>
      <c r="C46" s="15">
        <v>310</v>
      </c>
      <c r="D46" s="15">
        <v>56</v>
      </c>
      <c r="E46" s="15">
        <f t="shared" si="0"/>
        <v>432</v>
      </c>
      <c r="G46" s="19" t="s">
        <v>65</v>
      </c>
      <c r="H46" s="16">
        <v>2162</v>
      </c>
      <c r="I46" s="16">
        <v>2136</v>
      </c>
      <c r="J46" s="16">
        <v>1923</v>
      </c>
      <c r="K46" s="16">
        <v>209</v>
      </c>
      <c r="L46" s="16">
        <v>4</v>
      </c>
      <c r="M46" s="18">
        <v>98.8</v>
      </c>
      <c r="N46" s="10"/>
      <c r="O46" s="10"/>
    </row>
    <row r="47" spans="1:15" ht="12">
      <c r="A47" s="19" t="s">
        <v>62</v>
      </c>
      <c r="B47" s="15">
        <v>66</v>
      </c>
      <c r="C47" s="15">
        <v>291</v>
      </c>
      <c r="D47" s="15">
        <v>57</v>
      </c>
      <c r="E47" s="15">
        <f t="shared" si="0"/>
        <v>414</v>
      </c>
      <c r="G47" s="19" t="s">
        <v>62</v>
      </c>
      <c r="H47" s="16">
        <v>2151</v>
      </c>
      <c r="I47" s="16">
        <v>2123</v>
      </c>
      <c r="J47" s="16">
        <v>1915</v>
      </c>
      <c r="K47" s="16">
        <v>206</v>
      </c>
      <c r="L47" s="16">
        <v>2</v>
      </c>
      <c r="M47" s="18">
        <v>98.7</v>
      </c>
      <c r="N47" s="10"/>
      <c r="O47" s="10"/>
    </row>
    <row r="48" spans="1:13" ht="12">
      <c r="A48" s="43" t="s">
        <v>80</v>
      </c>
      <c r="B48" s="44">
        <v>66</v>
      </c>
      <c r="C48" s="44">
        <v>288</v>
      </c>
      <c r="D48" s="44">
        <v>57</v>
      </c>
      <c r="E48" s="44">
        <f t="shared" si="0"/>
        <v>411</v>
      </c>
      <c r="G48" s="43" t="s">
        <v>80</v>
      </c>
      <c r="H48" s="45">
        <v>2143</v>
      </c>
      <c r="I48" s="45">
        <v>2118</v>
      </c>
      <c r="J48" s="46">
        <v>1913</v>
      </c>
      <c r="K48" s="46">
        <v>202</v>
      </c>
      <c r="L48" s="46">
        <v>3</v>
      </c>
      <c r="M48" s="47">
        <v>98.8</v>
      </c>
    </row>
    <row r="49" ht="12">
      <c r="H49" s="11" t="s">
        <v>77</v>
      </c>
    </row>
    <row r="50" spans="2:18" ht="12">
      <c r="B50" s="1" t="s">
        <v>83</v>
      </c>
      <c r="G50" s="40" t="s">
        <v>68</v>
      </c>
      <c r="I50" s="11" t="s">
        <v>82</v>
      </c>
      <c r="R50" s="12"/>
    </row>
    <row r="51" spans="7:18" ht="12">
      <c r="G51" s="13"/>
      <c r="H51" s="14" t="s">
        <v>22</v>
      </c>
      <c r="I51" s="15" t="s">
        <v>23</v>
      </c>
      <c r="J51" s="14" t="s">
        <v>24</v>
      </c>
      <c r="K51" s="14" t="s">
        <v>25</v>
      </c>
      <c r="L51" s="14" t="s">
        <v>26</v>
      </c>
      <c r="M51" s="14" t="s">
        <v>8</v>
      </c>
      <c r="N51" s="16" t="s">
        <v>5</v>
      </c>
      <c r="R51" s="12"/>
    </row>
    <row r="52" spans="7:18" ht="12">
      <c r="G52" s="48" t="s">
        <v>80</v>
      </c>
      <c r="H52" s="49">
        <v>2142797</v>
      </c>
      <c r="I52" s="49">
        <v>2117586</v>
      </c>
      <c r="J52" s="49">
        <v>1913094</v>
      </c>
      <c r="K52" s="49">
        <v>201904</v>
      </c>
      <c r="L52" s="49">
        <v>2588</v>
      </c>
      <c r="M52" s="49">
        <f>+H52-I52</f>
        <v>25211</v>
      </c>
      <c r="N52" s="50">
        <f>I52/H52</f>
        <v>0.988234536449323</v>
      </c>
      <c r="O52" s="1"/>
      <c r="R52" s="12"/>
    </row>
    <row r="53" spans="7:14" ht="12">
      <c r="G53" s="13" t="s">
        <v>7</v>
      </c>
      <c r="H53" s="15"/>
      <c r="I53" s="15"/>
      <c r="J53" s="20">
        <f>+J52/H52</f>
        <v>0.8928022579833741</v>
      </c>
      <c r="K53" s="20">
        <f>+K52/H52</f>
        <v>0.09422451123461532</v>
      </c>
      <c r="L53" s="20">
        <f>+L52/H52</f>
        <v>0.001207767231333626</v>
      </c>
      <c r="M53" s="20">
        <f>+M52/H52</f>
        <v>0.011765463550676989</v>
      </c>
      <c r="N53" s="16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pane xSplit="1" ySplit="6" topLeftCell="B7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E52" sqref="E52"/>
    </sheetView>
  </sheetViews>
  <sheetFormatPr defaultColWidth="8.796875" defaultRowHeight="14.25"/>
  <cols>
    <col min="1" max="1" width="4.59765625" style="29" customWidth="1"/>
    <col min="2" max="3" width="9.09765625" style="11" customWidth="1"/>
    <col min="4" max="4" width="9" style="28" customWidth="1"/>
    <col min="5" max="16384" width="9" style="10" customWidth="1"/>
  </cols>
  <sheetData>
    <row r="1" ht="12">
      <c r="A1" s="40" t="s">
        <v>75</v>
      </c>
    </row>
    <row r="3" spans="1:4" ht="13.5" customHeight="1">
      <c r="A3" s="21"/>
      <c r="B3" s="22" t="s">
        <v>27</v>
      </c>
      <c r="C3" s="22" t="s">
        <v>28</v>
      </c>
      <c r="D3" s="22" t="s">
        <v>11</v>
      </c>
    </row>
    <row r="4" spans="1:4" ht="12">
      <c r="A4" s="26"/>
      <c r="B4" s="24" t="s">
        <v>0</v>
      </c>
      <c r="C4" s="25" t="s">
        <v>0</v>
      </c>
      <c r="D4" s="25" t="s">
        <v>0</v>
      </c>
    </row>
    <row r="5" spans="1:4" ht="12">
      <c r="A5" s="26"/>
      <c r="B5" s="23" t="s">
        <v>1</v>
      </c>
      <c r="C5" s="26" t="s">
        <v>1</v>
      </c>
      <c r="D5" s="26" t="s">
        <v>1</v>
      </c>
    </row>
    <row r="6" spans="1:4" ht="12">
      <c r="A6" s="26"/>
      <c r="B6" s="23" t="s">
        <v>60</v>
      </c>
      <c r="C6" s="26" t="s">
        <v>60</v>
      </c>
      <c r="D6" s="26" t="s">
        <v>60</v>
      </c>
    </row>
    <row r="7" spans="1:4" ht="12">
      <c r="A7" s="27">
        <v>23743</v>
      </c>
      <c r="B7" s="28">
        <v>103.606</v>
      </c>
      <c r="C7" s="28">
        <v>23.541134999999997</v>
      </c>
      <c r="D7" s="28">
        <f>B7+C7</f>
        <v>127.14713499999999</v>
      </c>
    </row>
    <row r="8" spans="1:4" ht="12">
      <c r="A8" s="27">
        <v>24108</v>
      </c>
      <c r="B8" s="28">
        <v>116.439</v>
      </c>
      <c r="C8" s="28">
        <v>21.584025</v>
      </c>
      <c r="D8" s="28">
        <f aca="true" t="shared" si="0" ref="D8:D44">B8+C8</f>
        <v>138.023025</v>
      </c>
    </row>
    <row r="9" spans="1:4" ht="12">
      <c r="A9" s="27">
        <v>24473</v>
      </c>
      <c r="B9" s="28">
        <v>128.644</v>
      </c>
      <c r="C9" s="28">
        <v>21.880576</v>
      </c>
      <c r="D9" s="28">
        <f t="shared" si="0"/>
        <v>150.524576</v>
      </c>
    </row>
    <row r="10" spans="1:4" ht="12">
      <c r="A10" s="27">
        <v>24838</v>
      </c>
      <c r="B10" s="28">
        <v>137.714</v>
      </c>
      <c r="C10" s="28">
        <v>22.316675</v>
      </c>
      <c r="D10" s="28">
        <f t="shared" si="0"/>
        <v>160.030675</v>
      </c>
    </row>
    <row r="11" spans="1:4" ht="12">
      <c r="A11" s="27">
        <v>25204</v>
      </c>
      <c r="B11" s="28">
        <v>148.788</v>
      </c>
      <c r="C11" s="28">
        <v>23.539628</v>
      </c>
      <c r="D11" s="28">
        <f t="shared" si="0"/>
        <v>172.327628</v>
      </c>
    </row>
    <row r="12" spans="1:4" ht="12">
      <c r="A12" s="27">
        <v>25569</v>
      </c>
      <c r="B12" s="28">
        <v>162.694</v>
      </c>
      <c r="C12" s="28">
        <v>24.757655</v>
      </c>
      <c r="D12" s="28">
        <f t="shared" si="0"/>
        <v>187.451655</v>
      </c>
    </row>
    <row r="13" spans="1:4" ht="12">
      <c r="A13" s="27">
        <v>25934</v>
      </c>
      <c r="B13" s="28">
        <v>180.667</v>
      </c>
      <c r="C13" s="28">
        <v>24.649947</v>
      </c>
      <c r="D13" s="28">
        <f t="shared" si="0"/>
        <v>205.316947</v>
      </c>
    </row>
    <row r="14" spans="1:4" ht="12">
      <c r="A14" s="27">
        <v>26299</v>
      </c>
      <c r="B14" s="28">
        <v>184.076</v>
      </c>
      <c r="C14" s="28">
        <v>25.618380000000002</v>
      </c>
      <c r="D14" s="28">
        <f t="shared" si="0"/>
        <v>209.69438</v>
      </c>
    </row>
    <row r="15" spans="1:4" ht="12">
      <c r="A15" s="27">
        <v>26665</v>
      </c>
      <c r="B15" s="28">
        <v>200.119</v>
      </c>
      <c r="C15" s="28">
        <v>26.277824</v>
      </c>
      <c r="D15" s="28">
        <f t="shared" si="0"/>
        <v>226.396824</v>
      </c>
    </row>
    <row r="16" spans="1:4" ht="12">
      <c r="A16" s="27">
        <v>27030</v>
      </c>
      <c r="B16" s="28">
        <v>203.617</v>
      </c>
      <c r="C16" s="28">
        <v>26.666479</v>
      </c>
      <c r="D16" s="28">
        <f t="shared" si="0"/>
        <v>230.283479</v>
      </c>
    </row>
    <row r="17" spans="1:4" ht="12">
      <c r="A17" s="27">
        <v>27395</v>
      </c>
      <c r="B17" s="28">
        <v>211.849</v>
      </c>
      <c r="C17" s="28">
        <v>27.780114</v>
      </c>
      <c r="D17" s="28">
        <f t="shared" si="0"/>
        <v>239.629114</v>
      </c>
    </row>
    <row r="18" spans="1:4" ht="12">
      <c r="A18" s="27">
        <v>27760</v>
      </c>
      <c r="B18" s="28">
        <v>215.799</v>
      </c>
      <c r="C18" s="28">
        <v>27.631937</v>
      </c>
      <c r="D18" s="28">
        <f t="shared" si="0"/>
        <v>243.430937</v>
      </c>
    </row>
    <row r="19" spans="1:4" ht="12">
      <c r="A19" s="27">
        <v>28126</v>
      </c>
      <c r="B19" s="28">
        <v>225.253</v>
      </c>
      <c r="C19" s="28">
        <v>26.260283</v>
      </c>
      <c r="D19" s="28">
        <f t="shared" si="0"/>
        <v>251.513283</v>
      </c>
    </row>
    <row r="20" spans="1:4" ht="12">
      <c r="A20" s="27">
        <v>28491</v>
      </c>
      <c r="B20" s="28">
        <v>232.369</v>
      </c>
      <c r="C20" s="28">
        <v>24.508078</v>
      </c>
      <c r="D20" s="28">
        <f t="shared" si="0"/>
        <v>256.877078</v>
      </c>
    </row>
    <row r="21" spans="1:4" ht="12">
      <c r="A21" s="27">
        <v>28856</v>
      </c>
      <c r="B21" s="28">
        <v>228.957</v>
      </c>
      <c r="C21" s="28">
        <v>25.208868</v>
      </c>
      <c r="D21" s="28">
        <f t="shared" si="0"/>
        <v>254.165868</v>
      </c>
    </row>
    <row r="22" spans="1:4" ht="12">
      <c r="A22" s="27">
        <v>29221</v>
      </c>
      <c r="B22" s="28">
        <v>228.595</v>
      </c>
      <c r="C22" s="28">
        <v>25.629007</v>
      </c>
      <c r="D22" s="28">
        <f t="shared" si="0"/>
        <v>254.224007</v>
      </c>
    </row>
    <row r="23" spans="1:4" ht="12">
      <c r="A23" s="27">
        <v>29587</v>
      </c>
      <c r="B23" s="28">
        <v>238.868</v>
      </c>
      <c r="C23" s="28">
        <v>25.674308</v>
      </c>
      <c r="D23" s="28">
        <f t="shared" si="0"/>
        <v>264.542308</v>
      </c>
    </row>
    <row r="24" spans="1:4" ht="12">
      <c r="A24" s="27">
        <v>29952</v>
      </c>
      <c r="B24" s="28">
        <v>239.666</v>
      </c>
      <c r="C24" s="28">
        <v>26.924995</v>
      </c>
      <c r="D24" s="28">
        <f t="shared" si="0"/>
        <v>266.590995</v>
      </c>
    </row>
    <row r="25" spans="1:4" ht="12">
      <c r="A25" s="27">
        <v>30317</v>
      </c>
      <c r="B25" s="28">
        <v>252.014</v>
      </c>
      <c r="C25" s="28">
        <v>30.248832</v>
      </c>
      <c r="D25" s="28">
        <f t="shared" si="0"/>
        <v>282.262832</v>
      </c>
    </row>
    <row r="26" spans="1:4" ht="12">
      <c r="A26" s="27">
        <v>30682</v>
      </c>
      <c r="B26" s="28">
        <v>261.825</v>
      </c>
      <c r="C26" s="28">
        <v>31.816815</v>
      </c>
      <c r="D26" s="28">
        <f t="shared" si="0"/>
        <v>293.641815</v>
      </c>
    </row>
    <row r="27" spans="1:4" ht="12">
      <c r="A27" s="27">
        <v>31048</v>
      </c>
      <c r="B27" s="28">
        <v>261.426</v>
      </c>
      <c r="C27" s="28">
        <v>31.352318</v>
      </c>
      <c r="D27" s="28">
        <f t="shared" si="0"/>
        <v>292.778318</v>
      </c>
    </row>
    <row r="28" spans="1:4" ht="12">
      <c r="A28" s="27">
        <v>31413</v>
      </c>
      <c r="B28" s="28">
        <v>261.482</v>
      </c>
      <c r="C28" s="28">
        <v>33.068407</v>
      </c>
      <c r="D28" s="28">
        <f t="shared" si="0"/>
        <v>294.550407</v>
      </c>
    </row>
    <row r="29" spans="1:4" ht="12">
      <c r="A29" s="27">
        <v>31778</v>
      </c>
      <c r="B29" s="28">
        <v>264.962</v>
      </c>
      <c r="C29" s="28">
        <v>32.903148</v>
      </c>
      <c r="D29" s="28">
        <f t="shared" si="0"/>
        <v>297.865148</v>
      </c>
    </row>
    <row r="30" spans="1:4" ht="12">
      <c r="A30" s="27">
        <v>32143</v>
      </c>
      <c r="B30" s="28">
        <v>266.199</v>
      </c>
      <c r="C30" s="28">
        <v>34.719572</v>
      </c>
      <c r="D30" s="28">
        <f t="shared" si="0"/>
        <v>300.91857200000004</v>
      </c>
    </row>
    <row r="31" spans="1:4" ht="12">
      <c r="A31" s="27">
        <v>32509</v>
      </c>
      <c r="B31" s="28">
        <v>271.931</v>
      </c>
      <c r="C31" s="28">
        <v>33.091499000000006</v>
      </c>
      <c r="D31" s="28">
        <f t="shared" si="0"/>
        <v>305.022499</v>
      </c>
    </row>
    <row r="32" spans="1:4" ht="12">
      <c r="A32" s="27">
        <v>32874</v>
      </c>
      <c r="B32" s="28">
        <v>281.146</v>
      </c>
      <c r="C32" s="28">
        <v>33.728184999999996</v>
      </c>
      <c r="D32" s="28">
        <f t="shared" si="0"/>
        <v>314.874185</v>
      </c>
    </row>
    <row r="33" spans="1:4" ht="12">
      <c r="A33" s="27">
        <v>33239</v>
      </c>
      <c r="B33" s="28">
        <v>281.055</v>
      </c>
      <c r="C33" s="28">
        <v>35.683341</v>
      </c>
      <c r="D33" s="28">
        <f t="shared" si="0"/>
        <v>316.738341</v>
      </c>
    </row>
    <row r="34" spans="1:4" ht="12">
      <c r="A34" s="27">
        <v>33604</v>
      </c>
      <c r="B34" s="28">
        <v>283.4</v>
      </c>
      <c r="C34" s="28">
        <v>37.655876</v>
      </c>
      <c r="D34" s="28">
        <f t="shared" si="0"/>
        <v>321.05587599999996</v>
      </c>
    </row>
    <row r="35" spans="1:4" ht="12">
      <c r="A35" s="27">
        <v>33970</v>
      </c>
      <c r="B35" s="28">
        <v>281.066</v>
      </c>
      <c r="C35" s="28">
        <v>36.868911999999995</v>
      </c>
      <c r="D35" s="28">
        <f t="shared" si="0"/>
        <v>317.93491199999994</v>
      </c>
    </row>
    <row r="36" spans="1:4" ht="12">
      <c r="A36" s="27">
        <v>34335</v>
      </c>
      <c r="B36" s="28">
        <v>291.444</v>
      </c>
      <c r="C36" s="28">
        <v>37.682248</v>
      </c>
      <c r="D36" s="28">
        <f t="shared" si="0"/>
        <v>329.12624800000003</v>
      </c>
    </row>
    <row r="37" spans="1:4" ht="12">
      <c r="A37" s="27">
        <v>34700</v>
      </c>
      <c r="B37" s="28">
        <v>294.614</v>
      </c>
      <c r="C37" s="28">
        <v>38.020116</v>
      </c>
      <c r="D37" s="28">
        <f t="shared" si="0"/>
        <v>332.63411599999995</v>
      </c>
    </row>
    <row r="38" spans="1:4" ht="12">
      <c r="A38" s="27">
        <v>35065</v>
      </c>
      <c r="B38" s="28">
        <v>297.314</v>
      </c>
      <c r="C38" s="28">
        <v>38.528711</v>
      </c>
      <c r="D38" s="28">
        <f t="shared" si="0"/>
        <v>335.842711</v>
      </c>
    </row>
    <row r="39" spans="1:4" ht="12">
      <c r="A39" s="27">
        <v>35431</v>
      </c>
      <c r="B39" s="28">
        <v>297.598</v>
      </c>
      <c r="C39" s="28">
        <v>37.620714</v>
      </c>
      <c r="D39" s="28">
        <f t="shared" si="0"/>
        <v>335.21871400000003</v>
      </c>
    </row>
    <row r="40" spans="1:4" ht="12">
      <c r="A40" s="27">
        <v>35796</v>
      </c>
      <c r="B40" s="28">
        <v>292.284</v>
      </c>
      <c r="C40" s="28">
        <v>36.817198</v>
      </c>
      <c r="D40" s="28">
        <f t="shared" si="0"/>
        <v>329.101198</v>
      </c>
    </row>
    <row r="41" spans="1:4" ht="12">
      <c r="A41" s="27">
        <v>36161</v>
      </c>
      <c r="B41" s="28">
        <v>291.767</v>
      </c>
      <c r="C41" s="28">
        <v>37.501203</v>
      </c>
      <c r="D41" s="28">
        <f t="shared" si="0"/>
        <v>329.26820299999997</v>
      </c>
    </row>
    <row r="42" spans="1:4" ht="12">
      <c r="A42" s="27">
        <v>36526</v>
      </c>
      <c r="B42" s="28">
        <v>293</v>
      </c>
      <c r="C42" s="28">
        <v>37</v>
      </c>
      <c r="D42" s="28">
        <f t="shared" si="0"/>
        <v>330</v>
      </c>
    </row>
    <row r="43" spans="1:4" ht="12">
      <c r="A43" s="27">
        <v>36892</v>
      </c>
      <c r="B43" s="28">
        <v>289</v>
      </c>
      <c r="C43" s="28">
        <v>36</v>
      </c>
      <c r="D43" s="28">
        <f t="shared" si="0"/>
        <v>325</v>
      </c>
    </row>
    <row r="44" spans="1:4" ht="12">
      <c r="A44" s="22" t="s">
        <v>29</v>
      </c>
      <c r="B44" s="28">
        <v>283</v>
      </c>
      <c r="C44" s="28">
        <v>36</v>
      </c>
      <c r="D44" s="28">
        <f t="shared" si="0"/>
        <v>319</v>
      </c>
    </row>
    <row r="45" spans="1:4" ht="12">
      <c r="A45" s="22" t="s">
        <v>30</v>
      </c>
      <c r="B45" s="28">
        <v>279</v>
      </c>
      <c r="C45" s="28">
        <v>36</v>
      </c>
      <c r="D45" s="28">
        <f aca="true" t="shared" si="1" ref="D45:D52">B45+C45</f>
        <v>315</v>
      </c>
    </row>
    <row r="46" spans="1:4" ht="12">
      <c r="A46" s="22" t="s">
        <v>69</v>
      </c>
      <c r="B46" s="28">
        <v>280</v>
      </c>
      <c r="C46" s="28">
        <v>34</v>
      </c>
      <c r="D46" s="28">
        <f t="shared" si="1"/>
        <v>314</v>
      </c>
    </row>
    <row r="47" spans="1:4" ht="12">
      <c r="A47" s="22" t="s">
        <v>59</v>
      </c>
      <c r="B47" s="28">
        <v>280</v>
      </c>
      <c r="C47" s="28">
        <v>34</v>
      </c>
      <c r="D47" s="28">
        <f t="shared" si="1"/>
        <v>314</v>
      </c>
    </row>
    <row r="48" spans="1:4" ht="12">
      <c r="A48" s="22" t="s">
        <v>70</v>
      </c>
      <c r="B48" s="28">
        <v>278</v>
      </c>
      <c r="C48" s="28">
        <v>34</v>
      </c>
      <c r="D48" s="28">
        <f t="shared" si="1"/>
        <v>312</v>
      </c>
    </row>
    <row r="49" spans="1:4" ht="12">
      <c r="A49" s="22" t="s">
        <v>71</v>
      </c>
      <c r="B49" s="28">
        <v>275</v>
      </c>
      <c r="C49" s="28">
        <v>34</v>
      </c>
      <c r="D49" s="28">
        <f t="shared" si="1"/>
        <v>309</v>
      </c>
    </row>
    <row r="50" spans="1:4" ht="12">
      <c r="A50" s="22" t="s">
        <v>72</v>
      </c>
      <c r="B50" s="28">
        <v>267</v>
      </c>
      <c r="C50" s="28">
        <v>33</v>
      </c>
      <c r="D50" s="28">
        <f t="shared" si="1"/>
        <v>300</v>
      </c>
    </row>
    <row r="51" spans="1:4" ht="12">
      <c r="A51" s="25" t="s">
        <v>73</v>
      </c>
      <c r="B51" s="51">
        <v>260</v>
      </c>
      <c r="C51" s="51">
        <v>33</v>
      </c>
      <c r="D51" s="51">
        <f t="shared" si="1"/>
        <v>293</v>
      </c>
    </row>
    <row r="52" spans="1:4" ht="12">
      <c r="A52" s="52" t="s">
        <v>80</v>
      </c>
      <c r="B52" s="53">
        <v>263</v>
      </c>
      <c r="C52" s="54">
        <v>32</v>
      </c>
      <c r="D52" s="55">
        <f t="shared" si="1"/>
        <v>295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2">
      <pane xSplit="1" ySplit="1" topLeftCell="B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G22" sqref="G22"/>
    </sheetView>
  </sheetViews>
  <sheetFormatPr defaultColWidth="8.796875" defaultRowHeight="14.25"/>
  <cols>
    <col min="1" max="2" width="9" style="10" customWidth="1"/>
    <col min="3" max="3" width="11.09765625" style="10" customWidth="1"/>
    <col min="4" max="4" width="12.09765625" style="10" customWidth="1"/>
    <col min="5" max="6" width="9.09765625" style="10" customWidth="1"/>
    <col min="7" max="7" width="11.09765625" style="10" bestFit="1" customWidth="1"/>
    <col min="8" max="8" width="12.09765625" style="10" bestFit="1" customWidth="1"/>
    <col min="9" max="9" width="11.09765625" style="10" bestFit="1" customWidth="1"/>
    <col min="10" max="10" width="12.09765625" style="10" bestFit="1" customWidth="1"/>
    <col min="11" max="16384" width="9" style="10" customWidth="1"/>
  </cols>
  <sheetData>
    <row r="1" spans="2:6" ht="12">
      <c r="B1" s="30"/>
      <c r="C1" s="30"/>
      <c r="D1" s="30"/>
      <c r="E1" s="30"/>
      <c r="F1" s="30" t="s">
        <v>31</v>
      </c>
    </row>
    <row r="2" spans="1:6" ht="12">
      <c r="A2" s="40" t="s">
        <v>74</v>
      </c>
      <c r="B2" s="30" t="s">
        <v>32</v>
      </c>
      <c r="C2" s="30" t="s">
        <v>33</v>
      </c>
      <c r="D2" s="31" t="s">
        <v>34</v>
      </c>
      <c r="E2" s="31" t="s">
        <v>35</v>
      </c>
      <c r="F2" s="31" t="s">
        <v>36</v>
      </c>
    </row>
    <row r="3" spans="1:6" ht="12">
      <c r="A3" s="10" t="s">
        <v>37</v>
      </c>
      <c r="B3" s="10">
        <f>100/8</f>
        <v>12.5</v>
      </c>
      <c r="C3" s="32">
        <f>ROUND((C14/C13)*100,2)</f>
        <v>20.89</v>
      </c>
      <c r="D3" s="32">
        <f>ROUND((D14/D13)*100,2)</f>
        <v>0.95</v>
      </c>
      <c r="E3" s="32">
        <f>ROUND((E14/E13)*100,2)</f>
        <v>8.73</v>
      </c>
      <c r="F3" s="32">
        <f>ROUND((F14/F13)*100,2)</f>
        <v>86.23</v>
      </c>
    </row>
    <row r="4" spans="1:6" ht="12">
      <c r="A4" s="10" t="s">
        <v>38</v>
      </c>
      <c r="B4" s="10">
        <f aca="true" t="shared" si="0" ref="B4:B10">100/8</f>
        <v>12.5</v>
      </c>
      <c r="C4" s="32">
        <f>ROUND((C15/C13)*100,2)</f>
        <v>0.16</v>
      </c>
      <c r="D4" s="32">
        <f>ROUND((D15/D13)*100,2)</f>
        <v>1.28</v>
      </c>
      <c r="E4" s="32">
        <f>ROUND((E15/E13)*100,2)</f>
        <v>0</v>
      </c>
      <c r="F4" s="32">
        <f>ROUND((F15/F13)*100,2)</f>
        <v>0</v>
      </c>
    </row>
    <row r="5" spans="1:6" ht="12">
      <c r="A5" s="10" t="s">
        <v>39</v>
      </c>
      <c r="B5" s="10">
        <f t="shared" si="0"/>
        <v>12.5</v>
      </c>
      <c r="C5" s="32">
        <f>ROUND((C16/C13)*100,2)</f>
        <v>24.05</v>
      </c>
      <c r="D5" s="32">
        <f>ROUND((D16/D13)*100,2)-0.1</f>
        <v>32.55</v>
      </c>
      <c r="E5" s="32">
        <f>ROUND((E16/E13)*100,2)</f>
        <v>22.93</v>
      </c>
      <c r="F5" s="32">
        <f>ROUND((F16/F13)*100,2)</f>
        <v>0</v>
      </c>
    </row>
    <row r="6" spans="1:6" ht="12">
      <c r="A6" s="10" t="s">
        <v>40</v>
      </c>
      <c r="B6" s="10">
        <f t="shared" si="0"/>
        <v>12.5</v>
      </c>
      <c r="C6" s="32">
        <f>ROUND((C17/C13)*100,2)</f>
        <v>5.47</v>
      </c>
      <c r="D6" s="32">
        <f>ROUND((D17/D13)*100,2)</f>
        <v>16.38</v>
      </c>
      <c r="E6" s="32">
        <f>ROUND((E17/E13)*100,2)</f>
        <v>3.96</v>
      </c>
      <c r="F6" s="32">
        <f>ROUND((F17/F13)*100,2)</f>
        <v>0</v>
      </c>
    </row>
    <row r="7" spans="1:6" ht="12">
      <c r="A7" s="10" t="s">
        <v>41</v>
      </c>
      <c r="B7" s="10">
        <f t="shared" si="0"/>
        <v>12.5</v>
      </c>
      <c r="C7" s="32">
        <f>ROUND((C18/C13)*100,2)</f>
        <v>5.47</v>
      </c>
      <c r="D7" s="32">
        <f>ROUND((D18/D13)*100,2)</f>
        <v>0.93</v>
      </c>
      <c r="E7" s="32">
        <f>ROUND((E18/E13)*100,2)</f>
        <v>6.13</v>
      </c>
      <c r="F7" s="32">
        <f>ROUND((F18/F13)*100,2)</f>
        <v>0</v>
      </c>
    </row>
    <row r="8" spans="1:6" ht="12">
      <c r="A8" s="10" t="s">
        <v>42</v>
      </c>
      <c r="B8" s="10">
        <f t="shared" si="0"/>
        <v>12.5</v>
      </c>
      <c r="C8" s="32">
        <f>ROUND((C19/C13)*100,2)</f>
        <v>24.54</v>
      </c>
      <c r="D8" s="32">
        <f>ROUND((D19/D13)*100,2)</f>
        <v>17.35</v>
      </c>
      <c r="E8" s="32">
        <f>ROUND((E19/E13)*100,2)</f>
        <v>24.99</v>
      </c>
      <c r="F8" s="32">
        <f>ROUND((F19/F13)*100,2)</f>
        <v>3.76</v>
      </c>
    </row>
    <row r="9" spans="1:6" ht="12">
      <c r="A9" s="10" t="s">
        <v>43</v>
      </c>
      <c r="B9" s="10">
        <f t="shared" si="0"/>
        <v>12.5</v>
      </c>
      <c r="C9" s="32">
        <f>ROUND((C20/C13)*100,2)</f>
        <v>19.42</v>
      </c>
      <c r="D9" s="32">
        <f>ROUND((D20/D13)*100,2)</f>
        <v>28.12</v>
      </c>
      <c r="E9" s="32">
        <f>ROUND((E20/E13)*100,2)</f>
        <v>16.52</v>
      </c>
      <c r="F9" s="32">
        <f>ROUND((F20/F13)*100,2)</f>
        <v>10.02</v>
      </c>
    </row>
    <row r="10" spans="1:6" ht="12">
      <c r="A10" s="10" t="s">
        <v>44</v>
      </c>
      <c r="B10" s="10">
        <f t="shared" si="0"/>
        <v>12.5</v>
      </c>
      <c r="C10" s="32">
        <v>0</v>
      </c>
      <c r="D10" s="32">
        <f>ROUND((D21/D13)*100,2)</f>
        <v>2.34</v>
      </c>
      <c r="E10" s="32">
        <f>ROUND((E21/E13)*100,2)</f>
        <v>16.75</v>
      </c>
      <c r="F10" s="32">
        <f>ROUND((F21/F13)*100,2)</f>
        <v>0</v>
      </c>
    </row>
    <row r="11" ht="12"/>
    <row r="12" ht="12"/>
    <row r="13" spans="3:6" ht="12.75" thickBot="1">
      <c r="C13" s="33">
        <f>+C22</f>
        <v>339987</v>
      </c>
      <c r="D13" s="33">
        <f>+D21+D22</f>
        <v>41832</v>
      </c>
      <c r="E13" s="33">
        <f>+E21+E22</f>
        <v>297006</v>
      </c>
      <c r="F13" s="33">
        <f>+F21+F22</f>
        <v>51871</v>
      </c>
    </row>
    <row r="14" spans="1:6" ht="12.75" thickTop="1">
      <c r="A14" s="10" t="s">
        <v>45</v>
      </c>
      <c r="C14" s="33">
        <f aca="true" t="shared" si="1" ref="C14:C22">SUM(D14:F14)</f>
        <v>71040</v>
      </c>
      <c r="D14" s="60">
        <v>396</v>
      </c>
      <c r="E14" s="61">
        <v>25918</v>
      </c>
      <c r="F14" s="62">
        <v>44726</v>
      </c>
    </row>
    <row r="15" spans="1:6" ht="12">
      <c r="A15" s="10" t="s">
        <v>38</v>
      </c>
      <c r="C15" s="33">
        <f t="shared" si="1"/>
        <v>536</v>
      </c>
      <c r="D15" s="63">
        <v>536</v>
      </c>
      <c r="E15" s="64">
        <v>0</v>
      </c>
      <c r="F15" s="65">
        <v>0</v>
      </c>
    </row>
    <row r="16" spans="1:6" ht="12">
      <c r="A16" s="10" t="s">
        <v>39</v>
      </c>
      <c r="C16" s="33">
        <f t="shared" si="1"/>
        <v>81760</v>
      </c>
      <c r="D16" s="63">
        <v>13657</v>
      </c>
      <c r="E16" s="64">
        <v>68103</v>
      </c>
      <c r="F16" s="65">
        <v>0</v>
      </c>
    </row>
    <row r="17" spans="1:6" ht="12">
      <c r="A17" s="10" t="s">
        <v>40</v>
      </c>
      <c r="C17" s="33">
        <f t="shared" si="1"/>
        <v>18608</v>
      </c>
      <c r="D17" s="63">
        <v>6852</v>
      </c>
      <c r="E17" s="64">
        <v>11756</v>
      </c>
      <c r="F17" s="65">
        <v>0</v>
      </c>
    </row>
    <row r="18" spans="1:6" ht="12">
      <c r="A18" s="10" t="s">
        <v>41</v>
      </c>
      <c r="C18" s="33">
        <f t="shared" si="1"/>
        <v>18593</v>
      </c>
      <c r="D18" s="63">
        <v>389</v>
      </c>
      <c r="E18" s="64">
        <v>18204</v>
      </c>
      <c r="F18" s="65">
        <v>0</v>
      </c>
    </row>
    <row r="19" spans="1:6" ht="12">
      <c r="A19" s="10" t="s">
        <v>42</v>
      </c>
      <c r="C19" s="33">
        <f t="shared" si="1"/>
        <v>83417</v>
      </c>
      <c r="D19" s="63">
        <v>7259</v>
      </c>
      <c r="E19" s="64">
        <v>74209</v>
      </c>
      <c r="F19" s="65">
        <v>1949</v>
      </c>
    </row>
    <row r="20" spans="1:6" ht="12">
      <c r="A20" s="10" t="s">
        <v>43</v>
      </c>
      <c r="C20" s="33">
        <f t="shared" si="1"/>
        <v>66033</v>
      </c>
      <c r="D20" s="63">
        <v>11765</v>
      </c>
      <c r="E20" s="64">
        <v>49072</v>
      </c>
      <c r="F20" s="65">
        <v>5196</v>
      </c>
    </row>
    <row r="21" spans="1:6" ht="12.75" thickBot="1">
      <c r="A21" s="10" t="s">
        <v>44</v>
      </c>
      <c r="C21" s="33">
        <f t="shared" si="1"/>
        <v>50722</v>
      </c>
      <c r="D21" s="66">
        <v>978</v>
      </c>
      <c r="E21" s="67">
        <v>49744</v>
      </c>
      <c r="F21" s="68">
        <v>0</v>
      </c>
    </row>
    <row r="22" spans="3:6" ht="12.75" thickTop="1">
      <c r="C22" s="33">
        <f t="shared" si="1"/>
        <v>339987</v>
      </c>
      <c r="D22" s="34">
        <f>SUM(D14:D20)</f>
        <v>40854</v>
      </c>
      <c r="E22" s="33">
        <f>SUM(E14:E20)</f>
        <v>247262</v>
      </c>
      <c r="F22" s="33">
        <f>SUM(F14:F20)</f>
        <v>51871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9" sqref="E9"/>
    </sheetView>
  </sheetViews>
  <sheetFormatPr defaultColWidth="8.796875" defaultRowHeight="14.25"/>
  <cols>
    <col min="1" max="1" width="11.59765625" style="10" customWidth="1"/>
    <col min="2" max="5" width="11.59765625" style="38" customWidth="1"/>
    <col min="6" max="7" width="11.59765625" style="10" customWidth="1"/>
    <col min="8" max="16384" width="9" style="10" customWidth="1"/>
  </cols>
  <sheetData>
    <row r="1" spans="1:5" ht="15" customHeight="1">
      <c r="A1" s="13"/>
      <c r="B1" s="36" t="s">
        <v>2</v>
      </c>
      <c r="C1" s="36" t="s">
        <v>3</v>
      </c>
      <c r="D1" s="36" t="s">
        <v>4</v>
      </c>
      <c r="E1" s="37" t="s">
        <v>6</v>
      </c>
    </row>
    <row r="2" spans="1:5" ht="15" customHeight="1">
      <c r="A2" s="13"/>
      <c r="B2" s="36"/>
      <c r="C2" s="36"/>
      <c r="D2" s="36"/>
      <c r="E2" s="37"/>
    </row>
    <row r="3" spans="1:6" ht="15" customHeight="1">
      <c r="A3" s="41" t="s">
        <v>25</v>
      </c>
      <c r="B3" s="69">
        <v>62.8</v>
      </c>
      <c r="C3" s="69">
        <v>7.1</v>
      </c>
      <c r="D3" s="69">
        <v>25.2</v>
      </c>
      <c r="E3" s="70">
        <v>4.9</v>
      </c>
      <c r="F3" s="32">
        <f>SUM(B3:E3)</f>
        <v>100</v>
      </c>
    </row>
    <row r="4" spans="1:6" ht="15" customHeight="1">
      <c r="A4" s="41" t="s">
        <v>61</v>
      </c>
      <c r="B4" s="71">
        <v>59.4</v>
      </c>
      <c r="C4" s="71">
        <v>10.6</v>
      </c>
      <c r="D4" s="71">
        <v>29.5</v>
      </c>
      <c r="E4" s="70">
        <v>0.5</v>
      </c>
      <c r="F4" s="32">
        <f>SUM(B4:E4)</f>
        <v>100</v>
      </c>
    </row>
    <row r="5" spans="1:6" ht="15" customHeight="1">
      <c r="A5" s="41" t="s">
        <v>47</v>
      </c>
      <c r="B5" s="72">
        <v>13.5</v>
      </c>
      <c r="C5" s="72">
        <v>0</v>
      </c>
      <c r="D5" s="72">
        <v>86.5</v>
      </c>
      <c r="E5" s="70">
        <v>0</v>
      </c>
      <c r="F5" s="32">
        <f>SUM(B5:E5)</f>
        <v>100</v>
      </c>
    </row>
    <row r="6" ht="15" customHeight="1"/>
    <row r="7" ht="15" customHeight="1">
      <c r="A7" s="40" t="s">
        <v>76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H19" sqref="H19"/>
    </sheetView>
  </sheetViews>
  <sheetFormatPr defaultColWidth="8.796875" defaultRowHeight="14.25"/>
  <cols>
    <col min="1" max="1" width="8" style="10" bestFit="1" customWidth="1"/>
    <col min="2" max="9" width="12.59765625" style="10" customWidth="1"/>
    <col min="10" max="25" width="9" style="10" customWidth="1"/>
    <col min="26" max="26" width="9.8984375" style="10" bestFit="1" customWidth="1"/>
    <col min="27" max="16384" width="9" style="10" customWidth="1"/>
  </cols>
  <sheetData>
    <row r="1" ht="15" customHeight="1"/>
    <row r="2" ht="15" customHeight="1">
      <c r="I2" s="10" t="s">
        <v>12</v>
      </c>
    </row>
    <row r="3" spans="1:9" s="9" customFormat="1" ht="15" customHeight="1">
      <c r="A3" s="7"/>
      <c r="B3" s="8" t="s">
        <v>48</v>
      </c>
      <c r="C3" s="8" t="s">
        <v>49</v>
      </c>
      <c r="D3" s="8" t="s">
        <v>50</v>
      </c>
      <c r="E3" s="8" t="s">
        <v>51</v>
      </c>
      <c r="F3" s="8" t="s">
        <v>52</v>
      </c>
      <c r="G3" s="8" t="s">
        <v>53</v>
      </c>
      <c r="H3" s="8" t="s">
        <v>78</v>
      </c>
      <c r="I3" s="8" t="s">
        <v>54</v>
      </c>
    </row>
    <row r="4" spans="1:9" ht="15" customHeight="1">
      <c r="A4" s="13" t="s">
        <v>25</v>
      </c>
      <c r="B4" s="73">
        <v>98</v>
      </c>
      <c r="C4" s="73">
        <v>1435</v>
      </c>
      <c r="D4" s="73">
        <v>286</v>
      </c>
      <c r="E4" s="73">
        <v>62</v>
      </c>
      <c r="F4" s="73">
        <v>2942</v>
      </c>
      <c r="G4" s="73">
        <v>0</v>
      </c>
      <c r="H4" s="73">
        <v>678</v>
      </c>
      <c r="I4" s="73">
        <f>SUM(B4:H4)</f>
        <v>5501</v>
      </c>
    </row>
    <row r="5" spans="1:9" ht="15" customHeight="1">
      <c r="A5" s="13" t="s">
        <v>46</v>
      </c>
      <c r="B5" s="74">
        <v>490</v>
      </c>
      <c r="C5" s="74">
        <v>10921</v>
      </c>
      <c r="D5" s="74">
        <v>532</v>
      </c>
      <c r="E5" s="74">
        <v>160</v>
      </c>
      <c r="F5" s="74">
        <v>3536</v>
      </c>
      <c r="G5" s="74">
        <v>1059</v>
      </c>
      <c r="H5" s="74">
        <v>74</v>
      </c>
      <c r="I5" s="74">
        <f>SUM(B5:H5)</f>
        <v>16772</v>
      </c>
    </row>
    <row r="6" spans="1:9" ht="15" customHeight="1">
      <c r="A6" s="13" t="s">
        <v>55</v>
      </c>
      <c r="B6" s="13">
        <v>2379</v>
      </c>
      <c r="C6" s="13">
        <v>2379</v>
      </c>
      <c r="D6" s="13">
        <v>2379</v>
      </c>
      <c r="E6" s="13">
        <v>2379</v>
      </c>
      <c r="F6" s="13">
        <v>2379</v>
      </c>
      <c r="G6" s="13">
        <v>2379</v>
      </c>
      <c r="H6" s="13">
        <v>2379</v>
      </c>
      <c r="I6" s="13"/>
    </row>
    <row r="7" ht="15" customHeight="1"/>
    <row r="8" spans="1:9" ht="15" customHeight="1">
      <c r="A8" s="13"/>
      <c r="B8" s="35">
        <f>SUM(B4:B5)</f>
        <v>588</v>
      </c>
      <c r="C8" s="35">
        <f aca="true" t="shared" si="0" ref="C8:H8">SUM(C4:C5)</f>
        <v>12356</v>
      </c>
      <c r="D8" s="35">
        <f t="shared" si="0"/>
        <v>818</v>
      </c>
      <c r="E8" s="35">
        <f t="shared" si="0"/>
        <v>222</v>
      </c>
      <c r="F8" s="35">
        <f t="shared" si="0"/>
        <v>6478</v>
      </c>
      <c r="G8" s="35">
        <f>SUM(G4:G5)</f>
        <v>1059</v>
      </c>
      <c r="H8" s="35">
        <f t="shared" si="0"/>
        <v>752</v>
      </c>
      <c r="I8" s="35">
        <f>SUM(I4:I5)</f>
        <v>22273</v>
      </c>
    </row>
    <row r="9" spans="1:9" ht="15" customHeight="1">
      <c r="A9" s="13"/>
      <c r="B9" s="39">
        <f>B8/I8</f>
        <v>0.02639967673865218</v>
      </c>
      <c r="C9" s="39">
        <f>C8/I8</f>
        <v>0.5547523907870516</v>
      </c>
      <c r="D9" s="39">
        <f>D8/I8</f>
        <v>0.036726080905131776</v>
      </c>
      <c r="E9" s="39">
        <f>E8/I8</f>
        <v>0.009967224891123783</v>
      </c>
      <c r="F9" s="39">
        <f>F8/I8</f>
        <v>0.29084541821936877</v>
      </c>
      <c r="G9" s="39">
        <f>G8/I8</f>
        <v>0.04754635657522561</v>
      </c>
      <c r="H9" s="39">
        <f>H8/I8</f>
        <v>0.033762851883446326</v>
      </c>
      <c r="I9" s="35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2012-04-19T03:00:33Z</cp:lastPrinted>
  <dcterms:created xsi:type="dcterms:W3CDTF">2000-01-12T05:14:07Z</dcterms:created>
  <dcterms:modified xsi:type="dcterms:W3CDTF">2012-04-20T01:31:42Z</dcterms:modified>
  <cp:category/>
  <cp:version/>
  <cp:contentType/>
  <cp:contentStatus/>
</cp:coreProperties>
</file>