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職員\技監（松澤H30~）\0_R4年度\R4＿（プロポ）Jクレ\●J-クレジット報告書（☞県）\地位特定EXCEL（地位指数曲線）\"/>
    </mc:Choice>
  </mc:AlternateContent>
  <xr:revisionPtr revIDLastSave="0" documentId="13_ncr:1_{45A3EEDE-A4AB-4EA5-BE91-B55E077F202A}" xr6:coauthVersionLast="47" xr6:coauthVersionMax="47" xr10:uidLastSave="{00000000-0000-0000-0000-000000000000}"/>
  <bookViews>
    <workbookView xWindow="-38510" yWindow="-110" windowWidth="38620" windowHeight="21220" tabRatio="710" activeTab="5" xr2:uid="{E6FE74D1-4B71-41DD-843F-603B829DB98A}"/>
  </bookViews>
  <sheets>
    <sheet name="地位判定の使い方 " sheetId="7" r:id="rId1"/>
    <sheet name="地位判定（東山スギ地位指数曲線）" sheetId="2" r:id="rId2"/>
    <sheet name="地位判定（裏東北・北陸スギ地位指数曲線）" sheetId="3" r:id="rId3"/>
    <sheet name="ヒノキ地位判定（ヒノキ地位指数曲線）" sheetId="1" r:id="rId4"/>
    <sheet name="アカマツ地位判定（アカマツ地位指数曲線）" sheetId="4" r:id="rId5"/>
    <sheet name="カラマツ地位判定（カラマツ地位指数曲線）" sheetId="5" r:id="rId6"/>
  </sheets>
  <definedNames>
    <definedName name="_xlnm.Print_Area" localSheetId="4">'アカマツ地位判定（アカマツ地位指数曲線）'!$A$1:$Q$31</definedName>
    <definedName name="_xlnm.Print_Area" localSheetId="5">'カラマツ地位判定（カラマツ地位指数曲線）'!$A$1:$Q$31</definedName>
    <definedName name="_xlnm.Print_Area" localSheetId="3">'ヒノキ地位判定（ヒノキ地位指数曲線）'!$A$1:$Q$31</definedName>
    <definedName name="_xlnm.Print_Area" localSheetId="1">'地位判定（東山スギ地位指数曲線）'!$A$1:$Q$31</definedName>
    <definedName name="_xlnm.Print_Area" localSheetId="2">'地位判定（裏東北・北陸スギ地位指数曲線）'!$A$1:$Q$31</definedName>
    <definedName name="_xlnm.Print_Area" localSheetId="0">'地位判定の使い方 '!$A$8:$Q$38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B17" i="4"/>
  <c r="T23" i="4"/>
  <c r="S24" i="4"/>
  <c r="U24" i="4" s="1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8" i="4"/>
  <c r="W9" i="4"/>
  <c r="X9" i="4"/>
  <c r="W10" i="4"/>
  <c r="X10" i="4"/>
  <c r="W11" i="4"/>
  <c r="X11" i="4"/>
  <c r="W12" i="4"/>
  <c r="X12" i="4"/>
  <c r="W13" i="4"/>
  <c r="X13" i="4"/>
  <c r="W14" i="4"/>
  <c r="X14" i="4"/>
  <c r="W15" i="4"/>
  <c r="X15" i="4"/>
  <c r="W16" i="4"/>
  <c r="X16" i="4"/>
  <c r="W17" i="4"/>
  <c r="X17" i="4"/>
  <c r="W18" i="4"/>
  <c r="X18" i="4"/>
  <c r="W19" i="4"/>
  <c r="X19" i="4"/>
  <c r="W20" i="4"/>
  <c r="X20" i="4"/>
  <c r="W21" i="4"/>
  <c r="X21" i="4"/>
  <c r="W22" i="4"/>
  <c r="X22" i="4"/>
  <c r="W23" i="4"/>
  <c r="X23" i="4"/>
  <c r="X8" i="4"/>
  <c r="W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8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C59" i="3"/>
  <c r="V10" i="3"/>
  <c r="T8" i="5"/>
  <c r="W8" i="5"/>
  <c r="C50" i="5"/>
  <c r="U11" i="3"/>
  <c r="X9" i="5"/>
  <c r="X10" i="5"/>
  <c r="X11" i="5"/>
  <c r="X12" i="5"/>
  <c r="X13" i="5"/>
  <c r="X14" i="5"/>
  <c r="X8" i="5"/>
  <c r="W9" i="5"/>
  <c r="W10" i="5"/>
  <c r="W11" i="5"/>
  <c r="W12" i="5"/>
  <c r="W13" i="5"/>
  <c r="W14" i="5"/>
  <c r="V9" i="5"/>
  <c r="V10" i="5"/>
  <c r="V11" i="5"/>
  <c r="V12" i="5"/>
  <c r="V13" i="5"/>
  <c r="V14" i="5"/>
  <c r="V8" i="5"/>
  <c r="U9" i="5"/>
  <c r="U10" i="5"/>
  <c r="U11" i="5"/>
  <c r="U12" i="5"/>
  <c r="U13" i="5"/>
  <c r="U14" i="5"/>
  <c r="U8" i="5"/>
  <c r="T9" i="5"/>
  <c r="T10" i="5"/>
  <c r="T11" i="5"/>
  <c r="T12" i="5"/>
  <c r="T13" i="5"/>
  <c r="T14" i="5"/>
  <c r="X14" i="3"/>
  <c r="X13" i="3"/>
  <c r="X12" i="3"/>
  <c r="X11" i="3"/>
  <c r="X10" i="3"/>
  <c r="X9" i="3"/>
  <c r="X8" i="3"/>
  <c r="T15" i="3"/>
  <c r="T14" i="3"/>
  <c r="T13" i="3"/>
  <c r="T12" i="3"/>
  <c r="T11" i="3"/>
  <c r="T10" i="3"/>
  <c r="T9" i="3"/>
  <c r="T8" i="3"/>
  <c r="B16" i="5"/>
  <c r="S15" i="5"/>
  <c r="S16" i="5" s="1"/>
  <c r="X16" i="5" s="1"/>
  <c r="B16" i="4"/>
  <c r="S15" i="4"/>
  <c r="S16" i="4" s="1"/>
  <c r="B16" i="3"/>
  <c r="B17" i="3" s="1"/>
  <c r="S15" i="3"/>
  <c r="S16" i="3" s="1"/>
  <c r="T16" i="3" s="1"/>
  <c r="W14" i="3"/>
  <c r="V14" i="3"/>
  <c r="U14" i="3"/>
  <c r="W13" i="3"/>
  <c r="V13" i="3"/>
  <c r="U13" i="3"/>
  <c r="W12" i="3"/>
  <c r="V12" i="3"/>
  <c r="U12" i="3"/>
  <c r="W11" i="3"/>
  <c r="V11" i="3"/>
  <c r="W10" i="3"/>
  <c r="U10" i="3"/>
  <c r="W9" i="3"/>
  <c r="V9" i="3"/>
  <c r="U9" i="3"/>
  <c r="W8" i="3"/>
  <c r="V8" i="3"/>
  <c r="U8" i="3"/>
  <c r="C58" i="2"/>
  <c r="B16" i="2"/>
  <c r="B17" i="2" s="1"/>
  <c r="X15" i="2"/>
  <c r="S15" i="2"/>
  <c r="S16" i="2" s="1"/>
  <c r="X14" i="2"/>
  <c r="W14" i="2"/>
  <c r="V14" i="2"/>
  <c r="U14" i="2"/>
  <c r="T14" i="2"/>
  <c r="X13" i="2"/>
  <c r="W13" i="2"/>
  <c r="V13" i="2"/>
  <c r="U13" i="2"/>
  <c r="T13" i="2"/>
  <c r="X12" i="2"/>
  <c r="W12" i="2"/>
  <c r="V12" i="2"/>
  <c r="U12" i="2"/>
  <c r="T12" i="2"/>
  <c r="X11" i="2"/>
  <c r="W11" i="2"/>
  <c r="V11" i="2"/>
  <c r="U11" i="2"/>
  <c r="T11" i="2"/>
  <c r="X10" i="2"/>
  <c r="W10" i="2"/>
  <c r="V10" i="2"/>
  <c r="U10" i="2"/>
  <c r="T10" i="2"/>
  <c r="X9" i="2"/>
  <c r="W9" i="2"/>
  <c r="V9" i="2"/>
  <c r="U9" i="2"/>
  <c r="T9" i="2"/>
  <c r="X8" i="2"/>
  <c r="W8" i="2"/>
  <c r="V8" i="2"/>
  <c r="U8" i="2"/>
  <c r="T8" i="2"/>
  <c r="C60" i="1"/>
  <c r="B16" i="1"/>
  <c r="B15" i="1" s="1"/>
  <c r="B14" i="1" s="1"/>
  <c r="B13" i="1" s="1"/>
  <c r="S15" i="1"/>
  <c r="V15" i="1" s="1"/>
  <c r="X14" i="1"/>
  <c r="W14" i="1"/>
  <c r="V14" i="1"/>
  <c r="U14" i="1"/>
  <c r="T14" i="1"/>
  <c r="B15" i="5" l="1"/>
  <c r="C15" i="5" s="1"/>
  <c r="B17" i="5"/>
  <c r="B18" i="5" s="1"/>
  <c r="T24" i="4"/>
  <c r="C42" i="4" s="1"/>
  <c r="C16" i="3"/>
  <c r="U15" i="3"/>
  <c r="X15" i="3"/>
  <c r="X16" i="3"/>
  <c r="B18" i="2"/>
  <c r="B19" i="2" s="1"/>
  <c r="B20" i="2" s="1"/>
  <c r="B21" i="2" s="1"/>
  <c r="B22" i="2" s="1"/>
  <c r="B23" i="2" s="1"/>
  <c r="B24" i="2" s="1"/>
  <c r="B25" i="2" s="1"/>
  <c r="B26" i="2" s="1"/>
  <c r="T15" i="2"/>
  <c r="U15" i="2"/>
  <c r="V15" i="2"/>
  <c r="X24" i="4"/>
  <c r="W24" i="4"/>
  <c r="V24" i="4"/>
  <c r="B17" i="1"/>
  <c r="C17" i="1" s="1"/>
  <c r="C17" i="3"/>
  <c r="C16" i="5"/>
  <c r="T16" i="5"/>
  <c r="U16" i="5"/>
  <c r="V16" i="5"/>
  <c r="W16" i="5"/>
  <c r="T15" i="5"/>
  <c r="U15" i="5"/>
  <c r="V15" i="5"/>
  <c r="W15" i="5"/>
  <c r="X15" i="5"/>
  <c r="S17" i="5"/>
  <c r="S17" i="4"/>
  <c r="B18" i="4"/>
  <c r="B15" i="4"/>
  <c r="W16" i="3"/>
  <c r="V16" i="3"/>
  <c r="U16" i="3"/>
  <c r="S17" i="3"/>
  <c r="B18" i="3"/>
  <c r="V15" i="3"/>
  <c r="W15" i="3"/>
  <c r="B15" i="3"/>
  <c r="X16" i="2"/>
  <c r="W16" i="2"/>
  <c r="T16" i="2"/>
  <c r="V16" i="2"/>
  <c r="U16" i="2"/>
  <c r="S17" i="2"/>
  <c r="B15" i="2"/>
  <c r="B14" i="2" s="1"/>
  <c r="B13" i="2" s="1"/>
  <c r="C13" i="2" s="1"/>
  <c r="C17" i="2"/>
  <c r="C23" i="2"/>
  <c r="C19" i="2"/>
  <c r="W15" i="2"/>
  <c r="C16" i="2"/>
  <c r="X15" i="1"/>
  <c r="W13" i="1"/>
  <c r="X13" i="1"/>
  <c r="C13" i="1"/>
  <c r="W15" i="1"/>
  <c r="X12" i="1"/>
  <c r="W12" i="1"/>
  <c r="V12" i="1"/>
  <c r="U12" i="1"/>
  <c r="T12" i="1"/>
  <c r="U13" i="1"/>
  <c r="C15" i="1"/>
  <c r="T13" i="1"/>
  <c r="V13" i="1"/>
  <c r="S16" i="1"/>
  <c r="C14" i="1"/>
  <c r="C16" i="1"/>
  <c r="T15" i="1"/>
  <c r="U15" i="1"/>
  <c r="B14" i="5" l="1"/>
  <c r="B13" i="5" s="1"/>
  <c r="C13" i="5" s="1"/>
  <c r="C17" i="5"/>
  <c r="B19" i="5"/>
  <c r="C18" i="5"/>
  <c r="C41" i="4"/>
  <c r="B18" i="1"/>
  <c r="C24" i="2"/>
  <c r="C22" i="2"/>
  <c r="C25" i="2"/>
  <c r="C18" i="2"/>
  <c r="C20" i="2"/>
  <c r="C21" i="2"/>
  <c r="T17" i="3"/>
  <c r="X17" i="3"/>
  <c r="B27" i="2"/>
  <c r="C27" i="2" s="1"/>
  <c r="C26" i="2"/>
  <c r="C19" i="4"/>
  <c r="X17" i="5"/>
  <c r="W17" i="5"/>
  <c r="V17" i="5"/>
  <c r="U17" i="5"/>
  <c r="T17" i="5"/>
  <c r="C15" i="2"/>
  <c r="S18" i="5"/>
  <c r="B19" i="4"/>
  <c r="S18" i="4"/>
  <c r="B14" i="4"/>
  <c r="C14" i="4" s="1"/>
  <c r="B19" i="3"/>
  <c r="C18" i="3"/>
  <c r="S18" i="3"/>
  <c r="U17" i="3"/>
  <c r="W17" i="3"/>
  <c r="V17" i="3"/>
  <c r="B14" i="3"/>
  <c r="C15" i="3"/>
  <c r="S18" i="2"/>
  <c r="X17" i="2"/>
  <c r="U17" i="2"/>
  <c r="W17" i="2"/>
  <c r="V17" i="2"/>
  <c r="T17" i="2"/>
  <c r="C14" i="2"/>
  <c r="X11" i="1"/>
  <c r="U11" i="1"/>
  <c r="W11" i="1"/>
  <c r="V11" i="1"/>
  <c r="T11" i="1"/>
  <c r="S17" i="1"/>
  <c r="X16" i="1"/>
  <c r="V16" i="1"/>
  <c r="W16" i="1"/>
  <c r="T16" i="1"/>
  <c r="U16" i="1"/>
  <c r="C14" i="5" l="1"/>
  <c r="B20" i="5"/>
  <c r="C19" i="5"/>
  <c r="C17" i="4"/>
  <c r="C16" i="4"/>
  <c r="C15" i="4"/>
  <c r="C18" i="4"/>
  <c r="B19" i="1"/>
  <c r="C18" i="1"/>
  <c r="X18" i="3"/>
  <c r="T18" i="3"/>
  <c r="X18" i="5"/>
  <c r="W18" i="5"/>
  <c r="V18" i="5"/>
  <c r="U18" i="5"/>
  <c r="T18" i="5"/>
  <c r="S19" i="5"/>
  <c r="B13" i="4"/>
  <c r="C13" i="4" s="1"/>
  <c r="S19" i="4"/>
  <c r="B20" i="4"/>
  <c r="C20" i="4" s="1"/>
  <c r="C14" i="3"/>
  <c r="B13" i="3"/>
  <c r="C13" i="3" s="1"/>
  <c r="W18" i="3"/>
  <c r="U18" i="3"/>
  <c r="V18" i="3"/>
  <c r="S19" i="3"/>
  <c r="B20" i="3"/>
  <c r="C19" i="3"/>
  <c r="X18" i="2"/>
  <c r="W18" i="2"/>
  <c r="V18" i="2"/>
  <c r="U18" i="2"/>
  <c r="T18" i="2"/>
  <c r="S19" i="2"/>
  <c r="T10" i="1"/>
  <c r="X10" i="1"/>
  <c r="V10" i="1"/>
  <c r="U10" i="1"/>
  <c r="W10" i="1"/>
  <c r="W17" i="1"/>
  <c r="V17" i="1"/>
  <c r="U17" i="1"/>
  <c r="T17" i="1"/>
  <c r="S18" i="1"/>
  <c r="X17" i="1"/>
  <c r="B21" i="5" l="1"/>
  <c r="C20" i="5"/>
  <c r="B20" i="1"/>
  <c r="C19" i="1"/>
  <c r="T19" i="3"/>
  <c r="X19" i="3"/>
  <c r="U19" i="5"/>
  <c r="W19" i="5"/>
  <c r="X19" i="5"/>
  <c r="V19" i="5"/>
  <c r="T19" i="5"/>
  <c r="S20" i="5"/>
  <c r="B21" i="4"/>
  <c r="C21" i="4" s="1"/>
  <c r="S20" i="4"/>
  <c r="B21" i="3"/>
  <c r="C20" i="3"/>
  <c r="S20" i="3"/>
  <c r="U19" i="3"/>
  <c r="W19" i="3"/>
  <c r="V19" i="3"/>
  <c r="S20" i="2"/>
  <c r="X19" i="2"/>
  <c r="W19" i="2"/>
  <c r="V19" i="2"/>
  <c r="U19" i="2"/>
  <c r="T19" i="2"/>
  <c r="U18" i="1"/>
  <c r="S19" i="1"/>
  <c r="X18" i="1"/>
  <c r="W18" i="1"/>
  <c r="V18" i="1"/>
  <c r="T18" i="1"/>
  <c r="U9" i="1"/>
  <c r="T9" i="1"/>
  <c r="X9" i="1"/>
  <c r="W9" i="1"/>
  <c r="V9" i="1"/>
  <c r="B22" i="5" l="1"/>
  <c r="C21" i="5"/>
  <c r="B21" i="1"/>
  <c r="C20" i="1"/>
  <c r="X20" i="3"/>
  <c r="T20" i="3"/>
  <c r="X20" i="5"/>
  <c r="U20" i="5"/>
  <c r="T20" i="5"/>
  <c r="W20" i="5"/>
  <c r="V20" i="5"/>
  <c r="S21" i="5"/>
  <c r="S21" i="4"/>
  <c r="B22" i="4"/>
  <c r="C22" i="4" s="1"/>
  <c r="U20" i="3"/>
  <c r="W20" i="3"/>
  <c r="V20" i="3"/>
  <c r="S21" i="3"/>
  <c r="B22" i="3"/>
  <c r="C21" i="3"/>
  <c r="X20" i="2"/>
  <c r="W20" i="2"/>
  <c r="T20" i="2"/>
  <c r="V20" i="2"/>
  <c r="U20" i="2"/>
  <c r="S21" i="2"/>
  <c r="U8" i="1"/>
  <c r="X8" i="1"/>
  <c r="W8" i="1"/>
  <c r="T8" i="1"/>
  <c r="V8" i="1"/>
  <c r="W19" i="1"/>
  <c r="V19" i="1"/>
  <c r="U19" i="1"/>
  <c r="T19" i="1"/>
  <c r="S20" i="1"/>
  <c r="X19" i="1"/>
  <c r="B23" i="5" l="1"/>
  <c r="C22" i="5"/>
  <c r="B22" i="1"/>
  <c r="C21" i="1"/>
  <c r="X21" i="3"/>
  <c r="T21" i="3"/>
  <c r="X21" i="5"/>
  <c r="W21" i="5"/>
  <c r="V21" i="5"/>
  <c r="U21" i="5"/>
  <c r="T21" i="5"/>
  <c r="S22" i="5"/>
  <c r="B23" i="4"/>
  <c r="C23" i="4" s="1"/>
  <c r="S22" i="4"/>
  <c r="S22" i="3"/>
  <c r="W21" i="3"/>
  <c r="U21" i="3"/>
  <c r="V21" i="3"/>
  <c r="B23" i="3"/>
  <c r="C22" i="3"/>
  <c r="S22" i="2"/>
  <c r="X21" i="2"/>
  <c r="V21" i="2"/>
  <c r="U21" i="2"/>
  <c r="W21" i="2"/>
  <c r="T21" i="2"/>
  <c r="T20" i="1"/>
  <c r="V20" i="1"/>
  <c r="S21" i="1"/>
  <c r="U20" i="1"/>
  <c r="X20" i="1"/>
  <c r="W20" i="1"/>
  <c r="B24" i="5" l="1"/>
  <c r="C23" i="5"/>
  <c r="B23" i="1"/>
  <c r="C22" i="1"/>
  <c r="X22" i="3"/>
  <c r="T22" i="3"/>
  <c r="X22" i="5"/>
  <c r="W22" i="5"/>
  <c r="V22" i="5"/>
  <c r="U22" i="5"/>
  <c r="T22" i="5"/>
  <c r="S23" i="5"/>
  <c r="S23" i="4"/>
  <c r="B24" i="4"/>
  <c r="C24" i="4" s="1"/>
  <c r="B24" i="3"/>
  <c r="C23" i="3"/>
  <c r="U22" i="3"/>
  <c r="W22" i="3"/>
  <c r="V22" i="3"/>
  <c r="S23" i="3"/>
  <c r="X22" i="2"/>
  <c r="T22" i="2"/>
  <c r="W22" i="2"/>
  <c r="V22" i="2"/>
  <c r="U22" i="2"/>
  <c r="S23" i="2"/>
  <c r="W21" i="1"/>
  <c r="V21" i="1"/>
  <c r="U21" i="1"/>
  <c r="T21" i="1"/>
  <c r="S22" i="1"/>
  <c r="X21" i="1"/>
  <c r="B25" i="5" l="1"/>
  <c r="C24" i="5"/>
  <c r="B24" i="1"/>
  <c r="C23" i="1"/>
  <c r="X23" i="3"/>
  <c r="T23" i="3"/>
  <c r="W23" i="5"/>
  <c r="U23" i="5"/>
  <c r="X23" i="5"/>
  <c r="V23" i="5"/>
  <c r="T23" i="5"/>
  <c r="B25" i="4"/>
  <c r="C25" i="4" s="1"/>
  <c r="W23" i="3"/>
  <c r="V23" i="3"/>
  <c r="U23" i="3"/>
  <c r="B25" i="3"/>
  <c r="C24" i="3"/>
  <c r="X23" i="2"/>
  <c r="W23" i="2"/>
  <c r="V23" i="2"/>
  <c r="U23" i="2"/>
  <c r="T23" i="2"/>
  <c r="V22" i="1"/>
  <c r="U22" i="1"/>
  <c r="T22" i="1"/>
  <c r="S23" i="1"/>
  <c r="X22" i="1"/>
  <c r="W22" i="1"/>
  <c r="C25" i="5" l="1"/>
  <c r="B26" i="5"/>
  <c r="B25" i="1"/>
  <c r="C24" i="1"/>
  <c r="B26" i="4"/>
  <c r="C26" i="4" s="1"/>
  <c r="B26" i="3"/>
  <c r="C25" i="3"/>
  <c r="W23" i="1"/>
  <c r="V23" i="1"/>
  <c r="U23" i="1"/>
  <c r="T23" i="1"/>
  <c r="X23" i="1"/>
  <c r="C26" i="5" l="1"/>
  <c r="B27" i="5"/>
  <c r="C27" i="5" s="1"/>
  <c r="B26" i="1"/>
  <c r="C25" i="1"/>
  <c r="B27" i="4"/>
  <c r="C27" i="4" s="1"/>
  <c r="B27" i="3"/>
  <c r="C27" i="3" s="1"/>
  <c r="C26" i="3"/>
  <c r="B27" i="1" l="1"/>
  <c r="C27" i="1" s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長野県林業コンサルタント協会</author>
  </authors>
  <commentList>
    <comment ref="C12" authorId="0" shapeId="0" xr:uid="{DA67752E-78D3-4601-8B3F-1495E4DEDCD8}">
      <text>
        <r>
          <rPr>
            <b/>
            <sz val="9"/>
            <color indexed="81"/>
            <rFont val="ＭＳ Ｐゴシック"/>
            <family val="3"/>
            <charset val="128"/>
          </rPr>
          <t>現樹高を入力</t>
        </r>
      </text>
    </comment>
    <comment ref="C13" authorId="0" shapeId="0" xr:uid="{86918591-4F5E-46E9-9E21-972A0AD0CB01}">
      <text>
        <r>
          <rPr>
            <b/>
            <sz val="9"/>
            <color indexed="81"/>
            <rFont val="ＭＳ Ｐゴシック"/>
            <family val="3"/>
            <charset val="128"/>
          </rPr>
          <t>現林齢を入力: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長野県林業コンサルタント協会</author>
  </authors>
  <commentList>
    <comment ref="C5" authorId="0" shapeId="0" xr:uid="{0DB6B7D0-0CD9-46BB-A1A2-CDB60BF07325}">
      <text>
        <r>
          <rPr>
            <b/>
            <sz val="9"/>
            <color indexed="81"/>
            <rFont val="ＭＳ Ｐゴシック"/>
            <family val="3"/>
            <charset val="128"/>
          </rPr>
          <t>現樹高を入力</t>
        </r>
      </text>
    </comment>
    <comment ref="C6" authorId="0" shapeId="0" xr:uid="{ADB59CC1-CE3F-4106-A2AA-E9FA68E5EA8C}">
      <text>
        <r>
          <rPr>
            <b/>
            <sz val="9"/>
            <color indexed="81"/>
            <rFont val="ＭＳ Ｐゴシック"/>
            <family val="3"/>
            <charset val="128"/>
          </rPr>
          <t>現林齢を入力: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長野県林業コンサルタント協会</author>
  </authors>
  <commentList>
    <comment ref="C5" authorId="0" shapeId="0" xr:uid="{4E7A632C-B6B2-41E5-BFAA-2C718B228295}">
      <text>
        <r>
          <rPr>
            <b/>
            <sz val="9"/>
            <color indexed="81"/>
            <rFont val="ＭＳ Ｐゴシック"/>
            <family val="3"/>
            <charset val="128"/>
          </rPr>
          <t>現樹高を入力</t>
        </r>
      </text>
    </comment>
    <comment ref="C6" authorId="0" shapeId="0" xr:uid="{6ED31225-F0EC-4A46-BF51-F589CBBE2D3C}">
      <text>
        <r>
          <rPr>
            <b/>
            <sz val="9"/>
            <color indexed="81"/>
            <rFont val="ＭＳ Ｐゴシック"/>
            <family val="3"/>
            <charset val="128"/>
          </rPr>
          <t>現林齢を入力: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長野県林業コンサルタント協会</author>
  </authors>
  <commentList>
    <comment ref="C5" authorId="0" shapeId="0" xr:uid="{9F1F45CD-CD67-4E4C-8B0B-8D7FEB26A00B}">
      <text>
        <r>
          <rPr>
            <b/>
            <sz val="9"/>
            <color indexed="81"/>
            <rFont val="ＭＳ Ｐゴシック"/>
            <family val="3"/>
            <charset val="128"/>
          </rPr>
          <t>現樹高を入力</t>
        </r>
      </text>
    </comment>
    <comment ref="C6" authorId="0" shapeId="0" xr:uid="{AB9BEC2D-E76E-4980-82F0-0A5A7C61996F}">
      <text>
        <r>
          <rPr>
            <b/>
            <sz val="9"/>
            <color indexed="81"/>
            <rFont val="ＭＳ Ｐゴシック"/>
            <family val="3"/>
            <charset val="128"/>
          </rPr>
          <t>現林齢を入力: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長野県林業コンサルタント協会</author>
  </authors>
  <commentList>
    <comment ref="C5" authorId="0" shapeId="0" xr:uid="{BBA663EF-DC28-4B78-A03A-7C9582FB3714}">
      <text>
        <r>
          <rPr>
            <b/>
            <sz val="9"/>
            <color indexed="81"/>
            <rFont val="ＭＳ Ｐゴシック"/>
            <family val="3"/>
            <charset val="128"/>
          </rPr>
          <t>現樹高を入力</t>
        </r>
      </text>
    </comment>
    <comment ref="C6" authorId="0" shapeId="0" xr:uid="{066A829E-DEE9-4457-8035-6FCE34868661}">
      <text>
        <r>
          <rPr>
            <b/>
            <sz val="9"/>
            <color indexed="81"/>
            <rFont val="ＭＳ Ｐゴシック"/>
            <family val="3"/>
            <charset val="128"/>
          </rPr>
          <t>現林齢を入力: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長野県林業コンサルタント協会</author>
  </authors>
  <commentList>
    <comment ref="C5" authorId="0" shapeId="0" xr:uid="{3D2B1067-79FE-4910-B23C-7295566EF096}">
      <text>
        <r>
          <rPr>
            <b/>
            <sz val="9"/>
            <color indexed="81"/>
            <rFont val="ＭＳ Ｐゴシック"/>
            <family val="3"/>
            <charset val="128"/>
          </rPr>
          <t>現樹高を入力</t>
        </r>
      </text>
    </comment>
    <comment ref="C6" authorId="0" shapeId="0" xr:uid="{47FB84BC-CB18-49D4-889E-A6CF381FA4D2}">
      <text>
        <r>
          <rPr>
            <b/>
            <sz val="9"/>
            <color indexed="81"/>
            <rFont val="ＭＳ Ｐゴシック"/>
            <family val="3"/>
            <charset val="128"/>
          </rPr>
          <t>現林齢を入力: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<sst xmlns="http://schemas.openxmlformats.org/spreadsheetml/2006/main" count="134" uniqueCount="34">
  <si>
    <t xml:space="preserve">    M</t>
  </si>
  <si>
    <t xml:space="preserve">  L</t>
  </si>
  <si>
    <t xml:space="preserve">  K</t>
  </si>
  <si>
    <t>M</t>
    <phoneticPr fontId="4"/>
  </si>
  <si>
    <r>
      <rPr>
        <b/>
        <sz val="20"/>
        <rFont val="ＭＳ ゴシック"/>
        <family val="3"/>
        <charset val="128"/>
      </rPr>
      <t>ヒノキ林分地位指数曲線</t>
    </r>
    <rPh sb="3" eb="5">
      <t>リンブン</t>
    </rPh>
    <rPh sb="5" eb="11">
      <t>チイシスウキョクセン</t>
    </rPh>
    <phoneticPr fontId="4"/>
  </si>
  <si>
    <r>
      <rPr>
        <b/>
        <sz val="14"/>
        <rFont val="ＭＳ ゴシック"/>
        <family val="3"/>
        <charset val="128"/>
      </rPr>
      <t>地位の判定</t>
    </r>
    <rPh sb="0" eb="2">
      <t>チイ</t>
    </rPh>
    <rPh sb="3" eb="5">
      <t>ハンテイ</t>
    </rPh>
    <phoneticPr fontId="4"/>
  </si>
  <si>
    <r>
      <rPr>
        <sz val="11"/>
        <rFont val="ＭＳ 明朝"/>
        <family val="1"/>
        <charset val="128"/>
      </rPr>
      <t>年生</t>
    </r>
    <phoneticPr fontId="4"/>
  </si>
  <si>
    <r>
      <rPr>
        <sz val="11"/>
        <rFont val="ＭＳ 明朝"/>
        <family val="1"/>
        <charset val="128"/>
      </rPr>
      <t>地位１</t>
    </r>
    <rPh sb="0" eb="2">
      <t>チイ</t>
    </rPh>
    <phoneticPr fontId="4"/>
  </si>
  <si>
    <r>
      <rPr>
        <sz val="11"/>
        <rFont val="ＭＳ 明朝"/>
        <family val="1"/>
        <charset val="128"/>
      </rPr>
      <t>地位</t>
    </r>
    <r>
      <rPr>
        <sz val="11"/>
        <rFont val="Century"/>
        <family val="1"/>
      </rPr>
      <t>2</t>
    </r>
    <rPh sb="0" eb="2">
      <t>チイ</t>
    </rPh>
    <phoneticPr fontId="4"/>
  </si>
  <si>
    <r>
      <rPr>
        <sz val="11"/>
        <rFont val="ＭＳ 明朝"/>
        <family val="1"/>
        <charset val="128"/>
      </rPr>
      <t>地位</t>
    </r>
    <r>
      <rPr>
        <sz val="11"/>
        <rFont val="Century"/>
        <family val="1"/>
      </rPr>
      <t>3</t>
    </r>
    <rPh sb="0" eb="2">
      <t>チイ</t>
    </rPh>
    <phoneticPr fontId="4"/>
  </si>
  <si>
    <r>
      <rPr>
        <sz val="11"/>
        <rFont val="ＭＳ 明朝"/>
        <family val="1"/>
        <charset val="128"/>
      </rPr>
      <t>地位</t>
    </r>
    <r>
      <rPr>
        <sz val="11"/>
        <rFont val="Century"/>
        <family val="1"/>
      </rPr>
      <t>4</t>
    </r>
    <rPh sb="0" eb="2">
      <t>チイ</t>
    </rPh>
    <phoneticPr fontId="4"/>
  </si>
  <si>
    <r>
      <rPr>
        <sz val="11"/>
        <rFont val="ＭＳ 明朝"/>
        <family val="1"/>
        <charset val="128"/>
      </rPr>
      <t>地位</t>
    </r>
    <r>
      <rPr>
        <sz val="11"/>
        <rFont val="Century"/>
        <family val="1"/>
      </rPr>
      <t>5</t>
    </r>
    <rPh sb="0" eb="2">
      <t>チイ</t>
    </rPh>
    <phoneticPr fontId="4"/>
  </si>
  <si>
    <r>
      <rPr>
        <sz val="14"/>
        <rFont val="ＭＳ 明朝"/>
        <family val="1"/>
        <charset val="128"/>
      </rPr>
      <t>樹高</t>
    </r>
    <rPh sb="0" eb="2">
      <t>ジュコウ</t>
    </rPh>
    <phoneticPr fontId="4"/>
  </si>
  <si>
    <r>
      <rPr>
        <sz val="14"/>
        <rFont val="ＭＳ 明朝"/>
        <family val="1"/>
        <charset val="128"/>
      </rPr>
      <t>ｍ</t>
    </r>
    <phoneticPr fontId="4"/>
  </si>
  <si>
    <r>
      <rPr>
        <sz val="14"/>
        <rFont val="ＭＳ 明朝"/>
        <family val="1"/>
        <charset val="128"/>
      </rPr>
      <t>林齢</t>
    </r>
    <rPh sb="0" eb="1">
      <t>リン</t>
    </rPh>
    <rPh sb="1" eb="2">
      <t>レイ</t>
    </rPh>
    <phoneticPr fontId="4"/>
  </si>
  <si>
    <r>
      <rPr>
        <sz val="14"/>
        <rFont val="ＭＳ 明朝"/>
        <family val="1"/>
        <charset val="128"/>
      </rPr>
      <t>年</t>
    </r>
    <rPh sb="0" eb="1">
      <t>ネン</t>
    </rPh>
    <phoneticPr fontId="4"/>
  </si>
  <si>
    <r>
      <rPr>
        <b/>
        <sz val="14"/>
        <rFont val="ＭＳ 明朝"/>
        <family val="1"/>
        <charset val="128"/>
      </rPr>
      <t>当該林分樹高予測</t>
    </r>
    <rPh sb="0" eb="2">
      <t>トウガイ</t>
    </rPh>
    <rPh sb="2" eb="4">
      <t>リンブン</t>
    </rPh>
    <rPh sb="4" eb="6">
      <t>ジュコウ</t>
    </rPh>
    <rPh sb="6" eb="8">
      <t>ヨソク</t>
    </rPh>
    <phoneticPr fontId="4"/>
  </si>
  <si>
    <r>
      <t xml:space="preserve"> </t>
    </r>
    <r>
      <rPr>
        <sz val="11"/>
        <rFont val="ＭＳ 明朝"/>
        <family val="1"/>
        <charset val="128"/>
      </rPr>
      <t>樹高</t>
    </r>
    <r>
      <rPr>
        <sz val="11"/>
        <rFont val="Century"/>
        <family val="1"/>
      </rPr>
      <t>m</t>
    </r>
  </si>
  <si>
    <r>
      <t xml:space="preserve">**** </t>
    </r>
    <r>
      <rPr>
        <b/>
        <sz val="14"/>
        <rFont val="ＭＳ 明朝"/>
        <family val="1"/>
        <charset val="128"/>
      </rPr>
      <t>一分子式の係数</t>
    </r>
    <r>
      <rPr>
        <b/>
        <sz val="14"/>
        <rFont val="Century"/>
        <family val="1"/>
      </rPr>
      <t xml:space="preserve"> M,L,K****</t>
    </r>
  </si>
  <si>
    <r>
      <rPr>
        <sz val="11"/>
        <rFont val="ＭＳ 明朝"/>
        <family val="1"/>
        <charset val="128"/>
      </rPr>
      <t>地位</t>
    </r>
  </si>
  <si>
    <r>
      <rPr>
        <b/>
        <sz val="14"/>
        <rFont val="ＭＳ Ｐゴシック"/>
        <family val="3"/>
        <charset val="128"/>
      </rPr>
      <t>【参考】ヒノキ林分地位別樹高（単位</t>
    </r>
    <r>
      <rPr>
        <b/>
        <sz val="14"/>
        <rFont val="Century"/>
        <family val="1"/>
      </rPr>
      <t>m</t>
    </r>
    <r>
      <rPr>
        <b/>
        <sz val="14"/>
        <rFont val="ＭＳ Ｐゴシック"/>
        <family val="3"/>
        <charset val="128"/>
      </rPr>
      <t>）</t>
    </r>
    <rPh sb="1" eb="3">
      <t>サンコウ</t>
    </rPh>
    <rPh sb="7" eb="9">
      <t>リンブン</t>
    </rPh>
    <rPh sb="9" eb="11">
      <t>チイ</t>
    </rPh>
    <rPh sb="11" eb="12">
      <t>ベツ</t>
    </rPh>
    <rPh sb="12" eb="14">
      <t>ジュコウ</t>
    </rPh>
    <rPh sb="15" eb="17">
      <t>タンイ</t>
    </rPh>
    <phoneticPr fontId="4"/>
  </si>
  <si>
    <t>東山（表）スギ林分地位指数曲線</t>
    <rPh sb="0" eb="2">
      <t>ヒガシヤマ</t>
    </rPh>
    <rPh sb="3" eb="4">
      <t>オモテ</t>
    </rPh>
    <rPh sb="7" eb="9">
      <t>リンブン</t>
    </rPh>
    <rPh sb="9" eb="15">
      <t>チイシスウキョクセン</t>
    </rPh>
    <phoneticPr fontId="4"/>
  </si>
  <si>
    <r>
      <rPr>
        <b/>
        <sz val="14"/>
        <rFont val="ＭＳ Ｐゴシック"/>
        <family val="3"/>
        <charset val="128"/>
      </rPr>
      <t>【参考】東山（表）林分地位別樹高（単位</t>
    </r>
    <r>
      <rPr>
        <b/>
        <sz val="14"/>
        <rFont val="Century"/>
        <family val="1"/>
      </rPr>
      <t>m</t>
    </r>
    <r>
      <rPr>
        <b/>
        <sz val="14"/>
        <rFont val="ＭＳ Ｐゴシック"/>
        <family val="3"/>
        <charset val="128"/>
      </rPr>
      <t>）</t>
    </r>
    <rPh sb="1" eb="3">
      <t>サンコウ</t>
    </rPh>
    <rPh sb="9" eb="11">
      <t>リンブン</t>
    </rPh>
    <rPh sb="11" eb="13">
      <t>チイ</t>
    </rPh>
    <rPh sb="13" eb="14">
      <t>ベツ</t>
    </rPh>
    <rPh sb="14" eb="16">
      <t>ジュコウ</t>
    </rPh>
    <rPh sb="17" eb="19">
      <t>タンイ</t>
    </rPh>
    <phoneticPr fontId="4"/>
  </si>
  <si>
    <t>東北・北陸（裏）スギ林分地位指数曲線</t>
    <rPh sb="0" eb="2">
      <t>トウホク</t>
    </rPh>
    <rPh sb="3" eb="5">
      <t>ホクリク</t>
    </rPh>
    <rPh sb="6" eb="7">
      <t>ウラ</t>
    </rPh>
    <rPh sb="10" eb="12">
      <t>リンブン</t>
    </rPh>
    <rPh sb="12" eb="18">
      <t>チイシスウキョクセン</t>
    </rPh>
    <phoneticPr fontId="4"/>
  </si>
  <si>
    <r>
      <rPr>
        <b/>
        <sz val="14"/>
        <rFont val="ＭＳ Ｐゴシック"/>
        <family val="3"/>
        <charset val="128"/>
      </rPr>
      <t>【参考】東北・北陸（裏）スギ林分地位別樹高（単位</t>
    </r>
    <r>
      <rPr>
        <b/>
        <sz val="14"/>
        <rFont val="Century"/>
        <family val="1"/>
      </rPr>
      <t>m</t>
    </r>
    <r>
      <rPr>
        <b/>
        <sz val="14"/>
        <rFont val="ＭＳ Ｐゴシック"/>
        <family val="3"/>
        <charset val="128"/>
      </rPr>
      <t>）</t>
    </r>
    <rPh sb="1" eb="3">
      <t>サンコウ</t>
    </rPh>
    <rPh sb="14" eb="16">
      <t>リンブン</t>
    </rPh>
    <rPh sb="16" eb="18">
      <t>チイ</t>
    </rPh>
    <rPh sb="18" eb="19">
      <t>ベツ</t>
    </rPh>
    <rPh sb="19" eb="21">
      <t>ジュコウ</t>
    </rPh>
    <rPh sb="22" eb="24">
      <t>タンイ</t>
    </rPh>
    <phoneticPr fontId="4"/>
  </si>
  <si>
    <r>
      <rPr>
        <b/>
        <sz val="12"/>
        <rFont val="ＭＳ 明朝"/>
        <family val="1"/>
        <charset val="128"/>
      </rPr>
      <t>当該林分樹高予測</t>
    </r>
    <rPh sb="0" eb="2">
      <t>トウガイ</t>
    </rPh>
    <rPh sb="2" eb="4">
      <t>リンブン</t>
    </rPh>
    <rPh sb="4" eb="6">
      <t>ジュコウ</t>
    </rPh>
    <rPh sb="6" eb="8">
      <t>ヨソク</t>
    </rPh>
    <phoneticPr fontId="4"/>
  </si>
  <si>
    <t>L</t>
    <phoneticPr fontId="4"/>
  </si>
  <si>
    <t>K</t>
    <phoneticPr fontId="4"/>
  </si>
  <si>
    <r>
      <rPr>
        <b/>
        <sz val="14"/>
        <rFont val="ＭＳ Ｐゴシック"/>
        <family val="3"/>
        <charset val="128"/>
      </rPr>
      <t>【参考】カラマツ林分地位別樹高（単位</t>
    </r>
    <r>
      <rPr>
        <b/>
        <sz val="14"/>
        <rFont val="Century"/>
        <family val="1"/>
      </rPr>
      <t>m</t>
    </r>
    <r>
      <rPr>
        <b/>
        <sz val="14"/>
        <rFont val="ＭＳ Ｐゴシック"/>
        <family val="3"/>
        <charset val="128"/>
      </rPr>
      <t>）</t>
    </r>
    <rPh sb="1" eb="3">
      <t>サンコウ</t>
    </rPh>
    <rPh sb="8" eb="10">
      <t>リンブン</t>
    </rPh>
    <rPh sb="10" eb="12">
      <t>チイ</t>
    </rPh>
    <rPh sb="12" eb="13">
      <t>ベツ</t>
    </rPh>
    <rPh sb="13" eb="15">
      <t>ジュコウ</t>
    </rPh>
    <rPh sb="16" eb="18">
      <t>タンイ</t>
    </rPh>
    <phoneticPr fontId="4"/>
  </si>
  <si>
    <r>
      <rPr>
        <b/>
        <sz val="20"/>
        <rFont val="ＭＳ ゴシック"/>
        <family val="3"/>
        <charset val="128"/>
      </rPr>
      <t>カラマツ林分地位指数曲線</t>
    </r>
    <rPh sb="4" eb="6">
      <t>リンブン</t>
    </rPh>
    <rPh sb="6" eb="12">
      <t>チイシスウキョクセン</t>
    </rPh>
    <phoneticPr fontId="4"/>
  </si>
  <si>
    <r>
      <t xml:space="preserve">**** </t>
    </r>
    <r>
      <rPr>
        <b/>
        <sz val="14"/>
        <rFont val="ＭＳ 明朝"/>
        <family val="1"/>
        <charset val="128"/>
      </rPr>
      <t>ミッチャ－リッヒ式の係数</t>
    </r>
    <r>
      <rPr>
        <b/>
        <sz val="14"/>
        <rFont val="Century"/>
        <family val="1"/>
      </rPr>
      <t xml:space="preserve"> M,L,K****</t>
    </r>
    <phoneticPr fontId="22"/>
  </si>
  <si>
    <r>
      <rPr>
        <b/>
        <sz val="14"/>
        <rFont val="ＭＳ Ｐゴシック"/>
        <family val="3"/>
        <charset val="128"/>
      </rPr>
      <t>【参考】アカマツ林分地位別樹高（単位</t>
    </r>
    <r>
      <rPr>
        <b/>
        <sz val="14"/>
        <rFont val="Century"/>
        <family val="1"/>
      </rPr>
      <t>m</t>
    </r>
    <r>
      <rPr>
        <b/>
        <sz val="14"/>
        <rFont val="ＭＳ Ｐゴシック"/>
        <family val="3"/>
        <charset val="128"/>
      </rPr>
      <t>）</t>
    </r>
    <rPh sb="1" eb="3">
      <t>サンコウ</t>
    </rPh>
    <rPh sb="8" eb="10">
      <t>リンブン</t>
    </rPh>
    <rPh sb="10" eb="12">
      <t>チイ</t>
    </rPh>
    <rPh sb="12" eb="13">
      <t>ベツ</t>
    </rPh>
    <rPh sb="13" eb="15">
      <t>ジュコウ</t>
    </rPh>
    <rPh sb="16" eb="18">
      <t>タンイ</t>
    </rPh>
    <phoneticPr fontId="4"/>
  </si>
  <si>
    <r>
      <t xml:space="preserve">**** </t>
    </r>
    <r>
      <rPr>
        <b/>
        <sz val="14"/>
        <rFont val="Yu Gothic"/>
        <family val="1"/>
        <charset val="128"/>
      </rPr>
      <t>修正指数</t>
    </r>
    <r>
      <rPr>
        <b/>
        <sz val="14"/>
        <rFont val="Century"/>
        <family val="1"/>
      </rPr>
      <t xml:space="preserve"> M,L,K****</t>
    </r>
    <rPh sb="5" eb="7">
      <t>シュウセイ</t>
    </rPh>
    <rPh sb="7" eb="9">
      <t>シスウ</t>
    </rPh>
    <phoneticPr fontId="22"/>
  </si>
  <si>
    <r>
      <rPr>
        <b/>
        <sz val="20"/>
        <rFont val="ＭＳ ゴシック"/>
        <family val="3"/>
        <charset val="128"/>
      </rPr>
      <t>アカマツ林分地位指数曲線</t>
    </r>
    <rPh sb="4" eb="6">
      <t>リンブン</t>
    </rPh>
    <rPh sb="6" eb="12">
      <t>チイシスウキョクセン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</si>
</sst>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000;[Red]\-#,##0.0000"/>
  </numFmts>
  <fonts count="2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Century"/>
      <family val="1"/>
    </font>
    <font>
      <b/>
      <sz val="20"/>
      <name val="Century"/>
      <family val="1"/>
    </font>
    <font>
      <sz val="11"/>
      <name val="Century"/>
      <family val="1"/>
    </font>
    <font>
      <b/>
      <sz val="11"/>
      <name val="Century"/>
      <family val="1"/>
    </font>
    <font>
      <b/>
      <sz val="14"/>
      <name val="Century"/>
      <family val="1"/>
    </font>
    <font>
      <b/>
      <sz val="14"/>
      <color indexed="48"/>
      <name val="Century"/>
      <family val="1"/>
    </font>
    <font>
      <sz val="9"/>
      <name val="Century"/>
      <family val="1"/>
    </font>
    <font>
      <b/>
      <i/>
      <sz val="11"/>
      <name val="Century"/>
      <family val="1"/>
    </font>
    <font>
      <sz val="14"/>
      <color indexed="12"/>
      <name val="Century"/>
      <family val="1"/>
    </font>
    <font>
      <b/>
      <sz val="14"/>
      <name val="ＭＳ Ｐゴシック"/>
      <family val="3"/>
      <charset val="128"/>
    </font>
    <font>
      <b/>
      <sz val="14"/>
      <name val="Century"/>
      <family val="3"/>
      <charset val="128"/>
    </font>
    <font>
      <sz val="6"/>
      <name val="ＭＳ Ｐゴシック"/>
      <family val="3"/>
      <charset val="128"/>
    </font>
    <font>
      <b/>
      <sz val="12"/>
      <name val="Century"/>
      <family val="1"/>
    </font>
    <font>
      <b/>
      <sz val="12"/>
      <name val="ＭＳ 明朝"/>
      <family val="1"/>
      <charset val="128"/>
    </font>
    <font>
      <b/>
      <sz val="14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11" fillId="2" borderId="0" xfId="2" applyFont="1" applyFill="1"/>
    <xf numFmtId="0" fontId="13" fillId="2" borderId="0" xfId="0" applyFont="1" applyFill="1" applyAlignment="1"/>
    <xf numFmtId="0" fontId="13" fillId="2" borderId="0" xfId="2" applyFont="1" applyFill="1"/>
    <xf numFmtId="0" fontId="15" fillId="2" borderId="0" xfId="2" applyFont="1" applyFill="1"/>
    <xf numFmtId="0" fontId="13" fillId="2" borderId="1" xfId="2" applyFont="1" applyFill="1" applyBorder="1" applyAlignment="1">
      <alignment horizontal="center"/>
    </xf>
    <xf numFmtId="0" fontId="11" fillId="2" borderId="0" xfId="2" applyFont="1" applyFill="1" applyAlignment="1">
      <alignment horizontal="center"/>
    </xf>
    <xf numFmtId="0" fontId="16" fillId="2" borderId="0" xfId="2" applyFont="1" applyFill="1"/>
    <xf numFmtId="38" fontId="13" fillId="2" borderId="1" xfId="1" applyFont="1" applyFill="1" applyBorder="1" applyAlignment="1" applyProtection="1">
      <alignment horizontal="center"/>
      <protection locked="0"/>
    </xf>
    <xf numFmtId="2" fontId="13" fillId="2" borderId="1" xfId="2" applyNumberFormat="1" applyFont="1" applyFill="1" applyBorder="1"/>
    <xf numFmtId="0" fontId="14" fillId="2" borderId="0" xfId="2" applyFont="1" applyFill="1" applyAlignment="1">
      <alignment horizontal="center"/>
    </xf>
    <xf numFmtId="38" fontId="13" fillId="2" borderId="1" xfId="1" applyFont="1" applyFill="1" applyBorder="1" applyAlignment="1" applyProtection="1">
      <alignment horizontal="center"/>
    </xf>
    <xf numFmtId="2" fontId="13" fillId="2" borderId="1" xfId="2" applyNumberFormat="1" applyFont="1" applyFill="1" applyBorder="1" applyAlignment="1">
      <alignment horizontal="right"/>
    </xf>
    <xf numFmtId="0" fontId="13" fillId="2" borderId="1" xfId="2" applyFont="1" applyFill="1" applyBorder="1" applyAlignment="1" applyProtection="1">
      <alignment horizontal="center"/>
      <protection locked="0"/>
    </xf>
    <xf numFmtId="176" fontId="13" fillId="2" borderId="0" xfId="2" applyNumberFormat="1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/>
    </xf>
    <xf numFmtId="40" fontId="13" fillId="2" borderId="1" xfId="1" applyNumberFormat="1" applyFont="1" applyFill="1" applyBorder="1" applyAlignment="1">
      <alignment horizontal="right"/>
    </xf>
    <xf numFmtId="176" fontId="13" fillId="2" borderId="0" xfId="0" applyNumberFormat="1" applyFont="1" applyFill="1">
      <alignment vertical="center"/>
    </xf>
    <xf numFmtId="38" fontId="13" fillId="2" borderId="0" xfId="1" applyFont="1" applyFill="1" applyBorder="1" applyProtection="1">
      <alignment vertical="center"/>
    </xf>
    <xf numFmtId="0" fontId="13" fillId="2" borderId="0" xfId="0" applyFont="1" applyFill="1">
      <alignment vertical="center"/>
    </xf>
    <xf numFmtId="0" fontId="17" fillId="2" borderId="0" xfId="2" applyFont="1" applyFill="1"/>
    <xf numFmtId="0" fontId="17" fillId="2" borderId="0" xfId="0" applyFont="1" applyFill="1" applyAlignment="1">
      <alignment horizontal="left"/>
    </xf>
    <xf numFmtId="0" fontId="17" fillId="2" borderId="0" xfId="0" applyFont="1" applyFill="1">
      <alignment vertical="center"/>
    </xf>
    <xf numFmtId="0" fontId="17" fillId="2" borderId="2" xfId="2" applyFont="1" applyFill="1" applyBorder="1"/>
    <xf numFmtId="0" fontId="13" fillId="2" borderId="0" xfId="2" applyFont="1" applyFill="1" applyAlignment="1">
      <alignment vertical="center" textRotation="255"/>
    </xf>
    <xf numFmtId="0" fontId="13" fillId="2" borderId="0" xfId="0" applyFont="1" applyFill="1">
      <alignment vertical="center"/>
    </xf>
    <xf numFmtId="0" fontId="19" fillId="2" borderId="0" xfId="0" applyFont="1" applyFill="1" applyProtection="1">
      <alignment vertical="center"/>
      <protection locked="0"/>
    </xf>
    <xf numFmtId="0" fontId="11" fillId="2" borderId="0" xfId="2" applyFont="1" applyFill="1" applyBorder="1"/>
    <xf numFmtId="0" fontId="12" fillId="2" borderId="0" xfId="2" applyFont="1" applyFill="1" applyBorder="1" applyAlignment="1"/>
    <xf numFmtId="0" fontId="12" fillId="2" borderId="0" xfId="0" applyFont="1" applyFill="1" applyBorder="1" applyAlignment="1"/>
    <xf numFmtId="0" fontId="13" fillId="2" borderId="0" xfId="2" applyFont="1" applyFill="1" applyBorder="1"/>
    <xf numFmtId="0" fontId="15" fillId="2" borderId="0" xfId="2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 vertical="center"/>
    </xf>
    <xf numFmtId="176" fontId="13" fillId="2" borderId="0" xfId="0" applyNumberFormat="1" applyFont="1" applyFill="1" applyBorder="1">
      <alignment vertical="center"/>
    </xf>
    <xf numFmtId="0" fontId="17" fillId="2" borderId="0" xfId="2" applyFont="1" applyFill="1" applyBorder="1"/>
    <xf numFmtId="0" fontId="17" fillId="2" borderId="0" xfId="0" applyFont="1" applyFill="1" applyBorder="1">
      <alignment vertical="center"/>
    </xf>
    <xf numFmtId="0" fontId="18" fillId="2" borderId="0" xfId="2" applyFont="1" applyFill="1" applyBorder="1"/>
    <xf numFmtId="0" fontId="13" fillId="2" borderId="1" xfId="0" applyFont="1" applyFill="1" applyBorder="1" applyAlignment="1">
      <alignment horizontal="center" vertical="center"/>
    </xf>
    <xf numFmtId="177" fontId="13" fillId="2" borderId="1" xfId="1" applyNumberFormat="1" applyFont="1" applyFill="1" applyBorder="1" applyAlignment="1" applyProtection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23" fillId="2" borderId="0" xfId="2" applyFont="1" applyFill="1"/>
    <xf numFmtId="2" fontId="13" fillId="0" borderId="1" xfId="2" applyNumberFormat="1" applyFont="1" applyBorder="1"/>
    <xf numFmtId="0" fontId="15" fillId="2" borderId="0" xfId="0" applyFont="1" applyFill="1" applyAlignment="1"/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2" fontId="13" fillId="3" borderId="1" xfId="2" applyNumberFormat="1" applyFont="1" applyFill="1" applyBorder="1" applyAlignment="1">
      <alignment horizontal="center" vertical="center"/>
    </xf>
    <xf numFmtId="177" fontId="13" fillId="3" borderId="1" xfId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38" fontId="13" fillId="2" borderId="1" xfId="1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horizontal="center" vertical="center"/>
    </xf>
    <xf numFmtId="40" fontId="13" fillId="3" borderId="1" xfId="1" applyNumberFormat="1" applyFont="1" applyFill="1" applyBorder="1" applyAlignment="1">
      <alignment vertical="center"/>
    </xf>
    <xf numFmtId="2" fontId="13" fillId="0" borderId="1" xfId="2" applyNumberFormat="1" applyFont="1" applyBorder="1" applyAlignment="1">
      <alignment vertical="center"/>
    </xf>
    <xf numFmtId="2" fontId="13" fillId="3" borderId="1" xfId="2" applyNumberFormat="1" applyFont="1" applyFill="1" applyBorder="1" applyAlignment="1">
      <alignment vertical="center"/>
    </xf>
    <xf numFmtId="2" fontId="13" fillId="0" borderId="1" xfId="2" applyNumberFormat="1" applyFont="1" applyBorder="1" applyAlignment="1">
      <alignment horizontal="right"/>
    </xf>
    <xf numFmtId="0" fontId="19" fillId="2" borderId="0" xfId="0" applyFont="1" applyFill="1" applyAlignment="1" applyProtection="1">
      <alignment horizontal="center" vertical="center"/>
      <protection locked="0"/>
    </xf>
    <xf numFmtId="40" fontId="13" fillId="0" borderId="1" xfId="1" applyNumberFormat="1" applyFont="1" applyBorder="1" applyAlignment="1"/>
    <xf numFmtId="0" fontId="12" fillId="2" borderId="0" xfId="2" applyFont="1" applyFill="1"/>
    <xf numFmtId="0" fontId="12" fillId="2" borderId="0" xfId="0" applyFont="1" applyFill="1" applyAlignment="1"/>
    <xf numFmtId="0" fontId="18" fillId="2" borderId="0" xfId="2" applyFont="1" applyFill="1"/>
    <xf numFmtId="0" fontId="12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0" applyFont="1" applyFill="1">
      <alignment vertical="center"/>
    </xf>
    <xf numFmtId="0" fontId="3" fillId="2" borderId="0" xfId="2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15" fillId="2" borderId="0" xfId="0" applyFont="1" applyFill="1" applyAlignment="1">
      <alignment horizontal="left"/>
    </xf>
  </cellXfs>
  <cellStyles count="3">
    <cellStyle name="桁区切り" xfId="1" builtinId="6"/>
    <cellStyle name="標準" xfId="0" builtinId="0"/>
    <cellStyle name="標準_カラマツ林密度管理計算" xfId="2" xr:uid="{F77F392C-C813-4B90-AF02-BBFD8FE5D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1470167529314"/>
          <c:y val="0.12589598049938602"/>
          <c:w val="0.82361004508821389"/>
          <c:h val="0.6965685535160114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'地位判定の使い方 '!$S$16:$S$30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'地位判定の使い方 '!$T$16:$T$30</c:f>
              <c:numCache>
                <c:formatCode>#,##0.00_);[Red]\(#,##0.00\)</c:formatCode>
                <c:ptCount val="15"/>
                <c:pt idx="0">
                  <c:v>15.157865053535341</c:v>
                </c:pt>
                <c:pt idx="1">
                  <c:v>19.39651429837339</c:v>
                </c:pt>
                <c:pt idx="2">
                  <c:v>22.697577649418285</c:v>
                </c:pt>
                <c:pt idx="3">
                  <c:v>25.268448372180359</c:v>
                </c:pt>
                <c:pt idx="4">
                  <c:v>27.270644504242817</c:v>
                </c:pt>
                <c:pt idx="5">
                  <c:v>28.829956419755593</c:v>
                </c:pt>
                <c:pt idx="6">
                  <c:v>30.044349760609517</c:v>
                </c:pt>
                <c:pt idx="7">
                  <c:v>30.990120245423252</c:v>
                </c:pt>
                <c:pt idx="8">
                  <c:v>31.726687039602012</c:v>
                </c:pt>
                <c:pt idx="9">
                  <c:v>32.300325835692824</c:v>
                </c:pt>
                <c:pt idx="10">
                  <c:v>32.747076179288484</c:v>
                </c:pt>
                <c:pt idx="11">
                  <c:v>33.095005696718204</c:v>
                </c:pt>
                <c:pt idx="12">
                  <c:v>33.365973477346131</c:v>
                </c:pt>
                <c:pt idx="13">
                  <c:v>33.57700339708628</c:v>
                </c:pt>
                <c:pt idx="14">
                  <c:v>33.741353663831397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91-40CB-9338-CADD398A96A5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'地位判定の使い方 '!$S$16:$S$30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'地位判定の使い方 '!$U$16:$U$30</c:f>
              <c:numCache>
                <c:formatCode>#,##0.00_);[Red]\(#,##0.00\)</c:formatCode>
                <c:ptCount val="15"/>
                <c:pt idx="0">
                  <c:v>13.280798431229828</c:v>
                </c:pt>
                <c:pt idx="1">
                  <c:v>16.994556671098131</c:v>
                </c:pt>
                <c:pt idx="2">
                  <c:v>19.886834496445449</c:v>
                </c:pt>
                <c:pt idx="3">
                  <c:v>22.139342731685996</c:v>
                </c:pt>
                <c:pt idx="4">
                  <c:v>23.893597909166129</c:v>
                </c:pt>
                <c:pt idx="5">
                  <c:v>25.259813215094717</c:v>
                </c:pt>
                <c:pt idx="6">
                  <c:v>26.323822765196041</c:v>
                </c:pt>
                <c:pt idx="7">
                  <c:v>27.152474236010409</c:v>
                </c:pt>
                <c:pt idx="8">
                  <c:v>27.797828650373908</c:v>
                </c:pt>
                <c:pt idx="9">
                  <c:v>28.300431173638788</c:v>
                </c:pt>
                <c:pt idx="10">
                  <c:v>28.69185841233114</c:v>
                </c:pt>
                <c:pt idx="11">
                  <c:v>28.996702252340224</c:v>
                </c:pt>
                <c:pt idx="12">
                  <c:v>29.234114873653791</c:v>
                </c:pt>
                <c:pt idx="13">
                  <c:v>29.419012009043833</c:v>
                </c:pt>
                <c:pt idx="14">
                  <c:v>29.563010042873255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91-40CB-9338-CADD398A96A5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'地位判定の使い方 '!$S$16:$S$30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'地位判定の使い方 '!$V$16:$V$30</c:f>
              <c:numCache>
                <c:formatCode>#,##0.00_);[Red]\(#,##0.00\)</c:formatCode>
                <c:ptCount val="15"/>
                <c:pt idx="0">
                  <c:v>11.399315181577713</c:v>
                </c:pt>
                <c:pt idx="1">
                  <c:v>14.586947378817518</c:v>
                </c:pt>
                <c:pt idx="2">
                  <c:v>17.0694778301715</c:v>
                </c:pt>
                <c:pt idx="3">
                  <c:v>19.002874489684586</c:v>
                </c:pt>
                <c:pt idx="4">
                  <c:v>20.508605322101022</c:v>
                </c:pt>
                <c:pt idx="5">
                  <c:v>21.681269673481697</c:v>
                </c:pt>
                <c:pt idx="6">
                  <c:v>22.594541588616888</c:v>
                </c:pt>
                <c:pt idx="7">
                  <c:v>23.305798471281296</c:v>
                </c:pt>
                <c:pt idx="8">
                  <c:v>23.859725888465263</c:v>
                </c:pt>
                <c:pt idx="9">
                  <c:v>24.291124994732858</c:v>
                </c:pt>
                <c:pt idx="10">
                  <c:v>24.627098956510366</c:v>
                </c:pt>
                <c:pt idx="11">
                  <c:v>24.888755741034291</c:v>
                </c:pt>
                <c:pt idx="12">
                  <c:v>25.09253424971747</c:v>
                </c:pt>
                <c:pt idx="13">
                  <c:v>25.251237111853051</c:v>
                </c:pt>
                <c:pt idx="14">
                  <c:v>25.374835025159914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91-40CB-9338-CADD398A96A5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'地位判定の使い方 '!$S$16:$S$30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'地位判定の使い方 '!$W$16:$W$30</c:f>
              <c:numCache>
                <c:formatCode>#,##0.00_);[Red]\(#,##0.00\)</c:formatCode>
                <c:ptCount val="15"/>
                <c:pt idx="0">
                  <c:v>9.5178319319255991</c:v>
                </c:pt>
                <c:pt idx="1">
                  <c:v>12.179338086536905</c:v>
                </c:pt>
                <c:pt idx="2">
                  <c:v>14.252121163897554</c:v>
                </c:pt>
                <c:pt idx="3">
                  <c:v>15.86640624768318</c:v>
                </c:pt>
                <c:pt idx="4">
                  <c:v>17.12361273503592</c:v>
                </c:pt>
                <c:pt idx="5">
                  <c:v>18.102726131868678</c:v>
                </c:pt>
                <c:pt idx="6">
                  <c:v>18.865260412037738</c:v>
                </c:pt>
                <c:pt idx="7">
                  <c:v>19.45912270655219</c:v>
                </c:pt>
                <c:pt idx="8">
                  <c:v>19.921623126556625</c:v>
                </c:pt>
                <c:pt idx="9">
                  <c:v>20.281818815826934</c:v>
                </c:pt>
                <c:pt idx="10">
                  <c:v>20.562339500689593</c:v>
                </c:pt>
                <c:pt idx="11">
                  <c:v>20.780809229728362</c:v>
                </c:pt>
                <c:pt idx="12">
                  <c:v>20.95095362578115</c:v>
                </c:pt>
                <c:pt idx="13">
                  <c:v>21.083462214662276</c:v>
                </c:pt>
                <c:pt idx="14">
                  <c:v>21.18666000744658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91-40CB-9338-CADD398A96A5}"/>
            </c:ext>
          </c:extLst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'地位判定の使い方 '!$S$16:$S$30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'地位判定の使い方 '!$X$16:$X$30</c:f>
              <c:numCache>
                <c:formatCode>#,##0.00_);[Red]\(#,##0.00\)</c:formatCode>
                <c:ptCount val="15"/>
                <c:pt idx="0">
                  <c:v>7.6363486822734856</c:v>
                </c:pt>
                <c:pt idx="1">
                  <c:v>9.7717287942562905</c:v>
                </c:pt>
                <c:pt idx="2">
                  <c:v>11.434764497623604</c:v>
                </c:pt>
                <c:pt idx="3">
                  <c:v>12.72993800568177</c:v>
                </c:pt>
                <c:pt idx="4">
                  <c:v>13.738620147970812</c:v>
                </c:pt>
                <c:pt idx="5">
                  <c:v>14.524182590255657</c:v>
                </c:pt>
                <c:pt idx="6">
                  <c:v>15.135979235458581</c:v>
                </c:pt>
                <c:pt idx="7">
                  <c:v>15.612446941823077</c:v>
                </c:pt>
                <c:pt idx="8">
                  <c:v>15.983520364647982</c:v>
                </c:pt>
                <c:pt idx="9">
                  <c:v>16.272512636921004</c:v>
                </c:pt>
                <c:pt idx="10">
                  <c:v>16.497580044868819</c:v>
                </c:pt>
                <c:pt idx="11">
                  <c:v>16.672862718422429</c:v>
                </c:pt>
                <c:pt idx="12">
                  <c:v>16.809373001844829</c:v>
                </c:pt>
                <c:pt idx="13">
                  <c:v>16.915687317471495</c:v>
                </c:pt>
                <c:pt idx="14">
                  <c:v>16.998484989733239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391-40CB-9338-CADD398A96A5}"/>
            </c:ext>
          </c:extLst>
        </c:ser>
        <c:ser>
          <c:idx val="5"/>
          <c:order val="5"/>
          <c:tx>
            <c:v>本林分地位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'地位判定の使い方 '!$B$23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'地位判定の使い方 '!$C$23</c:f>
              <c:numCache>
                <c:formatCode>#,##0.00_);[Red]\(#,##0.00\)</c:formatCode>
                <c:ptCount val="1"/>
                <c:pt idx="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391-40CB-9338-CADD398A9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60159"/>
        <c:axId val="1"/>
      </c:scatterChart>
      <c:valAx>
        <c:axId val="68606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9525153329107208"/>
              <c:y val="0.8920223025376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entury" panose="02040604050505020304" pitchFamily="18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樹高（ｍ）</a:t>
                </a:r>
              </a:p>
            </c:rich>
          </c:tx>
          <c:layout>
            <c:manualLayout>
              <c:xMode val="edge"/>
              <c:yMode val="edge"/>
              <c:x val="5.7289813725765075E-2"/>
              <c:y val="4.237495341757693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8606015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8795164809264484"/>
          <c:y val="4.2316132669170378E-2"/>
          <c:w val="0.16480372806540566"/>
          <c:h val="6.8412651991429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1470167529314"/>
          <c:y val="0.12589598049938602"/>
          <c:w val="0.82361004508821389"/>
          <c:h val="0.6965685535160114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'地位判定（東山スギ地位指数曲線）'!$S$9:$S$23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'地位判定（東山スギ地位指数曲線）'!$T$9:$T$23</c:f>
              <c:numCache>
                <c:formatCode>0.00</c:formatCode>
                <c:ptCount val="15"/>
                <c:pt idx="0">
                  <c:v>11.702373537313019</c:v>
                </c:pt>
                <c:pt idx="1">
                  <c:v>15.817273307727476</c:v>
                </c:pt>
                <c:pt idx="2">
                  <c:v>19.201462935343219</c:v>
                </c:pt>
                <c:pt idx="3">
                  <c:v>21.984699484142183</c:v>
                </c:pt>
                <c:pt idx="4">
                  <c:v>24.27369819253547</c:v>
                </c:pt>
                <c:pt idx="5">
                  <c:v>26.156224163706366</c:v>
                </c:pt>
                <c:pt idx="6">
                  <c:v>27.704457467263143</c:v>
                </c:pt>
                <c:pt idx="7">
                  <c:v>28.977760677391728</c:v>
                </c:pt>
                <c:pt idx="8">
                  <c:v>30.024954960836688</c:v>
                </c:pt>
                <c:pt idx="9">
                  <c:v>30.886191984788788</c:v>
                </c:pt>
                <c:pt idx="10">
                  <c:v>31.59449341762874</c:v>
                </c:pt>
                <c:pt idx="11">
                  <c:v>32.177017050276277</c:v>
                </c:pt>
                <c:pt idx="12">
                  <c:v>32.656098083943412</c:v>
                </c:pt>
                <c:pt idx="13">
                  <c:v>33.05010550949013</c:v>
                </c:pt>
                <c:pt idx="14">
                  <c:v>33.374146413797376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52-44CE-9B2B-0B942F49920F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'地位判定（東山スギ地位指数曲線）'!$S$9:$S$23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'地位判定（東山スギ地位指数曲線）'!$U$9:$U$23</c:f>
              <c:numCache>
                <c:formatCode>0.00</c:formatCode>
                <c:ptCount val="15"/>
                <c:pt idx="0">
                  <c:v>10.451197470612353</c:v>
                </c:pt>
                <c:pt idx="1">
                  <c:v>14.126146824711801</c:v>
                </c:pt>
                <c:pt idx="2">
                  <c:v>17.148510959939298</c:v>
                </c:pt>
                <c:pt idx="3">
                  <c:v>19.634173777501566</c:v>
                </c:pt>
                <c:pt idx="4">
                  <c:v>21.678440902894298</c:v>
                </c:pt>
                <c:pt idx="5">
                  <c:v>23.359693907298123</c:v>
                </c:pt>
                <c:pt idx="6">
                  <c:v>24.742395624557243</c:v>
                </c:pt>
                <c:pt idx="7">
                  <c:v>25.879561794017427</c:v>
                </c:pt>
                <c:pt idx="8">
                  <c:v>26.814793797292946</c:v>
                </c:pt>
                <c:pt idx="9">
                  <c:v>27.583950428435024</c:v>
                </c:pt>
                <c:pt idx="10">
                  <c:v>28.216522796743458</c:v>
                </c:pt>
                <c:pt idx="11">
                  <c:v>28.736765078933992</c:v>
                </c:pt>
                <c:pt idx="12">
                  <c:v>29.16462447611659</c:v>
                </c:pt>
                <c:pt idx="13">
                  <c:v>29.516506032122862</c:v>
                </c:pt>
                <c:pt idx="14">
                  <c:v>29.805901637952104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52-44CE-9B2B-0B942F49920F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'地位判定（東山スギ地位指数曲線）'!$S$9:$S$23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'地位判定（東山スギ地位指数曲線）'!$V$9:$V$23</c:f>
              <c:numCache>
                <c:formatCode>0.00</c:formatCode>
                <c:ptCount val="15"/>
                <c:pt idx="0">
                  <c:v>9.1999878486225342</c:v>
                </c:pt>
                <c:pt idx="1">
                  <c:v>12.434974987377378</c:v>
                </c:pt>
                <c:pt idx="2">
                  <c:v>15.095503926419266</c:v>
                </c:pt>
                <c:pt idx="3">
                  <c:v>17.283585032115361</c:v>
                </c:pt>
                <c:pt idx="4">
                  <c:v>19.08311401105156</c:v>
                </c:pt>
                <c:pt idx="5">
                  <c:v>20.563088650748906</c:v>
                </c:pt>
                <c:pt idx="6">
                  <c:v>21.780254342318994</c:v>
                </c:pt>
                <c:pt idx="7">
                  <c:v>22.781279820051672</c:v>
                </c:pt>
                <c:pt idx="8">
                  <c:v>23.604546540441518</c:v>
                </c:pt>
                <c:pt idx="9">
                  <c:v>24.281620309269652</c:v>
                </c:pt>
                <c:pt idx="10">
                  <c:v>24.838461582068891</c:v>
                </c:pt>
                <c:pt idx="11">
                  <c:v>25.296420843478973</c:v>
                </c:pt>
                <c:pt idx="12">
                  <c:v>25.673057230464039</c:v>
                </c:pt>
                <c:pt idx="13">
                  <c:v>25.98281178715623</c:v>
                </c:pt>
                <c:pt idx="14">
                  <c:v>26.237561165355263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52-44CE-9B2B-0B942F49920F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'地位判定（東山スギ地位指数曲線）'!$S$9:$S$23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'地位判定（東山スギ地位指数曲線）'!$W$9:$W$23</c:f>
              <c:numCache>
                <c:formatCode>0.00</c:formatCode>
                <c:ptCount val="15"/>
                <c:pt idx="0">
                  <c:v>7.9487782266327134</c:v>
                </c:pt>
                <c:pt idx="1">
                  <c:v>10.743803150042957</c:v>
                </c:pt>
                <c:pt idx="2">
                  <c:v>13.042496892899234</c:v>
                </c:pt>
                <c:pt idx="3">
                  <c:v>14.932996286729155</c:v>
                </c:pt>
                <c:pt idx="4">
                  <c:v>16.487787119208825</c:v>
                </c:pt>
                <c:pt idx="5">
                  <c:v>17.766483394199689</c:v>
                </c:pt>
                <c:pt idx="6">
                  <c:v>18.818113060080741</c:v>
                </c:pt>
                <c:pt idx="7">
                  <c:v>19.682997846085918</c:v>
                </c:pt>
                <c:pt idx="8">
                  <c:v>20.39429928359009</c:v>
                </c:pt>
                <c:pt idx="9">
                  <c:v>20.97929019010428</c:v>
                </c:pt>
                <c:pt idx="10">
                  <c:v>21.460400367394325</c:v>
                </c:pt>
                <c:pt idx="11">
                  <c:v>21.856076608023958</c:v>
                </c:pt>
                <c:pt idx="12">
                  <c:v>22.181489984811485</c:v>
                </c:pt>
                <c:pt idx="13">
                  <c:v>22.449117542189597</c:v>
                </c:pt>
                <c:pt idx="14">
                  <c:v>22.669220692758419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52-44CE-9B2B-0B942F49920F}"/>
            </c:ext>
          </c:extLst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'地位判定（東山スギ地位指数曲線）'!$S$9:$S$23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'地位判定（東山スギ地位指数曲線）'!$X$9:$X$23</c:f>
              <c:numCache>
                <c:formatCode>0.00</c:formatCode>
                <c:ptCount val="15"/>
                <c:pt idx="0">
                  <c:v>6.697602159932047</c:v>
                </c:pt>
                <c:pt idx="1">
                  <c:v>9.0526766670272796</c:v>
                </c:pt>
                <c:pt idx="2">
                  <c:v>10.98954491749531</c:v>
                </c:pt>
                <c:pt idx="3">
                  <c:v>12.582470580088536</c:v>
                </c:pt>
                <c:pt idx="4">
                  <c:v>13.892529829567648</c:v>
                </c:pt>
                <c:pt idx="5">
                  <c:v>14.969953137791443</c:v>
                </c:pt>
                <c:pt idx="6">
                  <c:v>15.856051217374837</c:v>
                </c:pt>
                <c:pt idx="7">
                  <c:v>16.584798962711613</c:v>
                </c:pt>
                <c:pt idx="8">
                  <c:v>17.184138120046345</c:v>
                </c:pt>
                <c:pt idx="9">
                  <c:v>17.677048633750513</c:v>
                </c:pt>
                <c:pt idx="10">
                  <c:v>18.082429746509035</c:v>
                </c:pt>
                <c:pt idx="11">
                  <c:v>18.41582463668167</c:v>
                </c:pt>
                <c:pt idx="12">
                  <c:v>18.690016376984659</c:v>
                </c:pt>
                <c:pt idx="13">
                  <c:v>18.915518064822326</c:v>
                </c:pt>
                <c:pt idx="14">
                  <c:v>19.100975916913146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752-44CE-9B2B-0B942F49920F}"/>
            </c:ext>
          </c:extLst>
        </c:ser>
        <c:ser>
          <c:idx val="5"/>
          <c:order val="5"/>
          <c:tx>
            <c:v>本林分地位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'地位判定（東山スギ地位指数曲線）'!$B$16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'地位判定（東山スギ地位指数曲線）'!$C$16</c:f>
              <c:numCache>
                <c:formatCode>0.00</c:formatCode>
                <c:ptCount val="1"/>
                <c:pt idx="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752-44CE-9B2B-0B942F499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60159"/>
        <c:axId val="1"/>
      </c:scatterChart>
      <c:valAx>
        <c:axId val="68606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9525153329107208"/>
              <c:y val="0.8920223025376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entury" panose="02040604050505020304" pitchFamily="18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樹高（ｍ）</a:t>
                </a:r>
              </a:p>
            </c:rich>
          </c:tx>
          <c:layout>
            <c:manualLayout>
              <c:xMode val="edge"/>
              <c:yMode val="edge"/>
              <c:x val="5.3803918176095394E-2"/>
              <c:y val="3.747256199237022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8606015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8795164809264484"/>
          <c:y val="4.2316132669170378E-2"/>
          <c:w val="0.16480372806540566"/>
          <c:h val="6.8412651991429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1470167529314"/>
          <c:y val="0.12589598049938602"/>
          <c:w val="0.82361004508821389"/>
          <c:h val="0.6965685535160114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'地位判定（裏東北・北陸スギ地位指数曲線）'!$S$9:$S$23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'地位判定（裏東北・北陸スギ地位指数曲線）'!$T$9:$T$23</c:f>
              <c:numCache>
                <c:formatCode>0.00</c:formatCode>
                <c:ptCount val="15"/>
                <c:pt idx="0">
                  <c:v>12.56772548515055</c:v>
                </c:pt>
                <c:pt idx="1">
                  <c:v>16.023776401315658</c:v>
                </c:pt>
                <c:pt idx="2">
                  <c:v>18.927885264318778</c:v>
                </c:pt>
                <c:pt idx="3">
                  <c:v>21.368198932362652</c:v>
                </c:pt>
                <c:pt idx="4">
                  <c:v>23.418786936933394</c:v>
                </c:pt>
                <c:pt idx="5">
                  <c:v>25.141889675549773</c:v>
                </c:pt>
                <c:pt idx="6">
                  <c:v>26.589807561155869</c:v>
                </c:pt>
                <c:pt idx="7">
                  <c:v>27.806488468494827</c:v>
                </c:pt>
                <c:pt idx="8">
                  <c:v>28.828861660371995</c:v>
                </c:pt>
                <c:pt idx="9">
                  <c:v>29.687958681755529</c:v>
                </c:pt>
                <c:pt idx="10">
                  <c:v>30.409855243611716</c:v>
                </c:pt>
                <c:pt idx="11">
                  <c:v>31.016462684969753</c:v>
                </c:pt>
                <c:pt idx="12">
                  <c:v>31.52619303603943</c:v>
                </c:pt>
                <c:pt idx="13">
                  <c:v>31.954517868685624</c:v>
                </c:pt>
                <c:pt idx="14">
                  <c:v>32.314437896748288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B0-4671-9F8F-40528D8C4A86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'地位判定（裏東北・北陸スギ地位指数曲線）'!$S$9:$S$23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'地位判定（裏東北・北陸スギ地位指数曲線）'!$U$9:$U$23</c:f>
              <c:numCache>
                <c:formatCode>0.00</c:formatCode>
                <c:ptCount val="15"/>
                <c:pt idx="0">
                  <c:v>10.824206246053523</c:v>
                </c:pt>
                <c:pt idx="1">
                  <c:v>13.800799580912257</c:v>
                </c:pt>
                <c:pt idx="2">
                  <c:v>16.302021725784812</c:v>
                </c:pt>
                <c:pt idx="3">
                  <c:v>18.403790934475786</c:v>
                </c:pt>
                <c:pt idx="4">
                  <c:v>20.169901080132835</c:v>
                </c:pt>
                <c:pt idx="5">
                  <c:v>21.653957956451528</c:v>
                </c:pt>
                <c:pt idx="6">
                  <c:v>22.901006345570792</c:v>
                </c:pt>
                <c:pt idx="7">
                  <c:v>23.948897238177654</c:v>
                </c:pt>
                <c:pt idx="8">
                  <c:v>24.829436704319722</c:v>
                </c:pt>
                <c:pt idx="9">
                  <c:v>25.569351285984713</c:v>
                </c:pt>
                <c:pt idx="10">
                  <c:v>26.191099213490045</c:v>
                </c:pt>
                <c:pt idx="11">
                  <c:v>26.71355206809833</c:v>
                </c:pt>
                <c:pt idx="12">
                  <c:v>27.152567580998465</c:v>
                </c:pt>
                <c:pt idx="13">
                  <c:v>27.521470954512374</c:v>
                </c:pt>
                <c:pt idx="14">
                  <c:v>27.831459314811841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B0-4671-9F8F-40528D8C4A86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'地位判定（裏東北・北陸スギ地位指数曲線）'!$S$9:$S$23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'地位判定（裏東北・北陸スギ地位指数曲線）'!$V$9:$V$23</c:f>
              <c:numCache>
                <c:formatCode>0.00</c:formatCode>
                <c:ptCount val="15"/>
                <c:pt idx="0">
                  <c:v>9.0807237458830823</c:v>
                </c:pt>
                <c:pt idx="1">
                  <c:v>11.577869602425121</c:v>
                </c:pt>
                <c:pt idx="2">
                  <c:v>13.676213518678001</c:v>
                </c:pt>
                <c:pt idx="3">
                  <c:v>15.43944540172574</c:v>
                </c:pt>
                <c:pt idx="4">
                  <c:v>16.921083682903191</c:v>
                </c:pt>
                <c:pt idx="5">
                  <c:v>18.166099734028574</c:v>
                </c:pt>
                <c:pt idx="6">
                  <c:v>19.21228285932418</c:v>
                </c:pt>
                <c:pt idx="7">
                  <c:v>20.091387293892684</c:v>
                </c:pt>
                <c:pt idx="8">
                  <c:v>20.830096022978367</c:v>
                </c:pt>
                <c:pt idx="9">
                  <c:v>21.450830676302267</c:v>
                </c:pt>
                <c:pt idx="10">
                  <c:v>21.972432079759425</c:v>
                </c:pt>
                <c:pt idx="11">
                  <c:v>22.410732120898757</c:v>
                </c:pt>
                <c:pt idx="12">
                  <c:v>22.779034285711703</c:v>
                </c:pt>
                <c:pt idx="13">
                  <c:v>23.088517452204901</c:v>
                </c:pt>
                <c:pt idx="14">
                  <c:v>23.348575196886646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B0-4671-9F8F-40528D8C4A86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'地位判定（裏東北・北陸スギ地位指数曲線）'!$S$9:$S$23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'地位判定（裏東北・北陸スギ地位指数曲線）'!$W$9:$W$23</c:f>
              <c:numCache>
                <c:formatCode>0.00</c:formatCode>
                <c:ptCount val="15"/>
                <c:pt idx="0">
                  <c:v>7.3372412457126419</c:v>
                </c:pt>
                <c:pt idx="1">
                  <c:v>9.3549396239379874</c:v>
                </c:pt>
                <c:pt idx="2">
                  <c:v>11.050405311571192</c:v>
                </c:pt>
                <c:pt idx="3">
                  <c:v>12.475099868975692</c:v>
                </c:pt>
                <c:pt idx="4">
                  <c:v>13.672266285673549</c:v>
                </c:pt>
                <c:pt idx="5">
                  <c:v>14.678241511605615</c:v>
                </c:pt>
                <c:pt idx="6">
                  <c:v>15.523559373077571</c:v>
                </c:pt>
                <c:pt idx="7">
                  <c:v>16.233877349607717</c:v>
                </c:pt>
                <c:pt idx="8">
                  <c:v>16.830755341637012</c:v>
                </c:pt>
                <c:pt idx="9">
                  <c:v>17.332310066619822</c:v>
                </c:pt>
                <c:pt idx="10">
                  <c:v>17.753764946028806</c:v>
                </c:pt>
                <c:pt idx="11">
                  <c:v>18.107912173699184</c:v>
                </c:pt>
                <c:pt idx="12">
                  <c:v>18.405500990424937</c:v>
                </c:pt>
                <c:pt idx="13">
                  <c:v>18.655563949897431</c:v>
                </c:pt>
                <c:pt idx="14">
                  <c:v>18.865691078961451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B0-4671-9F8F-40528D8C4A86}"/>
            </c:ext>
          </c:extLst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'地位判定（裏東北・北陸スギ地位指数曲線）'!$S$9:$S$23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'地位判定（裏東北・北陸スギ地位指数曲線）'!$X$9:$X$23</c:f>
              <c:numCache>
                <c:formatCode>0.00</c:formatCode>
                <c:ptCount val="15"/>
                <c:pt idx="0">
                  <c:v>5.5937220066156135</c:v>
                </c:pt>
                <c:pt idx="1">
                  <c:v>7.1319628035345826</c:v>
                </c:pt>
                <c:pt idx="2">
                  <c:v>8.424541773037225</c:v>
                </c:pt>
                <c:pt idx="3">
                  <c:v>9.5106918710888273</c:v>
                </c:pt>
                <c:pt idx="4">
                  <c:v>10.423380428872992</c:v>
                </c:pt>
                <c:pt idx="5">
                  <c:v>11.190309792507371</c:v>
                </c:pt>
                <c:pt idx="6">
                  <c:v>11.834758157492496</c:v>
                </c:pt>
                <c:pt idx="7">
                  <c:v>12.376286119290546</c:v>
                </c:pt>
                <c:pt idx="8">
                  <c:v>12.831330385584739</c:v>
                </c:pt>
                <c:pt idx="9">
                  <c:v>13.213702670849006</c:v>
                </c:pt>
                <c:pt idx="10">
                  <c:v>13.535008915907138</c:v>
                </c:pt>
                <c:pt idx="11">
                  <c:v>13.805001556827763</c:v>
                </c:pt>
                <c:pt idx="12">
                  <c:v>14.031875535383971</c:v>
                </c:pt>
                <c:pt idx="13">
                  <c:v>14.222517035724179</c:v>
                </c:pt>
                <c:pt idx="14">
                  <c:v>14.382712497025004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B0-4671-9F8F-40528D8C4A86}"/>
            </c:ext>
          </c:extLst>
        </c:ser>
        <c:ser>
          <c:idx val="5"/>
          <c:order val="5"/>
          <c:tx>
            <c:v>本林分地位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'地位判定（裏東北・北陸スギ地位指数曲線）'!$B$16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'地位判定（裏東北・北陸スギ地位指数曲線）'!$C$16</c:f>
              <c:numCache>
                <c:formatCode>0.00</c:formatCode>
                <c:ptCount val="1"/>
                <c:pt idx="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B0-4671-9F8F-40528D8C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60159"/>
        <c:axId val="1"/>
      </c:scatterChart>
      <c:valAx>
        <c:axId val="68606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9525153329107208"/>
              <c:y val="0.8920223025376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entury" panose="02040604050505020304" pitchFamily="18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樹高（ｍ）</a:t>
                </a:r>
              </a:p>
            </c:rich>
          </c:tx>
          <c:layout>
            <c:manualLayout>
              <c:xMode val="edge"/>
              <c:yMode val="edge"/>
              <c:x val="4.8621505407936139E-2"/>
              <c:y val="4.239174599657825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8606015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8795164809264484"/>
          <c:y val="4.2316132669170378E-2"/>
          <c:w val="0.16480372806540566"/>
          <c:h val="6.8412651991429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1470167529314"/>
          <c:y val="0.12589598049938602"/>
          <c:w val="0.82361004508821389"/>
          <c:h val="0.6965685535160114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'ヒノキ地位判定（ヒノキ地位指数曲線）'!$S$9:$S$23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'ヒノキ地位判定（ヒノキ地位指数曲線）'!$T$9:$T$23</c:f>
              <c:numCache>
                <c:formatCode>0.00</c:formatCode>
                <c:ptCount val="15"/>
                <c:pt idx="0">
                  <c:v>8.123748041803589</c:v>
                </c:pt>
                <c:pt idx="1">
                  <c:v>11.571215598968076</c:v>
                </c:pt>
                <c:pt idx="2">
                  <c:v>14.422130384338661</c:v>
                </c:pt>
                <c:pt idx="3">
                  <c:v>16.779720406195043</c:v>
                </c:pt>
                <c:pt idx="4">
                  <c:v>18.729351008862913</c:v>
                </c:pt>
                <c:pt idx="5">
                  <c:v>20.341615843554607</c:v>
                </c:pt>
                <c:pt idx="6">
                  <c:v>21.67489297493859</c:v>
                </c:pt>
                <c:pt idx="7">
                  <c:v>22.77745867681438</c:v>
                </c:pt>
                <c:pt idx="8">
                  <c:v>23.689235454753238</c:v>
                </c:pt>
                <c:pt idx="9">
                  <c:v>24.443237589387227</c:v>
                </c:pt>
                <c:pt idx="10">
                  <c:v>25.066766541635594</c:v>
                </c:pt>
                <c:pt idx="11">
                  <c:v>25.582399503975516</c:v>
                </c:pt>
                <c:pt idx="12">
                  <c:v>26.00880689194479</c:v>
                </c:pt>
                <c:pt idx="13">
                  <c:v>26.361428376206913</c:v>
                </c:pt>
                <c:pt idx="14">
                  <c:v>26.653031933442136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8A-4435-A648-DF42DB6FB900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'ヒノキ地位判定（ヒノキ地位指数曲線）'!$S$9:$S$23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'ヒノキ地位判定（ヒノキ地位指数曲線）'!$U$9:$U$23</c:f>
              <c:numCache>
                <c:formatCode>0.00</c:formatCode>
                <c:ptCount val="15"/>
                <c:pt idx="0">
                  <c:v>7.1390477985329079</c:v>
                </c:pt>
                <c:pt idx="1">
                  <c:v>10.168639010352988</c:v>
                </c:pt>
                <c:pt idx="2">
                  <c:v>12.673987135082147</c:v>
                </c:pt>
                <c:pt idx="3">
                  <c:v>14.745807650534793</c:v>
                </c:pt>
                <c:pt idx="4">
                  <c:v>16.459118549679609</c:v>
                </c:pt>
                <c:pt idx="5">
                  <c:v>17.875956647012128</c:v>
                </c:pt>
                <c:pt idx="6">
                  <c:v>19.047623852920189</c:v>
                </c:pt>
                <c:pt idx="7">
                  <c:v>20.016544750787759</c:v>
                </c:pt>
                <c:pt idx="8">
                  <c:v>20.817802737347947</c:v>
                </c:pt>
                <c:pt idx="9">
                  <c:v>21.480410347978967</c:v>
                </c:pt>
                <c:pt idx="10">
                  <c:v>22.028359763810673</c:v>
                </c:pt>
                <c:pt idx="11">
                  <c:v>22.481491538171632</c:v>
                </c:pt>
                <c:pt idx="12">
                  <c:v>22.856212997859391</c:v>
                </c:pt>
                <c:pt idx="13">
                  <c:v>23.166092331632772</c:v>
                </c:pt>
                <c:pt idx="14">
                  <c:v>23.42234987711695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8A-4435-A648-DF42DB6FB900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'ヒノキ地位判定（ヒノキ地位指数曲線）'!$S$9:$S$23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'ヒノキ地位判定（ヒノキ地位指数曲線）'!$V$9:$V$23</c:f>
              <c:numCache>
                <c:formatCode>0.00</c:formatCode>
                <c:ptCount val="15"/>
                <c:pt idx="0">
                  <c:v>6.1543475552622269</c:v>
                </c:pt>
                <c:pt idx="1">
                  <c:v>8.7660624217379031</c:v>
                </c:pt>
                <c:pt idx="2">
                  <c:v>10.925843885825634</c:v>
                </c:pt>
                <c:pt idx="3">
                  <c:v>12.711894894874547</c:v>
                </c:pt>
                <c:pt idx="4">
                  <c:v>14.188886090496309</c:v>
                </c:pt>
                <c:pt idx="5">
                  <c:v>15.410297450469651</c:v>
                </c:pt>
                <c:pt idx="6">
                  <c:v>16.420354730901792</c:v>
                </c:pt>
                <c:pt idx="7">
                  <c:v>17.255630824761141</c:v>
                </c:pt>
                <c:pt idx="8">
                  <c:v>17.946370019942663</c:v>
                </c:pt>
                <c:pt idx="9">
                  <c:v>18.517583106570711</c:v>
                </c:pt>
                <c:pt idx="10">
                  <c:v>18.989952985985756</c:v>
                </c:pt>
                <c:pt idx="11">
                  <c:v>19.380583572367751</c:v>
                </c:pt>
                <c:pt idx="12">
                  <c:v>19.703619103773992</c:v>
                </c:pt>
                <c:pt idx="13">
                  <c:v>19.970756287058634</c:v>
                </c:pt>
                <c:pt idx="14">
                  <c:v>20.191667820791768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8A-4435-A648-DF42DB6FB900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'ヒノキ地位判定（ヒノキ地位指数曲線）'!$S$9:$S$23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'ヒノキ地位判定（ヒノキ地位指数曲線）'!$W$9:$W$23</c:f>
              <c:numCache>
                <c:formatCode>0.00</c:formatCode>
                <c:ptCount val="15"/>
                <c:pt idx="0">
                  <c:v>5.1696473119915458</c:v>
                </c:pt>
                <c:pt idx="1">
                  <c:v>7.3634858331228168</c:v>
                </c:pt>
                <c:pt idx="2">
                  <c:v>9.1777006365691225</c:v>
                </c:pt>
                <c:pt idx="3">
                  <c:v>10.677982139214302</c:v>
                </c:pt>
                <c:pt idx="4">
                  <c:v>11.91865363131301</c:v>
                </c:pt>
                <c:pt idx="5">
                  <c:v>12.944638253927174</c:v>
                </c:pt>
                <c:pt idx="6">
                  <c:v>13.793085608883393</c:v>
                </c:pt>
                <c:pt idx="7">
                  <c:v>14.494716898734524</c:v>
                </c:pt>
                <c:pt idx="8">
                  <c:v>15.074937302537377</c:v>
                </c:pt>
                <c:pt idx="9">
                  <c:v>15.554755865162456</c:v>
                </c:pt>
                <c:pt idx="10">
                  <c:v>15.951546208160837</c:v>
                </c:pt>
                <c:pt idx="11">
                  <c:v>16.279675606563867</c:v>
                </c:pt>
                <c:pt idx="12">
                  <c:v>16.551025209688596</c:v>
                </c:pt>
                <c:pt idx="13">
                  <c:v>16.775420242484497</c:v>
                </c:pt>
                <c:pt idx="14">
                  <c:v>16.960985764466585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8A-4435-A648-DF42DB6FB900}"/>
            </c:ext>
          </c:extLst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'ヒノキ地位判定（ヒノキ地位指数曲線）'!$S$9:$S$23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'ヒノキ地位判定（ヒノキ地位指数曲線）'!$X$9:$X$23</c:f>
              <c:numCache>
                <c:formatCode>0.00</c:formatCode>
                <c:ptCount val="15"/>
                <c:pt idx="0">
                  <c:v>4.1849470687208647</c:v>
                </c:pt>
                <c:pt idx="1">
                  <c:v>5.9609092445077314</c:v>
                </c:pt>
                <c:pt idx="2">
                  <c:v>7.4295573873126095</c:v>
                </c:pt>
                <c:pt idx="3">
                  <c:v>8.6440693835540561</c:v>
                </c:pt>
                <c:pt idx="4">
                  <c:v>9.6484211721297086</c:v>
                </c:pt>
                <c:pt idx="5">
                  <c:v>10.478979057384697</c:v>
                </c:pt>
                <c:pt idx="6">
                  <c:v>11.165816486864994</c:v>
                </c:pt>
                <c:pt idx="7">
                  <c:v>11.733802972707904</c:v>
                </c:pt>
                <c:pt idx="8">
                  <c:v>12.203504585132091</c:v>
                </c:pt>
                <c:pt idx="9">
                  <c:v>12.591928623754198</c:v>
                </c:pt>
                <c:pt idx="10">
                  <c:v>12.913139430335917</c:v>
                </c:pt>
                <c:pt idx="11">
                  <c:v>13.178767640759986</c:v>
                </c:pt>
                <c:pt idx="12">
                  <c:v>13.398431315603199</c:v>
                </c:pt>
                <c:pt idx="13">
                  <c:v>13.580084197910359</c:v>
                </c:pt>
                <c:pt idx="14">
                  <c:v>13.730303708141403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18A-4435-A648-DF42DB6FB900}"/>
            </c:ext>
          </c:extLst>
        </c:ser>
        <c:ser>
          <c:idx val="5"/>
          <c:order val="5"/>
          <c:tx>
            <c:v>本林分地位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'ヒノキ地位判定（ヒノキ地位指数曲線）'!$B$16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'ヒノキ地位判定（ヒノキ地位指数曲線）'!$C$16</c:f>
              <c:numCache>
                <c:formatCode>0.00</c:formatCode>
                <c:ptCount val="1"/>
                <c:pt idx="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18A-4435-A648-DF42DB6FB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60159"/>
        <c:axId val="1"/>
      </c:scatterChart>
      <c:valAx>
        <c:axId val="68606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9525153329107208"/>
              <c:y val="0.8920223025376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entury" panose="02040604050505020304" pitchFamily="18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樹高（ｍ）</a:t>
                </a:r>
              </a:p>
            </c:rich>
          </c:tx>
          <c:layout>
            <c:manualLayout>
              <c:xMode val="edge"/>
              <c:yMode val="edge"/>
              <c:x val="3.7072906578358173E-3"/>
              <c:y val="5.7876982009426249E-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8606015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8795164809264484"/>
          <c:y val="4.2316132669170378E-2"/>
          <c:w val="0.16480372806540566"/>
          <c:h val="6.8412651991429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1470167529314"/>
          <c:y val="0.12589598049938602"/>
          <c:w val="0.82361004508821389"/>
          <c:h val="0.6965685535160114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'アカマツ地位判定（アカマツ地位指数曲線）'!$S$9:$S$23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'アカマツ地位判定（アカマツ地位指数曲線）'!$T$9:$T$23</c:f>
              <c:numCache>
                <c:formatCode>0.00</c:formatCode>
                <c:ptCount val="15"/>
                <c:pt idx="0">
                  <c:v>9.9141265999999995</c:v>
                </c:pt>
                <c:pt idx="1">
                  <c:v>12.96924473356</c:v>
                </c:pt>
                <c:pt idx="2">
                  <c:v>15.525156564096294</c:v>
                </c:pt>
                <c:pt idx="3">
                  <c:v>17.663432401522961</c:v>
                </c:pt>
                <c:pt idx="4">
                  <c:v>19.452313967114108</c:v>
                </c:pt>
                <c:pt idx="5">
                  <c:v>20.948892284887666</c:v>
                </c:pt>
                <c:pt idx="6">
                  <c:v>22.200929705537021</c:v>
                </c:pt>
                <c:pt idx="7">
                  <c:v>23.248384211652272</c:v>
                </c:pt>
                <c:pt idx="8">
                  <c:v>24.124684651468289</c:v>
                </c:pt>
                <c:pt idx="9">
                  <c:v>24.857797599418372</c:v>
                </c:pt>
                <c:pt idx="10">
                  <c:v>25.471119891673411</c:v>
                </c:pt>
                <c:pt idx="11">
                  <c:v>25.984225321373973</c:v>
                </c:pt>
                <c:pt idx="12">
                  <c:v>26.413489323861466</c:v>
                </c:pt>
                <c:pt idx="13">
                  <c:v>26.772611588342503</c:v>
                </c:pt>
                <c:pt idx="14">
                  <c:v>27.073053274807339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37-4224-B69F-E4A676DCC83D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'アカマツ地位判定（アカマツ地位指数曲線）'!$S$9:$S$23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'アカマツ地位判定（アカマツ地位指数曲線）'!$U$9:$U$23</c:f>
              <c:numCache>
                <c:formatCode>0.00</c:formatCode>
                <c:ptCount val="15"/>
                <c:pt idx="0">
                  <c:v>8.9037667599999999</c:v>
                </c:pt>
                <c:pt idx="1">
                  <c:v>11.647535971416</c:v>
                </c:pt>
                <c:pt idx="2">
                  <c:v>13.942973293686624</c:v>
                </c:pt>
                <c:pt idx="3">
                  <c:v>15.86333615749823</c:v>
                </c:pt>
                <c:pt idx="4">
                  <c:v>17.46991172936302</c:v>
                </c:pt>
                <c:pt idx="5">
                  <c:v>18.813972852785103</c:v>
                </c:pt>
                <c:pt idx="6">
                  <c:v>19.938414388640016</c:v>
                </c:pt>
                <c:pt idx="7">
                  <c:v>20.879122177536239</c:v>
                </c:pt>
                <c:pt idx="8">
                  <c:v>21.666118313726816</c:v>
                </c:pt>
                <c:pt idx="9">
                  <c:v>22.324519281263854</c:v>
                </c:pt>
                <c:pt idx="10">
                  <c:v>22.875337530705341</c:v>
                </c:pt>
                <c:pt idx="11">
                  <c:v>23.336152078188089</c:v>
                </c:pt>
                <c:pt idx="12">
                  <c:v>23.721669528612153</c:v>
                </c:pt>
                <c:pt idx="13">
                  <c:v>24.044193427636927</c:v>
                </c:pt>
                <c:pt idx="14">
                  <c:v>24.314016921561052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37-4224-B69F-E4A676DCC83D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'アカマツ地位判定（アカマツ地位指数曲線）'!$S$9:$S$23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'アカマツ地位判定（アカマツ地位指数曲線）'!$V$9:$V$23</c:f>
              <c:numCache>
                <c:formatCode>0.00</c:formatCode>
                <c:ptCount val="15"/>
                <c:pt idx="0">
                  <c:v>7.8934069199999968</c:v>
                </c:pt>
                <c:pt idx="1">
                  <c:v>10.325827209271997</c:v>
                </c:pt>
                <c:pt idx="2">
                  <c:v>12.360790023276952</c:v>
                </c:pt>
                <c:pt idx="3">
                  <c:v>14.063239913473499</c:v>
                </c:pt>
                <c:pt idx="4">
                  <c:v>15.487509491611929</c:v>
                </c:pt>
                <c:pt idx="5">
                  <c:v>16.679053420682539</c:v>
                </c:pt>
                <c:pt idx="6">
                  <c:v>17.675899071743011</c:v>
                </c:pt>
                <c:pt idx="7">
                  <c:v>18.509860143420205</c:v>
                </c:pt>
                <c:pt idx="8">
                  <c:v>19.207551975985343</c:v>
                </c:pt>
                <c:pt idx="9">
                  <c:v>19.791240963109338</c:v>
                </c:pt>
                <c:pt idx="10">
                  <c:v>20.279555169737272</c:v>
                </c:pt>
                <c:pt idx="11">
                  <c:v>20.688078835002202</c:v>
                </c:pt>
                <c:pt idx="12">
                  <c:v>21.029849733362841</c:v>
                </c:pt>
                <c:pt idx="13">
                  <c:v>21.315775266931354</c:v>
                </c:pt>
                <c:pt idx="14">
                  <c:v>21.554980568314768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37-4224-B69F-E4A676DCC83D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'アカマツ地位判定（アカマツ地位指数曲線）'!$S$9:$S$23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'アカマツ地位判定（アカマツ地位指数曲線）'!$W$9:$W$23</c:f>
              <c:numCache>
                <c:formatCode>0.00</c:formatCode>
                <c:ptCount val="15"/>
                <c:pt idx="0">
                  <c:v>6.8830470800000008</c:v>
                </c:pt>
                <c:pt idx="1">
                  <c:v>9.0041184471280022</c:v>
                </c:pt>
                <c:pt idx="2">
                  <c:v>10.778606752867285</c:v>
                </c:pt>
                <c:pt idx="3">
                  <c:v>12.263143669448773</c:v>
                </c:pt>
                <c:pt idx="4">
                  <c:v>13.505107253860842</c:v>
                </c:pt>
                <c:pt idx="5">
                  <c:v>14.544133988579983</c:v>
                </c:pt>
                <c:pt idx="6">
                  <c:v>15.413383754846013</c:v>
                </c:pt>
                <c:pt idx="7">
                  <c:v>16.140598109304175</c:v>
                </c:pt>
                <c:pt idx="8">
                  <c:v>16.748985638243873</c:v>
                </c:pt>
                <c:pt idx="9">
                  <c:v>17.257962644954823</c:v>
                </c:pt>
                <c:pt idx="10">
                  <c:v>17.683772808769206</c:v>
                </c:pt>
                <c:pt idx="11">
                  <c:v>18.040005591816318</c:v>
                </c:pt>
                <c:pt idx="12">
                  <c:v>18.338029938113532</c:v>
                </c:pt>
                <c:pt idx="13">
                  <c:v>18.587357106225781</c:v>
                </c:pt>
                <c:pt idx="14">
                  <c:v>18.795944215068488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37-4224-B69F-E4A676DCC83D}"/>
            </c:ext>
          </c:extLst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'アカマツ地位判定（アカマツ地位指数曲線）'!$S$9:$S$23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'アカマツ地位判定（アカマツ地位指数曲線）'!$X$9:$X$23</c:f>
              <c:numCache>
                <c:formatCode>0.00</c:formatCode>
                <c:ptCount val="15"/>
                <c:pt idx="0">
                  <c:v>5.8726872399999994</c:v>
                </c:pt>
                <c:pt idx="1">
                  <c:v>7.682409684984</c:v>
                </c:pt>
                <c:pt idx="2">
                  <c:v>9.1964234824576145</c:v>
                </c:pt>
                <c:pt idx="3">
                  <c:v>10.46304742542404</c:v>
                </c:pt>
                <c:pt idx="4">
                  <c:v>11.522705016109754</c:v>
                </c:pt>
                <c:pt idx="5">
                  <c:v>12.409214556477419</c:v>
                </c:pt>
                <c:pt idx="6">
                  <c:v>13.150868437949008</c:v>
                </c:pt>
                <c:pt idx="7">
                  <c:v>13.771336075188142</c:v>
                </c:pt>
                <c:pt idx="8">
                  <c:v>14.290419300502398</c:v>
                </c:pt>
                <c:pt idx="9">
                  <c:v>14.724684326800308</c:v>
                </c:pt>
                <c:pt idx="10">
                  <c:v>15.087990447801136</c:v>
                </c:pt>
                <c:pt idx="11">
                  <c:v>15.39193234863043</c:v>
                </c:pt>
                <c:pt idx="12">
                  <c:v>15.646210142864218</c:v>
                </c:pt>
                <c:pt idx="13">
                  <c:v>15.858938945520205</c:v>
                </c:pt>
                <c:pt idx="14">
                  <c:v>16.036907861822204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E37-4224-B69F-E4A676DCC83D}"/>
            </c:ext>
          </c:extLst>
        </c:ser>
        <c:ser>
          <c:idx val="5"/>
          <c:order val="5"/>
          <c:tx>
            <c:v>本林分地位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'アカマツ地位判定（アカマツ地位指数曲線）'!$B$16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'アカマツ地位判定（アカマツ地位指数曲線）'!$C$16</c:f>
              <c:numCache>
                <c:formatCode>0.00</c:formatCode>
                <c:ptCount val="1"/>
                <c:pt idx="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E37-4224-B69F-E4A676DCC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60159"/>
        <c:axId val="1"/>
      </c:scatterChart>
      <c:valAx>
        <c:axId val="68606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9525153329107208"/>
              <c:y val="0.8920223025376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entury" panose="02040604050505020304" pitchFamily="18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樹高（ｍ）</a:t>
                </a:r>
              </a:p>
            </c:rich>
          </c:tx>
          <c:layout>
            <c:manualLayout>
              <c:xMode val="edge"/>
              <c:yMode val="edge"/>
              <c:x val="5.5531389098815144E-2"/>
              <c:y val="3.7487738167270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8606015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8795164809264484"/>
          <c:y val="4.2316132669170378E-2"/>
          <c:w val="0.16480372806540566"/>
          <c:h val="6.8412651991429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1470167529314"/>
          <c:y val="0.12589598049938602"/>
          <c:w val="0.82361004508821389"/>
          <c:h val="0.6965685535160114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'カラマツ地位判定（カラマツ地位指数曲線）'!$S$9:$S$23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'カラマツ地位判定（カラマツ地位指数曲線）'!$T$9:$T$23</c:f>
              <c:numCache>
                <c:formatCode>0.00</c:formatCode>
                <c:ptCount val="15"/>
                <c:pt idx="0">
                  <c:v>15.157865053535341</c:v>
                </c:pt>
                <c:pt idx="1">
                  <c:v>19.39651429837339</c:v>
                </c:pt>
                <c:pt idx="2">
                  <c:v>22.697577649418285</c:v>
                </c:pt>
                <c:pt idx="3">
                  <c:v>25.268448372180359</c:v>
                </c:pt>
                <c:pt idx="4">
                  <c:v>27.270644504242817</c:v>
                </c:pt>
                <c:pt idx="5">
                  <c:v>28.829956419755593</c:v>
                </c:pt>
                <c:pt idx="6">
                  <c:v>30.044349760609517</c:v>
                </c:pt>
                <c:pt idx="7">
                  <c:v>30.990120245423252</c:v>
                </c:pt>
                <c:pt idx="8">
                  <c:v>31.726687039602012</c:v>
                </c:pt>
                <c:pt idx="9">
                  <c:v>32.300325835692824</c:v>
                </c:pt>
                <c:pt idx="10">
                  <c:v>32.747076179288484</c:v>
                </c:pt>
                <c:pt idx="11">
                  <c:v>33.095005696718204</c:v>
                </c:pt>
                <c:pt idx="12">
                  <c:v>33.365973477346131</c:v>
                </c:pt>
                <c:pt idx="13">
                  <c:v>33.57700339708628</c:v>
                </c:pt>
                <c:pt idx="14">
                  <c:v>33.741353663831397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62-417A-A2C5-1FCBDD596435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'カラマツ地位判定（カラマツ地位指数曲線）'!$S$9:$S$23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'カラマツ地位判定（カラマツ地位指数曲線）'!$U$9:$U$23</c:f>
              <c:numCache>
                <c:formatCode>0.00</c:formatCode>
                <c:ptCount val="15"/>
                <c:pt idx="0">
                  <c:v>13.280798431229828</c:v>
                </c:pt>
                <c:pt idx="1">
                  <c:v>16.994556671098131</c:v>
                </c:pt>
                <c:pt idx="2">
                  <c:v>19.886834496445449</c:v>
                </c:pt>
                <c:pt idx="3">
                  <c:v>22.139342731685996</c:v>
                </c:pt>
                <c:pt idx="4">
                  <c:v>23.893597909166129</c:v>
                </c:pt>
                <c:pt idx="5">
                  <c:v>25.259813215094717</c:v>
                </c:pt>
                <c:pt idx="6">
                  <c:v>26.323822765196041</c:v>
                </c:pt>
                <c:pt idx="7">
                  <c:v>27.152474236010409</c:v>
                </c:pt>
                <c:pt idx="8">
                  <c:v>27.797828650373908</c:v>
                </c:pt>
                <c:pt idx="9">
                  <c:v>28.300431173638788</c:v>
                </c:pt>
                <c:pt idx="10">
                  <c:v>28.69185841233114</c:v>
                </c:pt>
                <c:pt idx="11">
                  <c:v>28.996702252340224</c:v>
                </c:pt>
                <c:pt idx="12">
                  <c:v>29.234114873653791</c:v>
                </c:pt>
                <c:pt idx="13">
                  <c:v>29.419012009043833</c:v>
                </c:pt>
                <c:pt idx="14">
                  <c:v>29.563010042873255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62-417A-A2C5-1FCBDD596435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'カラマツ地位判定（カラマツ地位指数曲線）'!$S$9:$S$23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'カラマツ地位判定（カラマツ地位指数曲線）'!$V$9:$V$23</c:f>
              <c:numCache>
                <c:formatCode>0.00</c:formatCode>
                <c:ptCount val="15"/>
                <c:pt idx="0">
                  <c:v>11.399315181577713</c:v>
                </c:pt>
                <c:pt idx="1">
                  <c:v>14.586947378817518</c:v>
                </c:pt>
                <c:pt idx="2">
                  <c:v>17.0694778301715</c:v>
                </c:pt>
                <c:pt idx="3">
                  <c:v>19.002874489684586</c:v>
                </c:pt>
                <c:pt idx="4">
                  <c:v>20.508605322101022</c:v>
                </c:pt>
                <c:pt idx="5">
                  <c:v>21.681269673481697</c:v>
                </c:pt>
                <c:pt idx="6">
                  <c:v>22.594541588616888</c:v>
                </c:pt>
                <c:pt idx="7">
                  <c:v>23.305798471281296</c:v>
                </c:pt>
                <c:pt idx="8">
                  <c:v>23.859725888465263</c:v>
                </c:pt>
                <c:pt idx="9">
                  <c:v>24.291124994732858</c:v>
                </c:pt>
                <c:pt idx="10">
                  <c:v>24.627098956510366</c:v>
                </c:pt>
                <c:pt idx="11">
                  <c:v>24.888755741034291</c:v>
                </c:pt>
                <c:pt idx="12">
                  <c:v>25.09253424971747</c:v>
                </c:pt>
                <c:pt idx="13">
                  <c:v>25.251237111853051</c:v>
                </c:pt>
                <c:pt idx="14">
                  <c:v>25.374835025159914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62-417A-A2C5-1FCBDD596435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'カラマツ地位判定（カラマツ地位指数曲線）'!$S$9:$S$23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'カラマツ地位判定（カラマツ地位指数曲線）'!$W$9:$W$23</c:f>
              <c:numCache>
                <c:formatCode>0.00</c:formatCode>
                <c:ptCount val="15"/>
                <c:pt idx="0">
                  <c:v>9.5178319319255991</c:v>
                </c:pt>
                <c:pt idx="1">
                  <c:v>12.179338086536905</c:v>
                </c:pt>
                <c:pt idx="2">
                  <c:v>14.252121163897554</c:v>
                </c:pt>
                <c:pt idx="3">
                  <c:v>15.86640624768318</c:v>
                </c:pt>
                <c:pt idx="4">
                  <c:v>17.12361273503592</c:v>
                </c:pt>
                <c:pt idx="5">
                  <c:v>18.102726131868678</c:v>
                </c:pt>
                <c:pt idx="6">
                  <c:v>18.865260412037738</c:v>
                </c:pt>
                <c:pt idx="7">
                  <c:v>19.45912270655219</c:v>
                </c:pt>
                <c:pt idx="8">
                  <c:v>19.921623126556625</c:v>
                </c:pt>
                <c:pt idx="9">
                  <c:v>20.281818815826934</c:v>
                </c:pt>
                <c:pt idx="10">
                  <c:v>20.562339500689593</c:v>
                </c:pt>
                <c:pt idx="11">
                  <c:v>20.780809229728362</c:v>
                </c:pt>
                <c:pt idx="12">
                  <c:v>20.95095362578115</c:v>
                </c:pt>
                <c:pt idx="13">
                  <c:v>21.083462214662276</c:v>
                </c:pt>
                <c:pt idx="14">
                  <c:v>21.18666000744658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62-417A-A2C5-1FCBDD596435}"/>
            </c:ext>
          </c:extLst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'カラマツ地位判定（カラマツ地位指数曲線）'!$S$9:$S$23</c:f>
              <c:numCache>
                <c:formatCode>#,##0_);[Red]\(#,##0\)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'カラマツ地位判定（カラマツ地位指数曲線）'!$X$9:$X$23</c:f>
              <c:numCache>
                <c:formatCode>0.00</c:formatCode>
                <c:ptCount val="15"/>
                <c:pt idx="0">
                  <c:v>7.6363486822734856</c:v>
                </c:pt>
                <c:pt idx="1">
                  <c:v>9.7717287942562905</c:v>
                </c:pt>
                <c:pt idx="2">
                  <c:v>11.434764497623604</c:v>
                </c:pt>
                <c:pt idx="3">
                  <c:v>12.72993800568177</c:v>
                </c:pt>
                <c:pt idx="4">
                  <c:v>13.738620147970812</c:v>
                </c:pt>
                <c:pt idx="5">
                  <c:v>14.524182590255657</c:v>
                </c:pt>
                <c:pt idx="6">
                  <c:v>15.135979235458581</c:v>
                </c:pt>
                <c:pt idx="7">
                  <c:v>15.612446941823077</c:v>
                </c:pt>
                <c:pt idx="8">
                  <c:v>15.983520364647982</c:v>
                </c:pt>
                <c:pt idx="9">
                  <c:v>16.272512636921004</c:v>
                </c:pt>
                <c:pt idx="10">
                  <c:v>16.497580044868819</c:v>
                </c:pt>
                <c:pt idx="11">
                  <c:v>16.672862718422429</c:v>
                </c:pt>
                <c:pt idx="12">
                  <c:v>16.809373001844829</c:v>
                </c:pt>
                <c:pt idx="13">
                  <c:v>16.915687317471495</c:v>
                </c:pt>
                <c:pt idx="14">
                  <c:v>16.998484989733239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E62-417A-A2C5-1FCBDD596435}"/>
            </c:ext>
          </c:extLst>
        </c:ser>
        <c:ser>
          <c:idx val="5"/>
          <c:order val="5"/>
          <c:tx>
            <c:v>本林分地位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'カラマツ地位判定（カラマツ地位指数曲線）'!$B$16</c:f>
              <c:numCache>
                <c:formatCode>General</c:formatCode>
                <c:ptCount val="1"/>
                <c:pt idx="0">
                  <c:v>63</c:v>
                </c:pt>
              </c:numCache>
            </c:numRef>
          </c:xVal>
          <c:yVal>
            <c:numRef>
              <c:f>'カラマツ地位判定（カラマツ地位指数曲線）'!$C$16</c:f>
              <c:numCache>
                <c:formatCode>0.00</c:formatCode>
                <c:ptCount val="1"/>
                <c:pt idx="0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E62-417A-A2C5-1FCBDD596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60159"/>
        <c:axId val="1"/>
      </c:scatterChart>
      <c:valAx>
        <c:axId val="68606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9525153329107208"/>
              <c:y val="0.89202230253761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entury" panose="02040604050505020304" pitchFamily="18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樹高（ｍ）</a:t>
                </a:r>
              </a:p>
            </c:rich>
          </c:tx>
          <c:layout>
            <c:manualLayout>
              <c:xMode val="edge"/>
              <c:yMode val="edge"/>
              <c:x val="5.7289813725765075E-2"/>
              <c:y val="4.237495341757693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8606015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8795164809264484"/>
          <c:y val="4.2316132669170378E-2"/>
          <c:w val="0.16480372806540566"/>
          <c:h val="6.8412651991429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400048</xdr:colOff>
      <xdr:row>9</xdr:row>
      <xdr:rowOff>160262</xdr:rowOff>
    </xdr:from>
    <xdr:to>
      <xdr:col>16</xdr:col>
      <xdr:colOff>572102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C5E3E1-830A-4DE2-BD4C-D117866E4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448734</xdr:colOff>
      <xdr:row>5</xdr:row>
      <xdr:rowOff>94948</xdr:rowOff>
    </xdr:from>
    <xdr:to>
      <xdr:col>6</xdr:col>
      <xdr:colOff>342598</xdr:colOff>
      <xdr:row>7</xdr:row>
      <xdr:rowOff>183546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1E68EB76-B600-44B6-9675-E4D751F8095E}"/>
            </a:ext>
          </a:extLst>
        </xdr:cNvPr>
        <xdr:cNvSpPr/>
      </xdr:nvSpPr>
      <xdr:spPr>
        <a:xfrm>
          <a:off x="641351" y="1208315"/>
          <a:ext cx="2355547" cy="533098"/>
        </a:xfrm>
        <a:prstGeom prst="borderCallout1">
          <a:avLst>
            <a:gd name="adj1" fmla="val 95716"/>
            <a:gd name="adj2" fmla="val 50883"/>
            <a:gd name="adj3" fmla="val 230728"/>
            <a:gd name="adj4" fmla="val 327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青字の樹高と林齢のみ入力</a:t>
          </a:r>
        </a:p>
      </xdr:txBody>
    </xdr:sp>
    <xdr:clientData/>
  </xdr:twoCellAnchor>
  <xdr:twoCellAnchor>
    <xdr:from>
      <xdr:col>12</xdr:col>
      <xdr:colOff>398539</xdr:colOff>
      <xdr:row>4</xdr:row>
      <xdr:rowOff>170240</xdr:rowOff>
    </xdr:from>
    <xdr:to>
      <xdr:col>16</xdr:col>
      <xdr:colOff>138793</xdr:colOff>
      <xdr:row>8</xdr:row>
      <xdr:rowOff>20260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F8BEFB7-6D8A-42F2-B8EC-0B72FDDD0DA1}"/>
            </a:ext>
          </a:extLst>
        </xdr:cNvPr>
        <xdr:cNvSpPr/>
      </xdr:nvSpPr>
      <xdr:spPr>
        <a:xfrm>
          <a:off x="6369656" y="1061357"/>
          <a:ext cx="2354337" cy="734786"/>
        </a:xfrm>
        <a:prstGeom prst="borderCallout1">
          <a:avLst>
            <a:gd name="adj1" fmla="val 95716"/>
            <a:gd name="adj2" fmla="val 50883"/>
            <a:gd name="adj3" fmla="val 402983"/>
            <a:gd name="adj4" fmla="val 21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樹高と林齢を入力すると</a:t>
          </a:r>
          <a:endParaRPr kumimoji="1" lang="en-US" altLang="ja-JP" sz="1400" b="1"/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●</a:t>
          </a:r>
          <a:r>
            <a:rPr kumimoji="1" lang="ja-JP" altLang="en-US" sz="1400" b="1"/>
            <a:t>が図上にプロット</a:t>
          </a:r>
        </a:p>
      </xdr:txBody>
    </xdr:sp>
    <xdr:clientData/>
  </xdr:twoCellAnchor>
  <xdr:twoCellAnchor>
    <xdr:from>
      <xdr:col>13</xdr:col>
      <xdr:colOff>264584</xdr:colOff>
      <xdr:row>35</xdr:row>
      <xdr:rowOff>154213</xdr:rowOff>
    </xdr:from>
    <xdr:to>
      <xdr:col>17</xdr:col>
      <xdr:colOff>408215</xdr:colOff>
      <xdr:row>39</xdr:row>
      <xdr:rowOff>233740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E6C06144-A2BD-4C04-9572-2780750F6517}"/>
            </a:ext>
          </a:extLst>
        </xdr:cNvPr>
        <xdr:cNvSpPr/>
      </xdr:nvSpPr>
      <xdr:spPr>
        <a:xfrm>
          <a:off x="6887634" y="7221763"/>
          <a:ext cx="2759831" cy="754744"/>
        </a:xfrm>
        <a:prstGeom prst="borderCallout1">
          <a:avLst>
            <a:gd name="adj1" fmla="val 5355"/>
            <a:gd name="adj2" fmla="val 50497"/>
            <a:gd name="adj3" fmla="val -373093"/>
            <a:gd name="adj4" fmla="val 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地位</a:t>
          </a:r>
          <a:r>
            <a:rPr kumimoji="1" lang="en-US" altLang="ja-JP" sz="1400" b="1"/>
            <a:t>Ⅲ</a:t>
          </a:r>
          <a:r>
            <a:rPr kumimoji="1" lang="ja-JP" altLang="en-US" sz="1400" b="1"/>
            <a:t>の樹高曲線より上なので、地位</a:t>
          </a:r>
          <a:r>
            <a:rPr kumimoji="1" lang="en-US" altLang="ja-JP" sz="1400" b="1"/>
            <a:t>Ⅲ</a:t>
          </a:r>
          <a:r>
            <a:rPr kumimoji="1" lang="ja-JP" altLang="en-US" sz="1400" b="1"/>
            <a:t>として地位を特定</a:t>
          </a:r>
        </a:p>
      </xdr:txBody>
    </xdr:sp>
    <xdr:clientData/>
  </xdr:twoCellAnchor>
  <xdr:twoCellAnchor>
    <xdr:from>
      <xdr:col>19</xdr:col>
      <xdr:colOff>350460</xdr:colOff>
      <xdr:row>6</xdr:row>
      <xdr:rowOff>188986</xdr:rowOff>
    </xdr:from>
    <xdr:to>
      <xdr:col>23</xdr:col>
      <xdr:colOff>363815</xdr:colOff>
      <xdr:row>10</xdr:row>
      <xdr:rowOff>18143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934BF5CE-9AAC-4ED5-8539-74B174AB5F01}"/>
            </a:ext>
          </a:extLst>
        </xdr:cNvPr>
        <xdr:cNvSpPr/>
      </xdr:nvSpPr>
      <xdr:spPr>
        <a:xfrm>
          <a:off x="10895693" y="1522486"/>
          <a:ext cx="3010555" cy="758374"/>
        </a:xfrm>
        <a:prstGeom prst="borderCallout1">
          <a:avLst>
            <a:gd name="adj1" fmla="val 100618"/>
            <a:gd name="adj2" fmla="val 50172"/>
            <a:gd name="adj3" fmla="val 165968"/>
            <a:gd name="adj4" fmla="val 383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地位</a:t>
          </a:r>
          <a:r>
            <a:rPr kumimoji="1" lang="en-US" altLang="ja-JP" sz="1400" b="1"/>
            <a:t>Ⅰ</a:t>
          </a:r>
          <a:r>
            <a:rPr kumimoji="1" lang="ja-JP" altLang="en-US" sz="1400" b="1"/>
            <a:t>～</a:t>
          </a:r>
          <a:r>
            <a:rPr kumimoji="1" lang="en-US" altLang="ja-JP" sz="1400" b="1"/>
            <a:t>Ⅴ</a:t>
          </a:r>
          <a:r>
            <a:rPr kumimoji="1" lang="ja-JP" altLang="en-US" sz="1400" b="1"/>
            <a:t>の樹高</a:t>
          </a:r>
          <a:endParaRPr kumimoji="1" lang="en-US" altLang="ja-JP" sz="1400" b="1"/>
        </a:p>
        <a:p>
          <a:pPr algn="l"/>
          <a:r>
            <a:rPr kumimoji="1" lang="ja-JP" altLang="en-US" sz="1400" b="1"/>
            <a:t>この表は参考（数値を消さない）</a:t>
          </a:r>
        </a:p>
      </xdr:txBody>
    </xdr:sp>
    <xdr:clientData/>
  </xdr:twoCellAnchor>
  <xdr:twoCellAnchor>
    <xdr:from>
      <xdr:col>4</xdr:col>
      <xdr:colOff>6351</xdr:colOff>
      <xdr:row>39</xdr:row>
      <xdr:rowOff>0</xdr:rowOff>
    </xdr:from>
    <xdr:to>
      <xdr:col>12</xdr:col>
      <xdr:colOff>425451</xdr:colOff>
      <xdr:row>41</xdr:row>
      <xdr:rowOff>143933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FDAFB09-FDE3-4CE0-99A3-00C9B5D76AFF}"/>
            </a:ext>
          </a:extLst>
        </xdr:cNvPr>
        <xdr:cNvSpPr txBox="1"/>
      </xdr:nvSpPr>
      <xdr:spPr>
        <a:xfrm>
          <a:off x="1820334" y="7740650"/>
          <a:ext cx="4572000" cy="7556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caution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！</a:t>
          </a:r>
          <a:endParaRPr lang="ja-JP" altLang="ja-JP" sz="1800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この下には計算式があるので、決して行・列は削除しない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2</xdr:row>
      <xdr:rowOff>107950</xdr:rowOff>
    </xdr:from>
    <xdr:to>
      <xdr:col>16</xdr:col>
      <xdr:colOff>580571</xdr:colOff>
      <xdr:row>29</xdr:row>
      <xdr:rowOff>173265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0A77CB-8A22-44B1-A19C-E65DBF0EE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390977</xdr:colOff>
      <xdr:row>3</xdr:row>
      <xdr:rowOff>40216</xdr:rowOff>
    </xdr:from>
    <xdr:to>
      <xdr:col>16</xdr:col>
      <xdr:colOff>567265</xdr:colOff>
      <xdr:row>30</xdr:row>
      <xdr:rowOff>100693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D66364-F86A-4DA3-8966-BA48904C5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2</xdr:row>
      <xdr:rowOff>107950</xdr:rowOff>
    </xdr:from>
    <xdr:to>
      <xdr:col>16</xdr:col>
      <xdr:colOff>580571</xdr:colOff>
      <xdr:row>29</xdr:row>
      <xdr:rowOff>173265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BADC2E-EB27-4628-9289-BFE36DAF8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402166</xdr:colOff>
      <xdr:row>2</xdr:row>
      <xdr:rowOff>151190</xdr:rowOff>
    </xdr:from>
    <xdr:to>
      <xdr:col>16</xdr:col>
      <xdr:colOff>578454</xdr:colOff>
      <xdr:row>30</xdr:row>
      <xdr:rowOff>30842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626032-2507-48F2-AA6D-806DB30EB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402165</xdr:colOff>
      <xdr:row>2</xdr:row>
      <xdr:rowOff>162379</xdr:rowOff>
    </xdr:from>
    <xdr:to>
      <xdr:col>16</xdr:col>
      <xdr:colOff>572102</xdr:colOff>
      <xdr:row>30</xdr:row>
      <xdr:rowOff>50499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354497-002C-405C-ADCD-B46D52ED7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5F1B-10A7-45F7-926D-A0ADF55CF50A}">
  <dimension ref="A9:X85"/>
  <sheetViews>
    <sheetView zoomScale="80" zoomScaleNormal="80" workbookViewId="0">
      <selection activeCell="U30" sqref="U30"/>
    </sheetView>
  </sheetViews>
  <sheetFormatPr defaultColWidth="10.87890625" defaultRowHeight="17.350000000000001"/>
  <cols>
    <col min="1" max="1" width="2.64453125" style="1" customWidth="1"/>
    <col min="2" max="3" width="8.3515625" style="1" customWidth="1"/>
    <col min="4" max="7" width="5.8203125" style="1" customWidth="1"/>
    <col min="8" max="8" width="3.87890625" style="1" customWidth="1"/>
    <col min="9" max="20" width="9.1171875" style="1" customWidth="1"/>
    <col min="21" max="256" width="10.87890625" style="1"/>
    <col min="257" max="257" width="2.64453125" style="1" customWidth="1"/>
    <col min="258" max="263" width="5.8203125" style="1" customWidth="1"/>
    <col min="264" max="264" width="3.87890625" style="1" customWidth="1"/>
    <col min="265" max="276" width="9.1171875" style="1" customWidth="1"/>
    <col min="277" max="512" width="10.87890625" style="1"/>
    <col min="513" max="513" width="2.64453125" style="1" customWidth="1"/>
    <col min="514" max="519" width="5.8203125" style="1" customWidth="1"/>
    <col min="520" max="520" width="3.87890625" style="1" customWidth="1"/>
    <col min="521" max="532" width="9.1171875" style="1" customWidth="1"/>
    <col min="533" max="768" width="10.87890625" style="1"/>
    <col min="769" max="769" width="2.64453125" style="1" customWidth="1"/>
    <col min="770" max="775" width="5.8203125" style="1" customWidth="1"/>
    <col min="776" max="776" width="3.87890625" style="1" customWidth="1"/>
    <col min="777" max="788" width="9.1171875" style="1" customWidth="1"/>
    <col min="789" max="1024" width="10.87890625" style="1"/>
    <col min="1025" max="1025" width="2.64453125" style="1" customWidth="1"/>
    <col min="1026" max="1031" width="5.8203125" style="1" customWidth="1"/>
    <col min="1032" max="1032" width="3.87890625" style="1" customWidth="1"/>
    <col min="1033" max="1044" width="9.1171875" style="1" customWidth="1"/>
    <col min="1045" max="1280" width="10.87890625" style="1"/>
    <col min="1281" max="1281" width="2.64453125" style="1" customWidth="1"/>
    <col min="1282" max="1287" width="5.8203125" style="1" customWidth="1"/>
    <col min="1288" max="1288" width="3.87890625" style="1" customWidth="1"/>
    <col min="1289" max="1300" width="9.1171875" style="1" customWidth="1"/>
    <col min="1301" max="1536" width="10.87890625" style="1"/>
    <col min="1537" max="1537" width="2.64453125" style="1" customWidth="1"/>
    <col min="1538" max="1543" width="5.8203125" style="1" customWidth="1"/>
    <col min="1544" max="1544" width="3.87890625" style="1" customWidth="1"/>
    <col min="1545" max="1556" width="9.1171875" style="1" customWidth="1"/>
    <col min="1557" max="1792" width="10.87890625" style="1"/>
    <col min="1793" max="1793" width="2.64453125" style="1" customWidth="1"/>
    <col min="1794" max="1799" width="5.8203125" style="1" customWidth="1"/>
    <col min="1800" max="1800" width="3.87890625" style="1" customWidth="1"/>
    <col min="1801" max="1812" width="9.1171875" style="1" customWidth="1"/>
    <col min="1813" max="2048" width="10.87890625" style="1"/>
    <col min="2049" max="2049" width="2.64453125" style="1" customWidth="1"/>
    <col min="2050" max="2055" width="5.8203125" style="1" customWidth="1"/>
    <col min="2056" max="2056" width="3.87890625" style="1" customWidth="1"/>
    <col min="2057" max="2068" width="9.1171875" style="1" customWidth="1"/>
    <col min="2069" max="2304" width="10.87890625" style="1"/>
    <col min="2305" max="2305" width="2.64453125" style="1" customWidth="1"/>
    <col min="2306" max="2311" width="5.8203125" style="1" customWidth="1"/>
    <col min="2312" max="2312" width="3.87890625" style="1" customWidth="1"/>
    <col min="2313" max="2324" width="9.1171875" style="1" customWidth="1"/>
    <col min="2325" max="2560" width="10.87890625" style="1"/>
    <col min="2561" max="2561" width="2.64453125" style="1" customWidth="1"/>
    <col min="2562" max="2567" width="5.8203125" style="1" customWidth="1"/>
    <col min="2568" max="2568" width="3.87890625" style="1" customWidth="1"/>
    <col min="2569" max="2580" width="9.1171875" style="1" customWidth="1"/>
    <col min="2581" max="2816" width="10.87890625" style="1"/>
    <col min="2817" max="2817" width="2.64453125" style="1" customWidth="1"/>
    <col min="2818" max="2823" width="5.8203125" style="1" customWidth="1"/>
    <col min="2824" max="2824" width="3.87890625" style="1" customWidth="1"/>
    <col min="2825" max="2836" width="9.1171875" style="1" customWidth="1"/>
    <col min="2837" max="3072" width="10.87890625" style="1"/>
    <col min="3073" max="3073" width="2.64453125" style="1" customWidth="1"/>
    <col min="3074" max="3079" width="5.8203125" style="1" customWidth="1"/>
    <col min="3080" max="3080" width="3.87890625" style="1" customWidth="1"/>
    <col min="3081" max="3092" width="9.1171875" style="1" customWidth="1"/>
    <col min="3093" max="3328" width="10.87890625" style="1"/>
    <col min="3329" max="3329" width="2.64453125" style="1" customWidth="1"/>
    <col min="3330" max="3335" width="5.8203125" style="1" customWidth="1"/>
    <col min="3336" max="3336" width="3.87890625" style="1" customWidth="1"/>
    <col min="3337" max="3348" width="9.1171875" style="1" customWidth="1"/>
    <col min="3349" max="3584" width="10.87890625" style="1"/>
    <col min="3585" max="3585" width="2.64453125" style="1" customWidth="1"/>
    <col min="3586" max="3591" width="5.8203125" style="1" customWidth="1"/>
    <col min="3592" max="3592" width="3.87890625" style="1" customWidth="1"/>
    <col min="3593" max="3604" width="9.1171875" style="1" customWidth="1"/>
    <col min="3605" max="3840" width="10.87890625" style="1"/>
    <col min="3841" max="3841" width="2.64453125" style="1" customWidth="1"/>
    <col min="3842" max="3847" width="5.8203125" style="1" customWidth="1"/>
    <col min="3848" max="3848" width="3.87890625" style="1" customWidth="1"/>
    <col min="3849" max="3860" width="9.1171875" style="1" customWidth="1"/>
    <col min="3861" max="4096" width="10.87890625" style="1"/>
    <col min="4097" max="4097" width="2.64453125" style="1" customWidth="1"/>
    <col min="4098" max="4103" width="5.8203125" style="1" customWidth="1"/>
    <col min="4104" max="4104" width="3.87890625" style="1" customWidth="1"/>
    <col min="4105" max="4116" width="9.1171875" style="1" customWidth="1"/>
    <col min="4117" max="4352" width="10.87890625" style="1"/>
    <col min="4353" max="4353" width="2.64453125" style="1" customWidth="1"/>
    <col min="4354" max="4359" width="5.8203125" style="1" customWidth="1"/>
    <col min="4360" max="4360" width="3.87890625" style="1" customWidth="1"/>
    <col min="4361" max="4372" width="9.1171875" style="1" customWidth="1"/>
    <col min="4373" max="4608" width="10.87890625" style="1"/>
    <col min="4609" max="4609" width="2.64453125" style="1" customWidth="1"/>
    <col min="4610" max="4615" width="5.8203125" style="1" customWidth="1"/>
    <col min="4616" max="4616" width="3.87890625" style="1" customWidth="1"/>
    <col min="4617" max="4628" width="9.1171875" style="1" customWidth="1"/>
    <col min="4629" max="4864" width="10.87890625" style="1"/>
    <col min="4865" max="4865" width="2.64453125" style="1" customWidth="1"/>
    <col min="4866" max="4871" width="5.8203125" style="1" customWidth="1"/>
    <col min="4872" max="4872" width="3.87890625" style="1" customWidth="1"/>
    <col min="4873" max="4884" width="9.1171875" style="1" customWidth="1"/>
    <col min="4885" max="5120" width="10.87890625" style="1"/>
    <col min="5121" max="5121" width="2.64453125" style="1" customWidth="1"/>
    <col min="5122" max="5127" width="5.8203125" style="1" customWidth="1"/>
    <col min="5128" max="5128" width="3.87890625" style="1" customWidth="1"/>
    <col min="5129" max="5140" width="9.1171875" style="1" customWidth="1"/>
    <col min="5141" max="5376" width="10.87890625" style="1"/>
    <col min="5377" max="5377" width="2.64453125" style="1" customWidth="1"/>
    <col min="5378" max="5383" width="5.8203125" style="1" customWidth="1"/>
    <col min="5384" max="5384" width="3.87890625" style="1" customWidth="1"/>
    <col min="5385" max="5396" width="9.1171875" style="1" customWidth="1"/>
    <col min="5397" max="5632" width="10.87890625" style="1"/>
    <col min="5633" max="5633" width="2.64453125" style="1" customWidth="1"/>
    <col min="5634" max="5639" width="5.8203125" style="1" customWidth="1"/>
    <col min="5640" max="5640" width="3.87890625" style="1" customWidth="1"/>
    <col min="5641" max="5652" width="9.1171875" style="1" customWidth="1"/>
    <col min="5653" max="5888" width="10.87890625" style="1"/>
    <col min="5889" max="5889" width="2.64453125" style="1" customWidth="1"/>
    <col min="5890" max="5895" width="5.8203125" style="1" customWidth="1"/>
    <col min="5896" max="5896" width="3.87890625" style="1" customWidth="1"/>
    <col min="5897" max="5908" width="9.1171875" style="1" customWidth="1"/>
    <col min="5909" max="6144" width="10.87890625" style="1"/>
    <col min="6145" max="6145" width="2.64453125" style="1" customWidth="1"/>
    <col min="6146" max="6151" width="5.8203125" style="1" customWidth="1"/>
    <col min="6152" max="6152" width="3.87890625" style="1" customWidth="1"/>
    <col min="6153" max="6164" width="9.1171875" style="1" customWidth="1"/>
    <col min="6165" max="6400" width="10.87890625" style="1"/>
    <col min="6401" max="6401" width="2.64453125" style="1" customWidth="1"/>
    <col min="6402" max="6407" width="5.8203125" style="1" customWidth="1"/>
    <col min="6408" max="6408" width="3.87890625" style="1" customWidth="1"/>
    <col min="6409" max="6420" width="9.1171875" style="1" customWidth="1"/>
    <col min="6421" max="6656" width="10.87890625" style="1"/>
    <col min="6657" max="6657" width="2.64453125" style="1" customWidth="1"/>
    <col min="6658" max="6663" width="5.8203125" style="1" customWidth="1"/>
    <col min="6664" max="6664" width="3.87890625" style="1" customWidth="1"/>
    <col min="6665" max="6676" width="9.1171875" style="1" customWidth="1"/>
    <col min="6677" max="6912" width="10.87890625" style="1"/>
    <col min="6913" max="6913" width="2.64453125" style="1" customWidth="1"/>
    <col min="6914" max="6919" width="5.8203125" style="1" customWidth="1"/>
    <col min="6920" max="6920" width="3.87890625" style="1" customWidth="1"/>
    <col min="6921" max="6932" width="9.1171875" style="1" customWidth="1"/>
    <col min="6933" max="7168" width="10.87890625" style="1"/>
    <col min="7169" max="7169" width="2.64453125" style="1" customWidth="1"/>
    <col min="7170" max="7175" width="5.8203125" style="1" customWidth="1"/>
    <col min="7176" max="7176" width="3.87890625" style="1" customWidth="1"/>
    <col min="7177" max="7188" width="9.1171875" style="1" customWidth="1"/>
    <col min="7189" max="7424" width="10.87890625" style="1"/>
    <col min="7425" max="7425" width="2.64453125" style="1" customWidth="1"/>
    <col min="7426" max="7431" width="5.8203125" style="1" customWidth="1"/>
    <col min="7432" max="7432" width="3.87890625" style="1" customWidth="1"/>
    <col min="7433" max="7444" width="9.1171875" style="1" customWidth="1"/>
    <col min="7445" max="7680" width="10.87890625" style="1"/>
    <col min="7681" max="7681" width="2.64453125" style="1" customWidth="1"/>
    <col min="7682" max="7687" width="5.8203125" style="1" customWidth="1"/>
    <col min="7688" max="7688" width="3.87890625" style="1" customWidth="1"/>
    <col min="7689" max="7700" width="9.1171875" style="1" customWidth="1"/>
    <col min="7701" max="7936" width="10.87890625" style="1"/>
    <col min="7937" max="7937" width="2.64453125" style="1" customWidth="1"/>
    <col min="7938" max="7943" width="5.8203125" style="1" customWidth="1"/>
    <col min="7944" max="7944" width="3.87890625" style="1" customWidth="1"/>
    <col min="7945" max="7956" width="9.1171875" style="1" customWidth="1"/>
    <col min="7957" max="8192" width="10.87890625" style="1"/>
    <col min="8193" max="8193" width="2.64453125" style="1" customWidth="1"/>
    <col min="8194" max="8199" width="5.8203125" style="1" customWidth="1"/>
    <col min="8200" max="8200" width="3.87890625" style="1" customWidth="1"/>
    <col min="8201" max="8212" width="9.1171875" style="1" customWidth="1"/>
    <col min="8213" max="8448" width="10.87890625" style="1"/>
    <col min="8449" max="8449" width="2.64453125" style="1" customWidth="1"/>
    <col min="8450" max="8455" width="5.8203125" style="1" customWidth="1"/>
    <col min="8456" max="8456" width="3.87890625" style="1" customWidth="1"/>
    <col min="8457" max="8468" width="9.1171875" style="1" customWidth="1"/>
    <col min="8469" max="8704" width="10.87890625" style="1"/>
    <col min="8705" max="8705" width="2.64453125" style="1" customWidth="1"/>
    <col min="8706" max="8711" width="5.8203125" style="1" customWidth="1"/>
    <col min="8712" max="8712" width="3.87890625" style="1" customWidth="1"/>
    <col min="8713" max="8724" width="9.1171875" style="1" customWidth="1"/>
    <col min="8725" max="8960" width="10.87890625" style="1"/>
    <col min="8961" max="8961" width="2.64453125" style="1" customWidth="1"/>
    <col min="8962" max="8967" width="5.8203125" style="1" customWidth="1"/>
    <col min="8968" max="8968" width="3.87890625" style="1" customWidth="1"/>
    <col min="8969" max="8980" width="9.1171875" style="1" customWidth="1"/>
    <col min="8981" max="9216" width="10.87890625" style="1"/>
    <col min="9217" max="9217" width="2.64453125" style="1" customWidth="1"/>
    <col min="9218" max="9223" width="5.8203125" style="1" customWidth="1"/>
    <col min="9224" max="9224" width="3.87890625" style="1" customWidth="1"/>
    <col min="9225" max="9236" width="9.1171875" style="1" customWidth="1"/>
    <col min="9237" max="9472" width="10.87890625" style="1"/>
    <col min="9473" max="9473" width="2.64453125" style="1" customWidth="1"/>
    <col min="9474" max="9479" width="5.8203125" style="1" customWidth="1"/>
    <col min="9480" max="9480" width="3.87890625" style="1" customWidth="1"/>
    <col min="9481" max="9492" width="9.1171875" style="1" customWidth="1"/>
    <col min="9493" max="9728" width="10.87890625" style="1"/>
    <col min="9729" max="9729" width="2.64453125" style="1" customWidth="1"/>
    <col min="9730" max="9735" width="5.8203125" style="1" customWidth="1"/>
    <col min="9736" max="9736" width="3.87890625" style="1" customWidth="1"/>
    <col min="9737" max="9748" width="9.1171875" style="1" customWidth="1"/>
    <col min="9749" max="9984" width="10.87890625" style="1"/>
    <col min="9985" max="9985" width="2.64453125" style="1" customWidth="1"/>
    <col min="9986" max="9991" width="5.8203125" style="1" customWidth="1"/>
    <col min="9992" max="9992" width="3.87890625" style="1" customWidth="1"/>
    <col min="9993" max="10004" width="9.1171875" style="1" customWidth="1"/>
    <col min="10005" max="10240" width="10.87890625" style="1"/>
    <col min="10241" max="10241" width="2.64453125" style="1" customWidth="1"/>
    <col min="10242" max="10247" width="5.8203125" style="1" customWidth="1"/>
    <col min="10248" max="10248" width="3.87890625" style="1" customWidth="1"/>
    <col min="10249" max="10260" width="9.1171875" style="1" customWidth="1"/>
    <col min="10261" max="10496" width="10.87890625" style="1"/>
    <col min="10497" max="10497" width="2.64453125" style="1" customWidth="1"/>
    <col min="10498" max="10503" width="5.8203125" style="1" customWidth="1"/>
    <col min="10504" max="10504" width="3.87890625" style="1" customWidth="1"/>
    <col min="10505" max="10516" width="9.1171875" style="1" customWidth="1"/>
    <col min="10517" max="10752" width="10.87890625" style="1"/>
    <col min="10753" max="10753" width="2.64453125" style="1" customWidth="1"/>
    <col min="10754" max="10759" width="5.8203125" style="1" customWidth="1"/>
    <col min="10760" max="10760" width="3.87890625" style="1" customWidth="1"/>
    <col min="10761" max="10772" width="9.1171875" style="1" customWidth="1"/>
    <col min="10773" max="11008" width="10.87890625" style="1"/>
    <col min="11009" max="11009" width="2.64453125" style="1" customWidth="1"/>
    <col min="11010" max="11015" width="5.8203125" style="1" customWidth="1"/>
    <col min="11016" max="11016" width="3.87890625" style="1" customWidth="1"/>
    <col min="11017" max="11028" width="9.1171875" style="1" customWidth="1"/>
    <col min="11029" max="11264" width="10.87890625" style="1"/>
    <col min="11265" max="11265" width="2.64453125" style="1" customWidth="1"/>
    <col min="11266" max="11271" width="5.8203125" style="1" customWidth="1"/>
    <col min="11272" max="11272" width="3.87890625" style="1" customWidth="1"/>
    <col min="11273" max="11284" width="9.1171875" style="1" customWidth="1"/>
    <col min="11285" max="11520" width="10.87890625" style="1"/>
    <col min="11521" max="11521" width="2.64453125" style="1" customWidth="1"/>
    <col min="11522" max="11527" width="5.8203125" style="1" customWidth="1"/>
    <col min="11528" max="11528" width="3.87890625" style="1" customWidth="1"/>
    <col min="11529" max="11540" width="9.1171875" style="1" customWidth="1"/>
    <col min="11541" max="11776" width="10.87890625" style="1"/>
    <col min="11777" max="11777" width="2.64453125" style="1" customWidth="1"/>
    <col min="11778" max="11783" width="5.8203125" style="1" customWidth="1"/>
    <col min="11784" max="11784" width="3.87890625" style="1" customWidth="1"/>
    <col min="11785" max="11796" width="9.1171875" style="1" customWidth="1"/>
    <col min="11797" max="12032" width="10.87890625" style="1"/>
    <col min="12033" max="12033" width="2.64453125" style="1" customWidth="1"/>
    <col min="12034" max="12039" width="5.8203125" style="1" customWidth="1"/>
    <col min="12040" max="12040" width="3.87890625" style="1" customWidth="1"/>
    <col min="12041" max="12052" width="9.1171875" style="1" customWidth="1"/>
    <col min="12053" max="12288" width="10.87890625" style="1"/>
    <col min="12289" max="12289" width="2.64453125" style="1" customWidth="1"/>
    <col min="12290" max="12295" width="5.8203125" style="1" customWidth="1"/>
    <col min="12296" max="12296" width="3.87890625" style="1" customWidth="1"/>
    <col min="12297" max="12308" width="9.1171875" style="1" customWidth="1"/>
    <col min="12309" max="12544" width="10.87890625" style="1"/>
    <col min="12545" max="12545" width="2.64453125" style="1" customWidth="1"/>
    <col min="12546" max="12551" width="5.8203125" style="1" customWidth="1"/>
    <col min="12552" max="12552" width="3.87890625" style="1" customWidth="1"/>
    <col min="12553" max="12564" width="9.1171875" style="1" customWidth="1"/>
    <col min="12565" max="12800" width="10.87890625" style="1"/>
    <col min="12801" max="12801" width="2.64453125" style="1" customWidth="1"/>
    <col min="12802" max="12807" width="5.8203125" style="1" customWidth="1"/>
    <col min="12808" max="12808" width="3.87890625" style="1" customWidth="1"/>
    <col min="12809" max="12820" width="9.1171875" style="1" customWidth="1"/>
    <col min="12821" max="13056" width="10.87890625" style="1"/>
    <col min="13057" max="13057" width="2.64453125" style="1" customWidth="1"/>
    <col min="13058" max="13063" width="5.8203125" style="1" customWidth="1"/>
    <col min="13064" max="13064" width="3.87890625" style="1" customWidth="1"/>
    <col min="13065" max="13076" width="9.1171875" style="1" customWidth="1"/>
    <col min="13077" max="13312" width="10.87890625" style="1"/>
    <col min="13313" max="13313" width="2.64453125" style="1" customWidth="1"/>
    <col min="13314" max="13319" width="5.8203125" style="1" customWidth="1"/>
    <col min="13320" max="13320" width="3.87890625" style="1" customWidth="1"/>
    <col min="13321" max="13332" width="9.1171875" style="1" customWidth="1"/>
    <col min="13333" max="13568" width="10.87890625" style="1"/>
    <col min="13569" max="13569" width="2.64453125" style="1" customWidth="1"/>
    <col min="13570" max="13575" width="5.8203125" style="1" customWidth="1"/>
    <col min="13576" max="13576" width="3.87890625" style="1" customWidth="1"/>
    <col min="13577" max="13588" width="9.1171875" style="1" customWidth="1"/>
    <col min="13589" max="13824" width="10.87890625" style="1"/>
    <col min="13825" max="13825" width="2.64453125" style="1" customWidth="1"/>
    <col min="13826" max="13831" width="5.8203125" style="1" customWidth="1"/>
    <col min="13832" max="13832" width="3.87890625" style="1" customWidth="1"/>
    <col min="13833" max="13844" width="9.1171875" style="1" customWidth="1"/>
    <col min="13845" max="14080" width="10.87890625" style="1"/>
    <col min="14081" max="14081" width="2.64453125" style="1" customWidth="1"/>
    <col min="14082" max="14087" width="5.8203125" style="1" customWidth="1"/>
    <col min="14088" max="14088" width="3.87890625" style="1" customWidth="1"/>
    <col min="14089" max="14100" width="9.1171875" style="1" customWidth="1"/>
    <col min="14101" max="14336" width="10.87890625" style="1"/>
    <col min="14337" max="14337" width="2.64453125" style="1" customWidth="1"/>
    <col min="14338" max="14343" width="5.8203125" style="1" customWidth="1"/>
    <col min="14344" max="14344" width="3.87890625" style="1" customWidth="1"/>
    <col min="14345" max="14356" width="9.1171875" style="1" customWidth="1"/>
    <col min="14357" max="14592" width="10.87890625" style="1"/>
    <col min="14593" max="14593" width="2.64453125" style="1" customWidth="1"/>
    <col min="14594" max="14599" width="5.8203125" style="1" customWidth="1"/>
    <col min="14600" max="14600" width="3.87890625" style="1" customWidth="1"/>
    <col min="14601" max="14612" width="9.1171875" style="1" customWidth="1"/>
    <col min="14613" max="14848" width="10.87890625" style="1"/>
    <col min="14849" max="14849" width="2.64453125" style="1" customWidth="1"/>
    <col min="14850" max="14855" width="5.8203125" style="1" customWidth="1"/>
    <col min="14856" max="14856" width="3.87890625" style="1" customWidth="1"/>
    <col min="14857" max="14868" width="9.1171875" style="1" customWidth="1"/>
    <col min="14869" max="15104" width="10.87890625" style="1"/>
    <col min="15105" max="15105" width="2.64453125" style="1" customWidth="1"/>
    <col min="15106" max="15111" width="5.8203125" style="1" customWidth="1"/>
    <col min="15112" max="15112" width="3.87890625" style="1" customWidth="1"/>
    <col min="15113" max="15124" width="9.1171875" style="1" customWidth="1"/>
    <col min="15125" max="15360" width="10.87890625" style="1"/>
    <col min="15361" max="15361" width="2.64453125" style="1" customWidth="1"/>
    <col min="15362" max="15367" width="5.8203125" style="1" customWidth="1"/>
    <col min="15368" max="15368" width="3.87890625" style="1" customWidth="1"/>
    <col min="15369" max="15380" width="9.1171875" style="1" customWidth="1"/>
    <col min="15381" max="15616" width="10.87890625" style="1"/>
    <col min="15617" max="15617" width="2.64453125" style="1" customWidth="1"/>
    <col min="15618" max="15623" width="5.8203125" style="1" customWidth="1"/>
    <col min="15624" max="15624" width="3.87890625" style="1" customWidth="1"/>
    <col min="15625" max="15636" width="9.1171875" style="1" customWidth="1"/>
    <col min="15637" max="15872" width="10.87890625" style="1"/>
    <col min="15873" max="15873" width="2.64453125" style="1" customWidth="1"/>
    <col min="15874" max="15879" width="5.8203125" style="1" customWidth="1"/>
    <col min="15880" max="15880" width="3.87890625" style="1" customWidth="1"/>
    <col min="15881" max="15892" width="9.1171875" style="1" customWidth="1"/>
    <col min="15893" max="16128" width="10.87890625" style="1"/>
    <col min="16129" max="16129" width="2.64453125" style="1" customWidth="1"/>
    <col min="16130" max="16135" width="5.8203125" style="1" customWidth="1"/>
    <col min="16136" max="16136" width="3.87890625" style="1" customWidth="1"/>
    <col min="16137" max="16148" width="9.1171875" style="1" customWidth="1"/>
    <col min="16149" max="16384" width="10.87890625" style="1"/>
  </cols>
  <sheetData>
    <row r="9" spans="1:24" ht="24.7">
      <c r="A9" s="64" t="s">
        <v>29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1"/>
      <c r="S9" s="62"/>
      <c r="T9" s="2"/>
      <c r="U9" s="2"/>
    </row>
    <row r="10" spans="1:24" s="3" customFormat="1" ht="13.7"/>
    <row r="11" spans="1:24" s="3" customFormat="1">
      <c r="B11" s="4" t="s">
        <v>5</v>
      </c>
      <c r="C11" s="1"/>
      <c r="D11" s="1"/>
    </row>
    <row r="12" spans="1:24" ht="21" customHeight="1">
      <c r="B12" s="6" t="s">
        <v>12</v>
      </c>
      <c r="C12" s="7">
        <v>25</v>
      </c>
      <c r="D12" s="1" t="s">
        <v>13</v>
      </c>
    </row>
    <row r="13" spans="1:24" ht="21" customHeight="1">
      <c r="B13" s="6" t="s">
        <v>14</v>
      </c>
      <c r="C13" s="7">
        <v>60</v>
      </c>
      <c r="D13" s="1" t="s">
        <v>15</v>
      </c>
      <c r="S13" s="65" t="s">
        <v>28</v>
      </c>
      <c r="T13" s="65"/>
      <c r="U13" s="65"/>
      <c r="V13" s="65"/>
      <c r="W13" s="65"/>
      <c r="X13" s="65"/>
    </row>
    <row r="14" spans="1:24" s="3" customFormat="1" ht="14.45" customHeight="1">
      <c r="S14" s="5" t="s">
        <v>6</v>
      </c>
      <c r="T14" s="5" t="s">
        <v>7</v>
      </c>
      <c r="U14" s="5" t="s">
        <v>8</v>
      </c>
      <c r="V14" s="5" t="s">
        <v>9</v>
      </c>
      <c r="W14" s="5" t="s">
        <v>10</v>
      </c>
      <c r="X14" s="5" t="s">
        <v>11</v>
      </c>
    </row>
    <row r="15" spans="1:24" s="3" customFormat="1" ht="14.45" customHeight="1">
      <c r="S15" s="8">
        <v>10</v>
      </c>
      <c r="T15" s="60">
        <v>9.7153316907389833</v>
      </c>
      <c r="U15" s="60">
        <v>8.5122384598053973</v>
      </c>
      <c r="V15" s="60">
        <v>7.3063144212696134</v>
      </c>
      <c r="W15" s="60">
        <v>6.1003903827338313</v>
      </c>
      <c r="X15" s="60">
        <v>4.8944663441980483</v>
      </c>
    </row>
    <row r="16" spans="1:24" s="3" customFormat="1" ht="14.45" customHeight="1">
      <c r="J16" s="10"/>
      <c r="S16" s="8">
        <v>15</v>
      </c>
      <c r="T16" s="60">
        <v>15.157865053535341</v>
      </c>
      <c r="U16" s="60">
        <v>13.280798431229828</v>
      </c>
      <c r="V16" s="60">
        <v>11.399315181577713</v>
      </c>
      <c r="W16" s="60">
        <v>9.5178319319255991</v>
      </c>
      <c r="X16" s="60">
        <v>7.6363486822734856</v>
      </c>
    </row>
    <row r="17" spans="2:24" s="3" customFormat="1" ht="14.45" customHeight="1">
      <c r="I17" s="10"/>
      <c r="J17" s="10"/>
      <c r="S17" s="8">
        <v>20</v>
      </c>
      <c r="T17" s="60">
        <v>19.39651429837339</v>
      </c>
      <c r="U17" s="60">
        <v>16.994556671098131</v>
      </c>
      <c r="V17" s="60">
        <v>14.586947378817518</v>
      </c>
      <c r="W17" s="60">
        <v>12.179338086536905</v>
      </c>
      <c r="X17" s="60">
        <v>9.7717287942562905</v>
      </c>
    </row>
    <row r="18" spans="2:24" s="3" customFormat="1" ht="14.45" customHeight="1">
      <c r="B18" s="4" t="s">
        <v>16</v>
      </c>
      <c r="C18" s="4"/>
      <c r="S18" s="8">
        <v>25</v>
      </c>
      <c r="T18" s="60">
        <v>22.697577649418285</v>
      </c>
      <c r="U18" s="60">
        <v>19.886834496445449</v>
      </c>
      <c r="V18" s="60">
        <v>17.0694778301715</v>
      </c>
      <c r="W18" s="60">
        <v>14.252121163897554</v>
      </c>
      <c r="X18" s="60">
        <v>11.434764497623604</v>
      </c>
    </row>
    <row r="19" spans="2:24" ht="14.45" customHeight="1">
      <c r="B19" s="5" t="s">
        <v>6</v>
      </c>
      <c r="C19" s="5" t="s">
        <v>17</v>
      </c>
      <c r="S19" s="8">
        <v>30</v>
      </c>
      <c r="T19" s="60">
        <v>25.268448372180359</v>
      </c>
      <c r="U19" s="60">
        <v>22.139342731685996</v>
      </c>
      <c r="V19" s="60">
        <v>19.002874489684586</v>
      </c>
      <c r="W19" s="60">
        <v>15.86640624768318</v>
      </c>
      <c r="X19" s="60">
        <v>12.72993800568177</v>
      </c>
    </row>
    <row r="20" spans="2:24" s="3" customFormat="1" ht="14.45" customHeight="1">
      <c r="B20" s="5">
        <v>45</v>
      </c>
      <c r="C20" s="60">
        <v>23.253906101010298</v>
      </c>
      <c r="S20" s="8">
        <v>35</v>
      </c>
      <c r="T20" s="60">
        <v>27.270644504242817</v>
      </c>
      <c r="U20" s="60">
        <v>23.893597909166129</v>
      </c>
      <c r="V20" s="60">
        <v>20.508605322101022</v>
      </c>
      <c r="W20" s="60">
        <v>17.12361273503592</v>
      </c>
      <c r="X20" s="60">
        <v>13.738620147970812</v>
      </c>
    </row>
    <row r="21" spans="2:24" s="3" customFormat="1" ht="14.45" customHeight="1">
      <c r="B21" s="5">
        <v>50</v>
      </c>
      <c r="C21" s="60">
        <v>23.985919215695841</v>
      </c>
      <c r="S21" s="8">
        <v>40</v>
      </c>
      <c r="T21" s="60">
        <v>28.829956419755593</v>
      </c>
      <c r="U21" s="60">
        <v>25.259813215094717</v>
      </c>
      <c r="V21" s="60">
        <v>21.681269673481697</v>
      </c>
      <c r="W21" s="60">
        <v>18.102726131868678</v>
      </c>
      <c r="X21" s="60">
        <v>14.524182590255657</v>
      </c>
    </row>
    <row r="22" spans="2:24" s="3" customFormat="1" ht="14.45" customHeight="1">
      <c r="B22" s="5">
        <v>55</v>
      </c>
      <c r="C22" s="60">
        <v>24.556011602631479</v>
      </c>
      <c r="S22" s="11">
        <v>45</v>
      </c>
      <c r="T22" s="60">
        <v>30.044349760609517</v>
      </c>
      <c r="U22" s="60">
        <v>26.323822765196041</v>
      </c>
      <c r="V22" s="60">
        <v>22.594541588616888</v>
      </c>
      <c r="W22" s="60">
        <v>18.865260412037738</v>
      </c>
      <c r="X22" s="60">
        <v>15.135979235458581</v>
      </c>
    </row>
    <row r="23" spans="2:24" s="3" customFormat="1" ht="14.45" customHeight="1">
      <c r="B23" s="13">
        <v>60</v>
      </c>
      <c r="C23" s="60">
        <v>25</v>
      </c>
      <c r="S23" s="11">
        <v>50</v>
      </c>
      <c r="T23" s="60">
        <v>30.990120245423252</v>
      </c>
      <c r="U23" s="60">
        <v>27.152474236010409</v>
      </c>
      <c r="V23" s="60">
        <v>23.305798471281296</v>
      </c>
      <c r="W23" s="60">
        <v>19.45912270655219</v>
      </c>
      <c r="X23" s="60">
        <v>15.612446941823077</v>
      </c>
    </row>
    <row r="24" spans="2:24" s="3" customFormat="1" ht="14.45" customHeight="1">
      <c r="B24" s="5">
        <v>65</v>
      </c>
      <c r="C24" s="60">
        <v>25.34577851154522</v>
      </c>
      <c r="S24" s="11">
        <v>55</v>
      </c>
      <c r="T24" s="60">
        <v>31.726687039602012</v>
      </c>
      <c r="U24" s="60">
        <v>27.797828650373908</v>
      </c>
      <c r="V24" s="60">
        <v>23.859725888465263</v>
      </c>
      <c r="W24" s="60">
        <v>19.921623126556625</v>
      </c>
      <c r="X24" s="60">
        <v>15.983520364647982</v>
      </c>
    </row>
    <row r="25" spans="2:24" s="3" customFormat="1" ht="14.45" customHeight="1">
      <c r="B25" s="5">
        <v>70</v>
      </c>
      <c r="C25" s="60">
        <v>25.615071087105907</v>
      </c>
      <c r="S25" s="11">
        <v>60</v>
      </c>
      <c r="T25" s="60">
        <v>32.300325835692824</v>
      </c>
      <c r="U25" s="60">
        <v>28.300431173638788</v>
      </c>
      <c r="V25" s="60">
        <v>24.291124994732858</v>
      </c>
      <c r="W25" s="60">
        <v>20.281818815826934</v>
      </c>
      <c r="X25" s="60">
        <v>16.272512636921004</v>
      </c>
    </row>
    <row r="26" spans="2:24" s="3" customFormat="1" ht="14.45" customHeight="1">
      <c r="B26" s="5">
        <v>75</v>
      </c>
      <c r="C26" s="60">
        <v>25.824796355827882</v>
      </c>
      <c r="K26" s="14"/>
      <c r="L26" s="14"/>
      <c r="M26" s="14"/>
      <c r="N26" s="14"/>
      <c r="O26" s="14"/>
      <c r="P26" s="14"/>
      <c r="Q26" s="14"/>
      <c r="S26" s="11">
        <v>65</v>
      </c>
      <c r="T26" s="60">
        <v>32.747076179288484</v>
      </c>
      <c r="U26" s="60">
        <v>28.69185841233114</v>
      </c>
      <c r="V26" s="60">
        <v>24.627098956510366</v>
      </c>
      <c r="W26" s="60">
        <v>20.562339500689593</v>
      </c>
      <c r="X26" s="60">
        <v>16.497580044868819</v>
      </c>
    </row>
    <row r="27" spans="2:24" s="3" customFormat="1" ht="14.45" customHeight="1">
      <c r="B27" s="5">
        <v>80</v>
      </c>
      <c r="C27" s="60">
        <v>25.988130559338419</v>
      </c>
      <c r="S27" s="11">
        <v>70</v>
      </c>
      <c r="T27" s="60">
        <v>33.095005696718204</v>
      </c>
      <c r="U27" s="60">
        <v>28.996702252340224</v>
      </c>
      <c r="V27" s="60">
        <v>24.888755741034291</v>
      </c>
      <c r="W27" s="60">
        <v>20.780809229728362</v>
      </c>
      <c r="X27" s="60">
        <v>16.672862718422429</v>
      </c>
    </row>
    <row r="28" spans="2:24" s="3" customFormat="1" ht="14.45" customHeight="1">
      <c r="B28" s="5">
        <v>85</v>
      </c>
      <c r="C28" s="60">
        <v>26.115335364934765</v>
      </c>
      <c r="S28" s="11">
        <v>75</v>
      </c>
      <c r="T28" s="60">
        <v>33.365973477346131</v>
      </c>
      <c r="U28" s="60">
        <v>29.234114873653791</v>
      </c>
      <c r="V28" s="60">
        <v>25.09253424971747</v>
      </c>
      <c r="W28" s="60">
        <v>20.95095362578115</v>
      </c>
      <c r="X28" s="60">
        <v>16.809373001844829</v>
      </c>
    </row>
    <row r="29" spans="2:24" s="3" customFormat="1" ht="14.45" customHeight="1">
      <c r="B29" s="5">
        <v>90</v>
      </c>
      <c r="C29" s="60">
        <v>26.214402567143651</v>
      </c>
      <c r="S29" s="11">
        <v>80</v>
      </c>
      <c r="T29" s="60">
        <v>33.57700339708628</v>
      </c>
      <c r="U29" s="60">
        <v>29.419012009043833</v>
      </c>
      <c r="V29" s="60">
        <v>25.251237111853051</v>
      </c>
      <c r="W29" s="60">
        <v>21.083462214662276</v>
      </c>
      <c r="X29" s="60">
        <v>16.915687317471495</v>
      </c>
    </row>
    <row r="30" spans="2:24" s="3" customFormat="1" ht="14.45" customHeight="1">
      <c r="B30" s="5">
        <v>95</v>
      </c>
      <c r="C30" s="60">
        <v>26.291556181800622</v>
      </c>
      <c r="S30" s="11">
        <v>85</v>
      </c>
      <c r="T30" s="60">
        <v>33.741353663831397</v>
      </c>
      <c r="U30" s="60">
        <v>29.563010042873255</v>
      </c>
      <c r="V30" s="60">
        <v>25.374835025159914</v>
      </c>
      <c r="W30" s="60">
        <v>21.18666000744658</v>
      </c>
      <c r="X30" s="60">
        <v>16.998484989733239</v>
      </c>
    </row>
    <row r="31" spans="2:24" s="3" customFormat="1" ht="14.45" customHeight="1">
      <c r="B31" s="5">
        <v>100</v>
      </c>
      <c r="C31" s="60">
        <v>26.351643477312258</v>
      </c>
      <c r="H31" s="4"/>
      <c r="K31" s="4"/>
      <c r="L31" s="4"/>
      <c r="M31" s="4"/>
      <c r="N31" s="4"/>
      <c r="O31" s="4"/>
      <c r="P31" s="4"/>
      <c r="Q31" s="4"/>
      <c r="R31" s="4"/>
      <c r="S31" s="2"/>
    </row>
    <row r="32" spans="2:24" s="3" customFormat="1" ht="14.45" customHeight="1">
      <c r="B32" s="5">
        <v>105</v>
      </c>
      <c r="C32" s="60">
        <v>26.39843951010937</v>
      </c>
      <c r="H32" s="15"/>
      <c r="K32" s="16"/>
      <c r="L32" s="16"/>
      <c r="M32" s="16"/>
      <c r="N32" s="16"/>
      <c r="O32" s="16"/>
      <c r="P32" s="16"/>
      <c r="Q32" s="16"/>
      <c r="R32" s="16"/>
      <c r="S32" s="16"/>
    </row>
    <row r="33" spans="2:19" s="3" customFormat="1" ht="14.45" customHeight="1">
      <c r="B33" s="5">
        <v>110</v>
      </c>
      <c r="C33" s="60">
        <v>26.434884297096392</v>
      </c>
      <c r="H33" s="15"/>
      <c r="K33" s="18"/>
      <c r="L33" s="18"/>
      <c r="M33" s="18"/>
      <c r="N33" s="18"/>
      <c r="O33" s="18"/>
      <c r="P33" s="18"/>
      <c r="Q33" s="18"/>
      <c r="R33" s="18"/>
      <c r="S33" s="18"/>
    </row>
    <row r="34" spans="2:19" s="3" customFormat="1" ht="14.45" customHeight="1">
      <c r="B34" s="5">
        <v>115</v>
      </c>
      <c r="C34" s="60">
        <v>26.463267525740754</v>
      </c>
      <c r="H34" s="15"/>
      <c r="K34" s="19"/>
      <c r="L34" s="19"/>
      <c r="M34" s="19"/>
      <c r="N34" s="19"/>
      <c r="O34" s="19"/>
      <c r="P34" s="19"/>
      <c r="Q34" s="19"/>
      <c r="R34" s="19"/>
      <c r="S34" s="19"/>
    </row>
    <row r="35" spans="2:19" s="3" customFormat="1" ht="14.45" customHeight="1">
      <c r="H35" s="15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s="3" customFormat="1" ht="14.45" customHeight="1">
      <c r="H36" s="15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2:19" s="3" customFormat="1" ht="14.35" customHeight="1">
      <c r="H37" s="15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19" s="3" customFormat="1" ht="24" hidden="1" customHeight="1"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2:19" s="3" customFormat="1" ht="24" customHeight="1">
      <c r="H39" s="15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2:19" s="3" customFormat="1" ht="24" customHeight="1">
      <c r="H40" s="15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2:19" s="3" customFormat="1" ht="24" customHeight="1">
      <c r="H41" s="15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2:19" s="3" customFormat="1" ht="24" customHeight="1">
      <c r="H42" s="15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2:19" s="3" customFormat="1" ht="24" customHeight="1">
      <c r="H43" s="15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2:19" s="3" customFormat="1" ht="24" customHeight="1">
      <c r="H44" s="15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2:19" s="3" customFormat="1" ht="24" customHeight="1">
      <c r="H45" s="15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 s="3" customFormat="1" ht="24" customHeight="1">
      <c r="H46" s="15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2:19" s="3" customFormat="1" ht="24" customHeight="1">
      <c r="H47" s="15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2:19" s="3" customFormat="1" ht="24" customHeight="1">
      <c r="H48" s="15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20" s="3" customFormat="1" ht="24" customHeight="1">
      <c r="H49" s="15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s="21" customFormat="1" ht="24" hidden="1" customHeight="1">
      <c r="A50" s="24"/>
      <c r="B50" s="66" t="s">
        <v>30</v>
      </c>
      <c r="C50" s="66"/>
      <c r="D50" s="66"/>
      <c r="E50" s="66"/>
      <c r="F50" s="66"/>
      <c r="G50" s="66"/>
      <c r="H50" s="66"/>
      <c r="I50" s="66"/>
      <c r="J50" s="66"/>
      <c r="K50" s="23"/>
    </row>
    <row r="51" spans="1:20" s="21" customFormat="1" ht="24" hidden="1" customHeight="1">
      <c r="A51" s="24"/>
      <c r="B51" s="67"/>
      <c r="C51" s="67"/>
      <c r="D51" s="67"/>
      <c r="E51" s="67"/>
      <c r="F51" s="25"/>
      <c r="G51" s="23"/>
      <c r="H51" s="22"/>
      <c r="I51" s="22"/>
      <c r="J51" s="23"/>
      <c r="K51" s="23"/>
      <c r="L51" s="23"/>
      <c r="M51" s="23"/>
      <c r="N51" s="23"/>
      <c r="O51" s="23"/>
      <c r="P51" s="23"/>
      <c r="Q51" s="23"/>
      <c r="R51" s="23"/>
    </row>
    <row r="52" spans="1:20" s="21" customFormat="1" ht="24" hidden="1" customHeight="1">
      <c r="A52" s="24"/>
      <c r="B52" s="39" t="s">
        <v>19</v>
      </c>
      <c r="C52" s="39" t="s">
        <v>0</v>
      </c>
      <c r="D52" s="39" t="s">
        <v>1</v>
      </c>
      <c r="E52" s="39" t="s">
        <v>2</v>
      </c>
      <c r="F52" s="25"/>
      <c r="H52" s="22"/>
      <c r="I52" s="22"/>
    </row>
    <row r="53" spans="1:20" s="21" customFormat="1" ht="24" hidden="1" customHeight="1">
      <c r="A53" s="24"/>
      <c r="B53" s="39">
        <v>1</v>
      </c>
      <c r="C53" s="48">
        <v>34.32</v>
      </c>
      <c r="D53" s="48">
        <v>1.1819999999999999</v>
      </c>
      <c r="E53" s="48">
        <v>0.05</v>
      </c>
      <c r="F53" s="25"/>
      <c r="H53" s="23"/>
      <c r="I53" s="23"/>
    </row>
    <row r="54" spans="1:20" s="21" customFormat="1" ht="24" hidden="1" customHeight="1">
      <c r="A54" s="24"/>
      <c r="B54" s="39">
        <v>2</v>
      </c>
      <c r="C54" s="48">
        <v>30.07</v>
      </c>
      <c r="D54" s="48">
        <v>1.1819999999999999</v>
      </c>
      <c r="E54" s="48">
        <v>0.05</v>
      </c>
      <c r="F54" s="25"/>
    </row>
    <row r="55" spans="1:20" s="21" customFormat="1" ht="24" hidden="1" customHeight="1">
      <c r="A55" s="24"/>
      <c r="B55" s="39">
        <v>3</v>
      </c>
      <c r="C55" s="48">
        <v>25.81</v>
      </c>
      <c r="D55" s="48">
        <v>1.1819999999999999</v>
      </c>
      <c r="E55" s="48">
        <v>0.05</v>
      </c>
      <c r="T55" s="63"/>
    </row>
    <row r="56" spans="1:20" s="21" customFormat="1" ht="24" hidden="1" customHeight="1">
      <c r="B56" s="39">
        <v>4</v>
      </c>
      <c r="C56" s="48">
        <v>21.55</v>
      </c>
      <c r="D56" s="48">
        <v>1.1819999999999999</v>
      </c>
      <c r="E56" s="48">
        <v>0.05</v>
      </c>
    </row>
    <row r="57" spans="1:20" ht="24" hidden="1" customHeight="1">
      <c r="B57" s="39">
        <v>5</v>
      </c>
      <c r="C57" s="48">
        <v>17.29</v>
      </c>
      <c r="D57" s="48">
        <v>1.1819999999999999</v>
      </c>
      <c r="E57" s="48">
        <v>0.05</v>
      </c>
    </row>
    <row r="58" spans="1:20" ht="24" hidden="1" customHeight="1">
      <c r="B58" s="42" t="s">
        <v>3</v>
      </c>
      <c r="C58" s="50">
        <v>26.563199528219137</v>
      </c>
      <c r="D58" s="49"/>
      <c r="E58" s="47"/>
    </row>
    <row r="59" spans="1:20" ht="24" hidden="1" customHeight="1">
      <c r="B59" s="26"/>
      <c r="C59" s="26"/>
      <c r="D59" s="27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20" ht="24" customHeight="1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20" ht="24" customHeight="1"/>
    <row r="62" spans="1:20" ht="24" customHeight="1"/>
    <row r="63" spans="1:20" ht="24" customHeight="1"/>
    <row r="64" spans="1:20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</sheetData>
  <sheetProtection algorithmName="SHA-512" hashValue="r7XwmIFjEfbDsGgUMiiuGkt/E+9nWv3qQS9dBb/45Bm1ZKZ3LCGoizH41M690cI1L37QVlvfmLfTphuYx+n+fA==" saltValue="jg+IQTFdb2UFE0mFqd7t1A==" spinCount="100000" sheet="1" objects="1" scenarios="1"/>
  <protectedRanges>
    <protectedRange sqref="C12:C13" name="林分情報"/>
  </protectedRanges>
  <mergeCells count="4">
    <mergeCell ref="A9:Q9"/>
    <mergeCell ref="S13:X13"/>
    <mergeCell ref="B50:J50"/>
    <mergeCell ref="B51:E51"/>
  </mergeCells>
  <phoneticPr fontId="22"/>
  <pageMargins left="0.74803149606299213" right="0.74803149606299213" top="0.98425196850393704" bottom="0.98425196850393704" header="0.51181102362204722" footer="0.51181102362204722"/>
  <pageSetup paperSize="9" orientation="landscape" horizontalDpi="300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C5FB-5E2E-4B47-8B62-9EDCD5D9C478}">
  <sheetPr>
    <tabColor rgb="FF7030A0"/>
  </sheetPr>
  <dimension ref="A2:X70"/>
  <sheetViews>
    <sheetView zoomScale="70" zoomScaleNormal="70" workbookViewId="0">
      <selection activeCell="V20" sqref="V20"/>
    </sheetView>
  </sheetViews>
  <sheetFormatPr defaultColWidth="10.87890625" defaultRowHeight="17.350000000000001"/>
  <cols>
    <col min="1" max="1" width="2.64453125" style="1" customWidth="1"/>
    <col min="2" max="3" width="8.3515625" style="1" customWidth="1"/>
    <col min="4" max="7" width="5.8203125" style="1" customWidth="1"/>
    <col min="8" max="8" width="3.87890625" style="1" customWidth="1"/>
    <col min="9" max="17" width="9.1171875" style="1" customWidth="1"/>
    <col min="18" max="19" width="9.1171875" style="28" customWidth="1"/>
    <col min="20" max="20" width="9.1171875" style="1" customWidth="1"/>
    <col min="21" max="256" width="10.87890625" style="1"/>
    <col min="257" max="257" width="2.64453125" style="1" customWidth="1"/>
    <col min="258" max="263" width="5.8203125" style="1" customWidth="1"/>
    <col min="264" max="264" width="3.87890625" style="1" customWidth="1"/>
    <col min="265" max="276" width="9.1171875" style="1" customWidth="1"/>
    <col min="277" max="512" width="10.87890625" style="1"/>
    <col min="513" max="513" width="2.64453125" style="1" customWidth="1"/>
    <col min="514" max="519" width="5.8203125" style="1" customWidth="1"/>
    <col min="520" max="520" width="3.87890625" style="1" customWidth="1"/>
    <col min="521" max="532" width="9.1171875" style="1" customWidth="1"/>
    <col min="533" max="768" width="10.87890625" style="1"/>
    <col min="769" max="769" width="2.64453125" style="1" customWidth="1"/>
    <col min="770" max="775" width="5.8203125" style="1" customWidth="1"/>
    <col min="776" max="776" width="3.87890625" style="1" customWidth="1"/>
    <col min="777" max="788" width="9.1171875" style="1" customWidth="1"/>
    <col min="789" max="1024" width="10.87890625" style="1"/>
    <col min="1025" max="1025" width="2.64453125" style="1" customWidth="1"/>
    <col min="1026" max="1031" width="5.8203125" style="1" customWidth="1"/>
    <col min="1032" max="1032" width="3.87890625" style="1" customWidth="1"/>
    <col min="1033" max="1044" width="9.1171875" style="1" customWidth="1"/>
    <col min="1045" max="1280" width="10.87890625" style="1"/>
    <col min="1281" max="1281" width="2.64453125" style="1" customWidth="1"/>
    <col min="1282" max="1287" width="5.8203125" style="1" customWidth="1"/>
    <col min="1288" max="1288" width="3.87890625" style="1" customWidth="1"/>
    <col min="1289" max="1300" width="9.1171875" style="1" customWidth="1"/>
    <col min="1301" max="1536" width="10.87890625" style="1"/>
    <col min="1537" max="1537" width="2.64453125" style="1" customWidth="1"/>
    <col min="1538" max="1543" width="5.8203125" style="1" customWidth="1"/>
    <col min="1544" max="1544" width="3.87890625" style="1" customWidth="1"/>
    <col min="1545" max="1556" width="9.1171875" style="1" customWidth="1"/>
    <col min="1557" max="1792" width="10.87890625" style="1"/>
    <col min="1793" max="1793" width="2.64453125" style="1" customWidth="1"/>
    <col min="1794" max="1799" width="5.8203125" style="1" customWidth="1"/>
    <col min="1800" max="1800" width="3.87890625" style="1" customWidth="1"/>
    <col min="1801" max="1812" width="9.1171875" style="1" customWidth="1"/>
    <col min="1813" max="2048" width="10.87890625" style="1"/>
    <col min="2049" max="2049" width="2.64453125" style="1" customWidth="1"/>
    <col min="2050" max="2055" width="5.8203125" style="1" customWidth="1"/>
    <col min="2056" max="2056" width="3.87890625" style="1" customWidth="1"/>
    <col min="2057" max="2068" width="9.1171875" style="1" customWidth="1"/>
    <col min="2069" max="2304" width="10.87890625" style="1"/>
    <col min="2305" max="2305" width="2.64453125" style="1" customWidth="1"/>
    <col min="2306" max="2311" width="5.8203125" style="1" customWidth="1"/>
    <col min="2312" max="2312" width="3.87890625" style="1" customWidth="1"/>
    <col min="2313" max="2324" width="9.1171875" style="1" customWidth="1"/>
    <col min="2325" max="2560" width="10.87890625" style="1"/>
    <col min="2561" max="2561" width="2.64453125" style="1" customWidth="1"/>
    <col min="2562" max="2567" width="5.8203125" style="1" customWidth="1"/>
    <col min="2568" max="2568" width="3.87890625" style="1" customWidth="1"/>
    <col min="2569" max="2580" width="9.1171875" style="1" customWidth="1"/>
    <col min="2581" max="2816" width="10.87890625" style="1"/>
    <col min="2817" max="2817" width="2.64453125" style="1" customWidth="1"/>
    <col min="2818" max="2823" width="5.8203125" style="1" customWidth="1"/>
    <col min="2824" max="2824" width="3.87890625" style="1" customWidth="1"/>
    <col min="2825" max="2836" width="9.1171875" style="1" customWidth="1"/>
    <col min="2837" max="3072" width="10.87890625" style="1"/>
    <col min="3073" max="3073" width="2.64453125" style="1" customWidth="1"/>
    <col min="3074" max="3079" width="5.8203125" style="1" customWidth="1"/>
    <col min="3080" max="3080" width="3.87890625" style="1" customWidth="1"/>
    <col min="3081" max="3092" width="9.1171875" style="1" customWidth="1"/>
    <col min="3093" max="3328" width="10.87890625" style="1"/>
    <col min="3329" max="3329" width="2.64453125" style="1" customWidth="1"/>
    <col min="3330" max="3335" width="5.8203125" style="1" customWidth="1"/>
    <col min="3336" max="3336" width="3.87890625" style="1" customWidth="1"/>
    <col min="3337" max="3348" width="9.1171875" style="1" customWidth="1"/>
    <col min="3349" max="3584" width="10.87890625" style="1"/>
    <col min="3585" max="3585" width="2.64453125" style="1" customWidth="1"/>
    <col min="3586" max="3591" width="5.8203125" style="1" customWidth="1"/>
    <col min="3592" max="3592" width="3.87890625" style="1" customWidth="1"/>
    <col min="3593" max="3604" width="9.1171875" style="1" customWidth="1"/>
    <col min="3605" max="3840" width="10.87890625" style="1"/>
    <col min="3841" max="3841" width="2.64453125" style="1" customWidth="1"/>
    <col min="3842" max="3847" width="5.8203125" style="1" customWidth="1"/>
    <col min="3848" max="3848" width="3.87890625" style="1" customWidth="1"/>
    <col min="3849" max="3860" width="9.1171875" style="1" customWidth="1"/>
    <col min="3861" max="4096" width="10.87890625" style="1"/>
    <col min="4097" max="4097" width="2.64453125" style="1" customWidth="1"/>
    <col min="4098" max="4103" width="5.8203125" style="1" customWidth="1"/>
    <col min="4104" max="4104" width="3.87890625" style="1" customWidth="1"/>
    <col min="4105" max="4116" width="9.1171875" style="1" customWidth="1"/>
    <col min="4117" max="4352" width="10.87890625" style="1"/>
    <col min="4353" max="4353" width="2.64453125" style="1" customWidth="1"/>
    <col min="4354" max="4359" width="5.8203125" style="1" customWidth="1"/>
    <col min="4360" max="4360" width="3.87890625" style="1" customWidth="1"/>
    <col min="4361" max="4372" width="9.1171875" style="1" customWidth="1"/>
    <col min="4373" max="4608" width="10.87890625" style="1"/>
    <col min="4609" max="4609" width="2.64453125" style="1" customWidth="1"/>
    <col min="4610" max="4615" width="5.8203125" style="1" customWidth="1"/>
    <col min="4616" max="4616" width="3.87890625" style="1" customWidth="1"/>
    <col min="4617" max="4628" width="9.1171875" style="1" customWidth="1"/>
    <col min="4629" max="4864" width="10.87890625" style="1"/>
    <col min="4865" max="4865" width="2.64453125" style="1" customWidth="1"/>
    <col min="4866" max="4871" width="5.8203125" style="1" customWidth="1"/>
    <col min="4872" max="4872" width="3.87890625" style="1" customWidth="1"/>
    <col min="4873" max="4884" width="9.1171875" style="1" customWidth="1"/>
    <col min="4885" max="5120" width="10.87890625" style="1"/>
    <col min="5121" max="5121" width="2.64453125" style="1" customWidth="1"/>
    <col min="5122" max="5127" width="5.8203125" style="1" customWidth="1"/>
    <col min="5128" max="5128" width="3.87890625" style="1" customWidth="1"/>
    <col min="5129" max="5140" width="9.1171875" style="1" customWidth="1"/>
    <col min="5141" max="5376" width="10.87890625" style="1"/>
    <col min="5377" max="5377" width="2.64453125" style="1" customWidth="1"/>
    <col min="5378" max="5383" width="5.8203125" style="1" customWidth="1"/>
    <col min="5384" max="5384" width="3.87890625" style="1" customWidth="1"/>
    <col min="5385" max="5396" width="9.1171875" style="1" customWidth="1"/>
    <col min="5397" max="5632" width="10.87890625" style="1"/>
    <col min="5633" max="5633" width="2.64453125" style="1" customWidth="1"/>
    <col min="5634" max="5639" width="5.8203125" style="1" customWidth="1"/>
    <col min="5640" max="5640" width="3.87890625" style="1" customWidth="1"/>
    <col min="5641" max="5652" width="9.1171875" style="1" customWidth="1"/>
    <col min="5653" max="5888" width="10.87890625" style="1"/>
    <col min="5889" max="5889" width="2.64453125" style="1" customWidth="1"/>
    <col min="5890" max="5895" width="5.8203125" style="1" customWidth="1"/>
    <col min="5896" max="5896" width="3.87890625" style="1" customWidth="1"/>
    <col min="5897" max="5908" width="9.1171875" style="1" customWidth="1"/>
    <col min="5909" max="6144" width="10.87890625" style="1"/>
    <col min="6145" max="6145" width="2.64453125" style="1" customWidth="1"/>
    <col min="6146" max="6151" width="5.8203125" style="1" customWidth="1"/>
    <col min="6152" max="6152" width="3.87890625" style="1" customWidth="1"/>
    <col min="6153" max="6164" width="9.1171875" style="1" customWidth="1"/>
    <col min="6165" max="6400" width="10.87890625" style="1"/>
    <col min="6401" max="6401" width="2.64453125" style="1" customWidth="1"/>
    <col min="6402" max="6407" width="5.8203125" style="1" customWidth="1"/>
    <col min="6408" max="6408" width="3.87890625" style="1" customWidth="1"/>
    <col min="6409" max="6420" width="9.1171875" style="1" customWidth="1"/>
    <col min="6421" max="6656" width="10.87890625" style="1"/>
    <col min="6657" max="6657" width="2.64453125" style="1" customWidth="1"/>
    <col min="6658" max="6663" width="5.8203125" style="1" customWidth="1"/>
    <col min="6664" max="6664" width="3.87890625" style="1" customWidth="1"/>
    <col min="6665" max="6676" width="9.1171875" style="1" customWidth="1"/>
    <col min="6677" max="6912" width="10.87890625" style="1"/>
    <col min="6913" max="6913" width="2.64453125" style="1" customWidth="1"/>
    <col min="6914" max="6919" width="5.8203125" style="1" customWidth="1"/>
    <col min="6920" max="6920" width="3.87890625" style="1" customWidth="1"/>
    <col min="6921" max="6932" width="9.1171875" style="1" customWidth="1"/>
    <col min="6933" max="7168" width="10.87890625" style="1"/>
    <col min="7169" max="7169" width="2.64453125" style="1" customWidth="1"/>
    <col min="7170" max="7175" width="5.8203125" style="1" customWidth="1"/>
    <col min="7176" max="7176" width="3.87890625" style="1" customWidth="1"/>
    <col min="7177" max="7188" width="9.1171875" style="1" customWidth="1"/>
    <col min="7189" max="7424" width="10.87890625" style="1"/>
    <col min="7425" max="7425" width="2.64453125" style="1" customWidth="1"/>
    <col min="7426" max="7431" width="5.8203125" style="1" customWidth="1"/>
    <col min="7432" max="7432" width="3.87890625" style="1" customWidth="1"/>
    <col min="7433" max="7444" width="9.1171875" style="1" customWidth="1"/>
    <col min="7445" max="7680" width="10.87890625" style="1"/>
    <col min="7681" max="7681" width="2.64453125" style="1" customWidth="1"/>
    <col min="7682" max="7687" width="5.8203125" style="1" customWidth="1"/>
    <col min="7688" max="7688" width="3.87890625" style="1" customWidth="1"/>
    <col min="7689" max="7700" width="9.1171875" style="1" customWidth="1"/>
    <col min="7701" max="7936" width="10.87890625" style="1"/>
    <col min="7937" max="7937" width="2.64453125" style="1" customWidth="1"/>
    <col min="7938" max="7943" width="5.8203125" style="1" customWidth="1"/>
    <col min="7944" max="7944" width="3.87890625" style="1" customWidth="1"/>
    <col min="7945" max="7956" width="9.1171875" style="1" customWidth="1"/>
    <col min="7957" max="8192" width="10.87890625" style="1"/>
    <col min="8193" max="8193" width="2.64453125" style="1" customWidth="1"/>
    <col min="8194" max="8199" width="5.8203125" style="1" customWidth="1"/>
    <col min="8200" max="8200" width="3.87890625" style="1" customWidth="1"/>
    <col min="8201" max="8212" width="9.1171875" style="1" customWidth="1"/>
    <col min="8213" max="8448" width="10.87890625" style="1"/>
    <col min="8449" max="8449" width="2.64453125" style="1" customWidth="1"/>
    <col min="8450" max="8455" width="5.8203125" style="1" customWidth="1"/>
    <col min="8456" max="8456" width="3.87890625" style="1" customWidth="1"/>
    <col min="8457" max="8468" width="9.1171875" style="1" customWidth="1"/>
    <col min="8469" max="8704" width="10.87890625" style="1"/>
    <col min="8705" max="8705" width="2.64453125" style="1" customWidth="1"/>
    <col min="8706" max="8711" width="5.8203125" style="1" customWidth="1"/>
    <col min="8712" max="8712" width="3.87890625" style="1" customWidth="1"/>
    <col min="8713" max="8724" width="9.1171875" style="1" customWidth="1"/>
    <col min="8725" max="8960" width="10.87890625" style="1"/>
    <col min="8961" max="8961" width="2.64453125" style="1" customWidth="1"/>
    <col min="8962" max="8967" width="5.8203125" style="1" customWidth="1"/>
    <col min="8968" max="8968" width="3.87890625" style="1" customWidth="1"/>
    <col min="8969" max="8980" width="9.1171875" style="1" customWidth="1"/>
    <col min="8981" max="9216" width="10.87890625" style="1"/>
    <col min="9217" max="9217" width="2.64453125" style="1" customWidth="1"/>
    <col min="9218" max="9223" width="5.8203125" style="1" customWidth="1"/>
    <col min="9224" max="9224" width="3.87890625" style="1" customWidth="1"/>
    <col min="9225" max="9236" width="9.1171875" style="1" customWidth="1"/>
    <col min="9237" max="9472" width="10.87890625" style="1"/>
    <col min="9473" max="9473" width="2.64453125" style="1" customWidth="1"/>
    <col min="9474" max="9479" width="5.8203125" style="1" customWidth="1"/>
    <col min="9480" max="9480" width="3.87890625" style="1" customWidth="1"/>
    <col min="9481" max="9492" width="9.1171875" style="1" customWidth="1"/>
    <col min="9493" max="9728" width="10.87890625" style="1"/>
    <col min="9729" max="9729" width="2.64453125" style="1" customWidth="1"/>
    <col min="9730" max="9735" width="5.8203125" style="1" customWidth="1"/>
    <col min="9736" max="9736" width="3.87890625" style="1" customWidth="1"/>
    <col min="9737" max="9748" width="9.1171875" style="1" customWidth="1"/>
    <col min="9749" max="9984" width="10.87890625" style="1"/>
    <col min="9985" max="9985" width="2.64453125" style="1" customWidth="1"/>
    <col min="9986" max="9991" width="5.8203125" style="1" customWidth="1"/>
    <col min="9992" max="9992" width="3.87890625" style="1" customWidth="1"/>
    <col min="9993" max="10004" width="9.1171875" style="1" customWidth="1"/>
    <col min="10005" max="10240" width="10.87890625" style="1"/>
    <col min="10241" max="10241" width="2.64453125" style="1" customWidth="1"/>
    <col min="10242" max="10247" width="5.8203125" style="1" customWidth="1"/>
    <col min="10248" max="10248" width="3.87890625" style="1" customWidth="1"/>
    <col min="10249" max="10260" width="9.1171875" style="1" customWidth="1"/>
    <col min="10261" max="10496" width="10.87890625" style="1"/>
    <col min="10497" max="10497" width="2.64453125" style="1" customWidth="1"/>
    <col min="10498" max="10503" width="5.8203125" style="1" customWidth="1"/>
    <col min="10504" max="10504" width="3.87890625" style="1" customWidth="1"/>
    <col min="10505" max="10516" width="9.1171875" style="1" customWidth="1"/>
    <col min="10517" max="10752" width="10.87890625" style="1"/>
    <col min="10753" max="10753" width="2.64453125" style="1" customWidth="1"/>
    <col min="10754" max="10759" width="5.8203125" style="1" customWidth="1"/>
    <col min="10760" max="10760" width="3.87890625" style="1" customWidth="1"/>
    <col min="10761" max="10772" width="9.1171875" style="1" customWidth="1"/>
    <col min="10773" max="11008" width="10.87890625" style="1"/>
    <col min="11009" max="11009" width="2.64453125" style="1" customWidth="1"/>
    <col min="11010" max="11015" width="5.8203125" style="1" customWidth="1"/>
    <col min="11016" max="11016" width="3.87890625" style="1" customWidth="1"/>
    <col min="11017" max="11028" width="9.1171875" style="1" customWidth="1"/>
    <col min="11029" max="11264" width="10.87890625" style="1"/>
    <col min="11265" max="11265" width="2.64453125" style="1" customWidth="1"/>
    <col min="11266" max="11271" width="5.8203125" style="1" customWidth="1"/>
    <col min="11272" max="11272" width="3.87890625" style="1" customWidth="1"/>
    <col min="11273" max="11284" width="9.1171875" style="1" customWidth="1"/>
    <col min="11285" max="11520" width="10.87890625" style="1"/>
    <col min="11521" max="11521" width="2.64453125" style="1" customWidth="1"/>
    <col min="11522" max="11527" width="5.8203125" style="1" customWidth="1"/>
    <col min="11528" max="11528" width="3.87890625" style="1" customWidth="1"/>
    <col min="11529" max="11540" width="9.1171875" style="1" customWidth="1"/>
    <col min="11541" max="11776" width="10.87890625" style="1"/>
    <col min="11777" max="11777" width="2.64453125" style="1" customWidth="1"/>
    <col min="11778" max="11783" width="5.8203125" style="1" customWidth="1"/>
    <col min="11784" max="11784" width="3.87890625" style="1" customWidth="1"/>
    <col min="11785" max="11796" width="9.1171875" style="1" customWidth="1"/>
    <col min="11797" max="12032" width="10.87890625" style="1"/>
    <col min="12033" max="12033" width="2.64453125" style="1" customWidth="1"/>
    <col min="12034" max="12039" width="5.8203125" style="1" customWidth="1"/>
    <col min="12040" max="12040" width="3.87890625" style="1" customWidth="1"/>
    <col min="12041" max="12052" width="9.1171875" style="1" customWidth="1"/>
    <col min="12053" max="12288" width="10.87890625" style="1"/>
    <col min="12289" max="12289" width="2.64453125" style="1" customWidth="1"/>
    <col min="12290" max="12295" width="5.8203125" style="1" customWidth="1"/>
    <col min="12296" max="12296" width="3.87890625" style="1" customWidth="1"/>
    <col min="12297" max="12308" width="9.1171875" style="1" customWidth="1"/>
    <col min="12309" max="12544" width="10.87890625" style="1"/>
    <col min="12545" max="12545" width="2.64453125" style="1" customWidth="1"/>
    <col min="12546" max="12551" width="5.8203125" style="1" customWidth="1"/>
    <col min="12552" max="12552" width="3.87890625" style="1" customWidth="1"/>
    <col min="12553" max="12564" width="9.1171875" style="1" customWidth="1"/>
    <col min="12565" max="12800" width="10.87890625" style="1"/>
    <col min="12801" max="12801" width="2.64453125" style="1" customWidth="1"/>
    <col min="12802" max="12807" width="5.8203125" style="1" customWidth="1"/>
    <col min="12808" max="12808" width="3.87890625" style="1" customWidth="1"/>
    <col min="12809" max="12820" width="9.1171875" style="1" customWidth="1"/>
    <col min="12821" max="13056" width="10.87890625" style="1"/>
    <col min="13057" max="13057" width="2.64453125" style="1" customWidth="1"/>
    <col min="13058" max="13063" width="5.8203125" style="1" customWidth="1"/>
    <col min="13064" max="13064" width="3.87890625" style="1" customWidth="1"/>
    <col min="13065" max="13076" width="9.1171875" style="1" customWidth="1"/>
    <col min="13077" max="13312" width="10.87890625" style="1"/>
    <col min="13313" max="13313" width="2.64453125" style="1" customWidth="1"/>
    <col min="13314" max="13319" width="5.8203125" style="1" customWidth="1"/>
    <col min="13320" max="13320" width="3.87890625" style="1" customWidth="1"/>
    <col min="13321" max="13332" width="9.1171875" style="1" customWidth="1"/>
    <col min="13333" max="13568" width="10.87890625" style="1"/>
    <col min="13569" max="13569" width="2.64453125" style="1" customWidth="1"/>
    <col min="13570" max="13575" width="5.8203125" style="1" customWidth="1"/>
    <col min="13576" max="13576" width="3.87890625" style="1" customWidth="1"/>
    <col min="13577" max="13588" width="9.1171875" style="1" customWidth="1"/>
    <col min="13589" max="13824" width="10.87890625" style="1"/>
    <col min="13825" max="13825" width="2.64453125" style="1" customWidth="1"/>
    <col min="13826" max="13831" width="5.8203125" style="1" customWidth="1"/>
    <col min="13832" max="13832" width="3.87890625" style="1" customWidth="1"/>
    <col min="13833" max="13844" width="9.1171875" style="1" customWidth="1"/>
    <col min="13845" max="14080" width="10.87890625" style="1"/>
    <col min="14081" max="14081" width="2.64453125" style="1" customWidth="1"/>
    <col min="14082" max="14087" width="5.8203125" style="1" customWidth="1"/>
    <col min="14088" max="14088" width="3.87890625" style="1" customWidth="1"/>
    <col min="14089" max="14100" width="9.1171875" style="1" customWidth="1"/>
    <col min="14101" max="14336" width="10.87890625" style="1"/>
    <col min="14337" max="14337" width="2.64453125" style="1" customWidth="1"/>
    <col min="14338" max="14343" width="5.8203125" style="1" customWidth="1"/>
    <col min="14344" max="14344" width="3.87890625" style="1" customWidth="1"/>
    <col min="14345" max="14356" width="9.1171875" style="1" customWidth="1"/>
    <col min="14357" max="14592" width="10.87890625" style="1"/>
    <col min="14593" max="14593" width="2.64453125" style="1" customWidth="1"/>
    <col min="14594" max="14599" width="5.8203125" style="1" customWidth="1"/>
    <col min="14600" max="14600" width="3.87890625" style="1" customWidth="1"/>
    <col min="14601" max="14612" width="9.1171875" style="1" customWidth="1"/>
    <col min="14613" max="14848" width="10.87890625" style="1"/>
    <col min="14849" max="14849" width="2.64453125" style="1" customWidth="1"/>
    <col min="14850" max="14855" width="5.8203125" style="1" customWidth="1"/>
    <col min="14856" max="14856" width="3.87890625" style="1" customWidth="1"/>
    <col min="14857" max="14868" width="9.1171875" style="1" customWidth="1"/>
    <col min="14869" max="15104" width="10.87890625" style="1"/>
    <col min="15105" max="15105" width="2.64453125" style="1" customWidth="1"/>
    <col min="15106" max="15111" width="5.8203125" style="1" customWidth="1"/>
    <col min="15112" max="15112" width="3.87890625" style="1" customWidth="1"/>
    <col min="15113" max="15124" width="9.1171875" style="1" customWidth="1"/>
    <col min="15125" max="15360" width="10.87890625" style="1"/>
    <col min="15361" max="15361" width="2.64453125" style="1" customWidth="1"/>
    <col min="15362" max="15367" width="5.8203125" style="1" customWidth="1"/>
    <col min="15368" max="15368" width="3.87890625" style="1" customWidth="1"/>
    <col min="15369" max="15380" width="9.1171875" style="1" customWidth="1"/>
    <col min="15381" max="15616" width="10.87890625" style="1"/>
    <col min="15617" max="15617" width="2.64453125" style="1" customWidth="1"/>
    <col min="15618" max="15623" width="5.8203125" style="1" customWidth="1"/>
    <col min="15624" max="15624" width="3.87890625" style="1" customWidth="1"/>
    <col min="15625" max="15636" width="9.1171875" style="1" customWidth="1"/>
    <col min="15637" max="15872" width="10.87890625" style="1"/>
    <col min="15873" max="15873" width="2.64453125" style="1" customWidth="1"/>
    <col min="15874" max="15879" width="5.8203125" style="1" customWidth="1"/>
    <col min="15880" max="15880" width="3.87890625" style="1" customWidth="1"/>
    <col min="15881" max="15892" width="9.1171875" style="1" customWidth="1"/>
    <col min="15893" max="16128" width="10.87890625" style="1"/>
    <col min="16129" max="16129" width="2.64453125" style="1" customWidth="1"/>
    <col min="16130" max="16135" width="5.8203125" style="1" customWidth="1"/>
    <col min="16136" max="16136" width="3.87890625" style="1" customWidth="1"/>
    <col min="16137" max="16148" width="9.1171875" style="1" customWidth="1"/>
    <col min="16149" max="16384" width="10.87890625" style="1"/>
  </cols>
  <sheetData>
    <row r="2" spans="1:24" ht="24.7">
      <c r="A2" s="68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9"/>
      <c r="S2" s="30"/>
      <c r="T2" s="2"/>
      <c r="U2" s="2"/>
    </row>
    <row r="3" spans="1:24" s="3" customFormat="1" ht="13.7">
      <c r="R3" s="31"/>
      <c r="S3" s="31"/>
    </row>
    <row r="4" spans="1:24" s="3" customFormat="1">
      <c r="B4" s="4" t="s">
        <v>5</v>
      </c>
      <c r="C4" s="1"/>
      <c r="D4" s="1"/>
      <c r="R4" s="31"/>
      <c r="S4" s="31"/>
    </row>
    <row r="5" spans="1:24" ht="21" customHeight="1">
      <c r="B5" s="6" t="s">
        <v>12</v>
      </c>
      <c r="C5" s="7">
        <v>20</v>
      </c>
      <c r="D5" s="1" t="s">
        <v>13</v>
      </c>
    </row>
    <row r="6" spans="1:24" ht="21" customHeight="1">
      <c r="B6" s="6" t="s">
        <v>14</v>
      </c>
      <c r="C6" s="7">
        <v>60</v>
      </c>
      <c r="D6" s="1" t="s">
        <v>15</v>
      </c>
      <c r="S6" s="69" t="s">
        <v>22</v>
      </c>
      <c r="T6" s="65"/>
      <c r="U6" s="65"/>
      <c r="V6" s="65"/>
      <c r="W6" s="65"/>
      <c r="X6" s="65"/>
    </row>
    <row r="7" spans="1:24" s="3" customFormat="1" ht="14.45" customHeight="1">
      <c r="R7" s="31"/>
      <c r="S7" s="5" t="s">
        <v>6</v>
      </c>
      <c r="T7" s="5" t="s">
        <v>7</v>
      </c>
      <c r="U7" s="5" t="s">
        <v>8</v>
      </c>
      <c r="V7" s="5" t="s">
        <v>9</v>
      </c>
      <c r="W7" s="5" t="s">
        <v>10</v>
      </c>
      <c r="X7" s="5" t="s">
        <v>11</v>
      </c>
    </row>
    <row r="8" spans="1:24" s="3" customFormat="1" ht="14.45" customHeight="1">
      <c r="R8" s="31"/>
      <c r="S8" s="8">
        <v>10</v>
      </c>
      <c r="T8" s="9">
        <f>C53*(1-(EXP(1)^($D$53-$E$53*($S$8-5))))</f>
        <v>6.69898957136005</v>
      </c>
      <c r="U8" s="9">
        <f>($C$54)*(1-(EXP(1)^($D$53-$E$53*($S$8-5))))</f>
        <v>5.9827574842506905</v>
      </c>
      <c r="V8" s="9">
        <f>($C$55)*(1-(EXP(1)^($D$53-$E$53*($S$8-5))))</f>
        <v>5.266506188514005</v>
      </c>
      <c r="W8" s="9">
        <f>($C$56)*(1-(EXP(1)^($D$53-$E$53*(($S$8)-5))))</f>
        <v>4.5502548927773185</v>
      </c>
      <c r="X8" s="9">
        <f>($C$57)*(1-(EXP(1)^($D$53-$E$53*($S$8-5))))</f>
        <v>3.8340228056679586</v>
      </c>
    </row>
    <row r="9" spans="1:24" s="3" customFormat="1" ht="14.45" customHeight="1">
      <c r="J9" s="10"/>
      <c r="R9" s="31"/>
      <c r="S9" s="8">
        <v>15</v>
      </c>
      <c r="T9" s="9">
        <f>C53*(1-(EXP(1)^($D$53-$E$53*($S$9-5))))</f>
        <v>11.702373537313019</v>
      </c>
      <c r="U9" s="9">
        <f>($C$54)*(1-(EXP(1)^($D$53-$E$53*($S$9-5))))</f>
        <v>10.451197470612353</v>
      </c>
      <c r="V9" s="9">
        <f>($C$55)*(1-(EXP(1)^($D$53-$E$53*($S$9-5))))</f>
        <v>9.1999878486225342</v>
      </c>
      <c r="W9" s="9">
        <f>($C$56)*(1-(EXP(1)^($D$53-$E$53*(($S$9)-5))))</f>
        <v>7.9487782266327134</v>
      </c>
      <c r="X9" s="9">
        <f>($C$57)*(1-(EXP(1)^($D$53-$E$53*($S$9-5))))</f>
        <v>6.697602159932047</v>
      </c>
    </row>
    <row r="10" spans="1:24" s="3" customFormat="1" ht="14.45" customHeight="1">
      <c r="I10" s="10"/>
      <c r="J10" s="10"/>
      <c r="R10" s="31"/>
      <c r="S10" s="8">
        <v>20</v>
      </c>
      <c r="T10" s="9">
        <f>C53*(1-(EXP(1)^($D$53-$E$53*($S$10-5))))</f>
        <v>15.817273307727476</v>
      </c>
      <c r="U10" s="9">
        <f>($C$54)*(1-(EXP(1)^($D$53-$E$53*($S$10-5))))</f>
        <v>14.126146824711801</v>
      </c>
      <c r="V10" s="9">
        <f>($C$55)*(1-(EXP(1)^($D$53-$E$53*($S$10-5))))</f>
        <v>12.434974987377378</v>
      </c>
      <c r="W10" s="9">
        <f>($C$56)*(1-(EXP(1)^($D$53-$E$53*(($S$10)-5))))</f>
        <v>10.743803150042957</v>
      </c>
      <c r="X10" s="9">
        <f>($C$57)*(1-(EXP(1)^($D$53-$E$53*($S$10-5))))</f>
        <v>9.0526766670272796</v>
      </c>
    </row>
    <row r="11" spans="1:24" s="3" customFormat="1" ht="14.45" customHeight="1">
      <c r="B11" s="43" t="s">
        <v>25</v>
      </c>
      <c r="C11" s="4"/>
      <c r="R11" s="31"/>
      <c r="S11" s="8">
        <v>25</v>
      </c>
      <c r="T11" s="9">
        <f>C53*(1-(EXP(1)^($D$53-$E$53*($S$11-5))))</f>
        <v>19.201462935343219</v>
      </c>
      <c r="U11" s="9">
        <f>($C$54)*(1-(EXP(1)^($D$53-$E$53*($S$11-5))))</f>
        <v>17.148510959939298</v>
      </c>
      <c r="V11" s="9">
        <f>($C$55)*(1-(EXP(1)^($D$53-$E$53*($S$11-5))))</f>
        <v>15.095503926419266</v>
      </c>
      <c r="W11" s="9">
        <f>($C$56)*(1-(EXP(1)^($D$53-$E$53*(($S$11)-5))))</f>
        <v>13.042496892899234</v>
      </c>
      <c r="X11" s="9">
        <f>($C$57)*(1-(EXP(1)^($D$53-$E$53*($S$11-5))))</f>
        <v>10.98954491749531</v>
      </c>
    </row>
    <row r="12" spans="1:24" ht="14.45" customHeight="1">
      <c r="B12" s="5" t="s">
        <v>6</v>
      </c>
      <c r="C12" s="5" t="s">
        <v>17</v>
      </c>
      <c r="S12" s="8">
        <v>30</v>
      </c>
      <c r="T12" s="9">
        <f>C53*(1-(EXP(1)^($D$53-$E$53*($S$12-5))))</f>
        <v>21.984699484142183</v>
      </c>
      <c r="U12" s="9">
        <f>($C$54)*(1-(EXP(1)^($D$53-$E$53*($S$12-5))))</f>
        <v>19.634173777501566</v>
      </c>
      <c r="V12" s="9">
        <f>($C$55)*(1-(EXP(1)^($D$53-$E$53*($S$12-5))))</f>
        <v>17.283585032115361</v>
      </c>
      <c r="W12" s="9">
        <f>($C$56)*(1-(EXP(1)^($D$53-$E$53*(($S$12)-5))))</f>
        <v>14.932996286729155</v>
      </c>
      <c r="X12" s="9">
        <f>($C$57)*(1-(EXP(1)^($D$53-$E$53*($S$12-5))))</f>
        <v>12.582470580088536</v>
      </c>
    </row>
    <row r="13" spans="1:24" s="3" customFormat="1" ht="14.45" customHeight="1">
      <c r="B13" s="5">
        <f>B14-5</f>
        <v>45</v>
      </c>
      <c r="C13" s="12">
        <f t="shared" ref="C13:C27" si="0">($C$58)*(1-EXP($D$53-$E$53*(B13-5)))</f>
        <v>17.939704241239824</v>
      </c>
      <c r="R13" s="31"/>
      <c r="S13" s="8">
        <v>35</v>
      </c>
      <c r="T13" s="9">
        <f>C53*(1-(EXP(1)^($D$53-$E$53*($S$13-5))))</f>
        <v>24.27369819253547</v>
      </c>
      <c r="U13" s="9">
        <f>($C$54)*(1-(EXP(1)^($D$53-$E$53*($S$13-5))))</f>
        <v>21.678440902894298</v>
      </c>
      <c r="V13" s="9">
        <f>($C$55)*(1-(EXP(1)^($D$53-$E$53*($S$13-5))))</f>
        <v>19.08311401105156</v>
      </c>
      <c r="W13" s="9">
        <f>($C$56)*(1-(EXP(1)^($D$53-$E$53*(($S$13)-5))))</f>
        <v>16.487787119208825</v>
      </c>
      <c r="X13" s="9">
        <f>($C$57)*(1-(EXP(1)^($D$53-$E$53*($S$13-5))))</f>
        <v>13.892529829567648</v>
      </c>
    </row>
    <row r="14" spans="1:24" s="3" customFormat="1" ht="14.45" customHeight="1">
      <c r="B14" s="5">
        <f>B15-5</f>
        <v>50</v>
      </c>
      <c r="C14" s="12">
        <f t="shared" si="0"/>
        <v>18.764217156756036</v>
      </c>
      <c r="R14" s="31"/>
      <c r="S14" s="8">
        <v>40</v>
      </c>
      <c r="T14" s="9">
        <f>C53*(1-(EXP(1)^($D$53-$E$53*($S$14-5))))</f>
        <v>26.156224163706366</v>
      </c>
      <c r="U14" s="9">
        <f>($C$54)*(1-(EXP(1)^($D$53-$E$53*($S$14-5))))</f>
        <v>23.359693907298123</v>
      </c>
      <c r="V14" s="9">
        <f>($C$55)*(1-(EXP(1)^($D$53-$E$53*($S$14-5))))</f>
        <v>20.563088650748906</v>
      </c>
      <c r="W14" s="9">
        <f>($C$56)*(1-(EXP(1)^($D$53-$E$53*(($S$14)-5))))</f>
        <v>17.766483394199689</v>
      </c>
      <c r="X14" s="9">
        <f>($C$57)*(1-(EXP(1)^($D$53-$E$53*($S$14-5))))</f>
        <v>14.969953137791443</v>
      </c>
    </row>
    <row r="15" spans="1:24" s="3" customFormat="1" ht="14.45" customHeight="1">
      <c r="B15" s="5">
        <f>B16-5</f>
        <v>55</v>
      </c>
      <c r="C15" s="12">
        <f t="shared" si="0"/>
        <v>19.442315825546736</v>
      </c>
      <c r="R15" s="31"/>
      <c r="S15" s="11">
        <f t="shared" ref="S15:S23" si="1">S14+5</f>
        <v>45</v>
      </c>
      <c r="T15" s="9">
        <f>C53*(1-(EXP(1)^($D$53-$E$53*($S$15-5))))</f>
        <v>27.704457467263143</v>
      </c>
      <c r="U15" s="9">
        <f>($C$54)*(1-(EXP(1)^($D$53-$E$53*($S$15-5))))</f>
        <v>24.742395624557243</v>
      </c>
      <c r="V15" s="9">
        <f>($C$55)*(1-(EXP(1)^($D$53-$E$53*($S$15-5))))</f>
        <v>21.780254342318994</v>
      </c>
      <c r="W15" s="9">
        <f>($C$56)*(1-(EXP(1)^($D$53-$E$53*(($S$15)-5))))</f>
        <v>18.818113060080741</v>
      </c>
      <c r="X15" s="9">
        <f>($C$57)*(1-(EXP(1)^($D$53-$E$53*($S$15-5))))</f>
        <v>15.856051217374837</v>
      </c>
    </row>
    <row r="16" spans="1:24" s="3" customFormat="1" ht="14.45" customHeight="1">
      <c r="B16" s="13">
        <f>C6</f>
        <v>60</v>
      </c>
      <c r="C16" s="12">
        <f t="shared" si="0"/>
        <v>20</v>
      </c>
      <c r="R16" s="31"/>
      <c r="S16" s="11">
        <f t="shared" si="1"/>
        <v>50</v>
      </c>
      <c r="T16" s="9">
        <f>C53*(1-(EXP(1)^($D$53-$E$53*($S$16-5))))</f>
        <v>28.977760677391728</v>
      </c>
      <c r="U16" s="9">
        <f>($C$54)*(1-(EXP(1)^($D$53-$E$53*($S$16-5))))</f>
        <v>25.879561794017427</v>
      </c>
      <c r="V16" s="9">
        <f>($C$55)*(1-(EXP(1)^($D$53-$E$53*($S$16-5))))</f>
        <v>22.781279820051672</v>
      </c>
      <c r="W16" s="9">
        <f>($C$56)*(1-(EXP(1)^($D$53-$E$53*(($S$16)-5))))</f>
        <v>19.682997846085918</v>
      </c>
      <c r="X16" s="9">
        <f>($C$57)*(1-(EXP(1)^($D$53-$E$53*($S$16-5))))</f>
        <v>16.584798962711613</v>
      </c>
    </row>
    <row r="17" spans="2:24" s="3" customFormat="1" ht="14.45" customHeight="1">
      <c r="B17" s="5">
        <f>B16+5</f>
        <v>65</v>
      </c>
      <c r="C17" s="12">
        <f t="shared" si="0"/>
        <v>20.458652483406688</v>
      </c>
      <c r="R17" s="31"/>
      <c r="S17" s="11">
        <f t="shared" si="1"/>
        <v>55</v>
      </c>
      <c r="T17" s="9">
        <f>C53*(1-(EXP(1)^($D$53-$E$53*($S$17-5))))</f>
        <v>30.024954960836688</v>
      </c>
      <c r="U17" s="9">
        <f>($C$54)*(1-(EXP(1)^($D$53-$E$53*($S$17-5))))</f>
        <v>26.814793797292946</v>
      </c>
      <c r="V17" s="9">
        <f>($C$55)*(1-(EXP(1)^($D$53-$E$53*($S$17-5))))</f>
        <v>23.604546540441518</v>
      </c>
      <c r="W17" s="9">
        <f>($C$56)*(1-(EXP(1)^($D$53-$E$53*(($S$17)-5))))</f>
        <v>20.39429928359009</v>
      </c>
      <c r="X17" s="9">
        <f>($C$57)*(1-(EXP(1)^($D$53-$E$53*($S$17-5))))</f>
        <v>17.184138120046345</v>
      </c>
    </row>
    <row r="18" spans="2:24" s="3" customFormat="1" ht="14.45" customHeight="1">
      <c r="B18" s="5">
        <f t="shared" ref="B18:B27" si="2">B17+5</f>
        <v>70</v>
      </c>
      <c r="C18" s="12">
        <f t="shared" si="0"/>
        <v>20.835858992344029</v>
      </c>
      <c r="R18" s="31"/>
      <c r="S18" s="11">
        <f t="shared" si="1"/>
        <v>60</v>
      </c>
      <c r="T18" s="9">
        <f>C53*(1-(EXP(1)^($D$53-$E$53*($S$18-5))))</f>
        <v>30.886191984788788</v>
      </c>
      <c r="U18" s="9">
        <f>($C$54)*(1-(EXP(1)^($D$53-$E$53*($S$18-5))))</f>
        <v>27.583950428435024</v>
      </c>
      <c r="V18" s="9">
        <f>($C$55)*(1-(EXP(1)^($D$53-$E$53*($S$18-5))))</f>
        <v>24.281620309269652</v>
      </c>
      <c r="W18" s="9">
        <f>($C$56)*(1-(EXP(1)^($D$53-$E$53*(($S$18)-5))))</f>
        <v>20.97929019010428</v>
      </c>
      <c r="X18" s="9">
        <f>($C$57)*(1-(EXP(1)^($D$53-$E$53*($S$18-5))))</f>
        <v>17.677048633750513</v>
      </c>
    </row>
    <row r="19" spans="2:24" s="3" customFormat="1" ht="14.45" customHeight="1">
      <c r="B19" s="5">
        <f t="shared" si="2"/>
        <v>75</v>
      </c>
      <c r="C19" s="12">
        <f t="shared" si="0"/>
        <v>21.146082430638451</v>
      </c>
      <c r="K19" s="14"/>
      <c r="L19" s="14"/>
      <c r="M19" s="14"/>
      <c r="N19" s="14"/>
      <c r="O19" s="14"/>
      <c r="P19" s="14"/>
      <c r="Q19" s="14"/>
      <c r="R19" s="31"/>
      <c r="S19" s="11">
        <f t="shared" si="1"/>
        <v>65</v>
      </c>
      <c r="T19" s="9">
        <f>C53*(1-(EXP(1)^($D$53-$E$53*($S$19-5))))</f>
        <v>31.59449341762874</v>
      </c>
      <c r="U19" s="9">
        <f>($C$54)*(1-(EXP(1)^($D$53-$E$53*($S$19-5))))</f>
        <v>28.216522796743458</v>
      </c>
      <c r="V19" s="9">
        <f>($C$55)*(1-(EXP(1)^($D$53-$E$53*($S$19-5))))</f>
        <v>24.838461582068891</v>
      </c>
      <c r="W19" s="9">
        <f>($C$56)*(1-(EXP(1)^($D$53-$E$53*(($S$19)-5))))</f>
        <v>21.460400367394325</v>
      </c>
      <c r="X19" s="9">
        <f>($C$57)*(1-(EXP(1)^($D$53-$E$53*($S$19-5))))</f>
        <v>18.082429746509035</v>
      </c>
    </row>
    <row r="20" spans="2:24" s="3" customFormat="1" ht="14.45" customHeight="1">
      <c r="B20" s="5">
        <f t="shared" si="2"/>
        <v>80</v>
      </c>
      <c r="C20" s="12">
        <f t="shared" si="0"/>
        <v>21.401217428012526</v>
      </c>
      <c r="R20" s="31"/>
      <c r="S20" s="11">
        <f t="shared" si="1"/>
        <v>70</v>
      </c>
      <c r="T20" s="9">
        <f>C53*(1-(EXP(1)^($D$53-$E$53*($S$20-5))))</f>
        <v>32.177017050276277</v>
      </c>
      <c r="U20" s="9">
        <f>($C$54)*(1-(EXP(1)^($D$53-$E$53*($S$20-5))))</f>
        <v>28.736765078933992</v>
      </c>
      <c r="V20" s="9">
        <f>($C$55)*(1-(EXP(1)^($D$53-$E$53*($S$20-5))))</f>
        <v>25.296420843478973</v>
      </c>
      <c r="W20" s="9">
        <f>($C$56)*(1-(EXP(1)^($D$53-$E$53*(($S$20)-5))))</f>
        <v>21.856076608023958</v>
      </c>
      <c r="X20" s="9">
        <f>($C$57)*(1-(EXP(1)^($D$53-$E$53*($S$20-5))))</f>
        <v>18.41582463668167</v>
      </c>
    </row>
    <row r="21" spans="2:24" s="3" customFormat="1" ht="14.45" customHeight="1">
      <c r="B21" s="5">
        <f t="shared" si="2"/>
        <v>85</v>
      </c>
      <c r="C21" s="12">
        <f t="shared" si="0"/>
        <v>21.611046405613152</v>
      </c>
      <c r="R21" s="31"/>
      <c r="S21" s="11">
        <f t="shared" si="1"/>
        <v>75</v>
      </c>
      <c r="T21" s="9">
        <f>C53*(1-(EXP(1)^($D$53-$E$53*($S$21-5))))</f>
        <v>32.656098083943412</v>
      </c>
      <c r="U21" s="9">
        <f>($C$54)*(1-(EXP(1)^($D$53-$E$53*($S$21-5))))</f>
        <v>29.16462447611659</v>
      </c>
      <c r="V21" s="9">
        <f>($C$55)*(1-(EXP(1)^($D$53-$E$53*($S$21-5))))</f>
        <v>25.673057230464039</v>
      </c>
      <c r="W21" s="9">
        <f>($C$56)*(1-(EXP(1)^($D$53-$E$53*(($S$21)-5))))</f>
        <v>22.181489984811485</v>
      </c>
      <c r="X21" s="9">
        <f>($C$57)*(1-(EXP(1)^($D$53-$E$53*($S$21-5))))</f>
        <v>18.690016376984659</v>
      </c>
    </row>
    <row r="22" spans="2:24" s="3" customFormat="1" ht="14.45" customHeight="1">
      <c r="B22" s="5">
        <f t="shared" si="2"/>
        <v>90</v>
      </c>
      <c r="C22" s="12">
        <f t="shared" si="0"/>
        <v>21.78361465494811</v>
      </c>
      <c r="R22" s="31"/>
      <c r="S22" s="11">
        <f t="shared" si="1"/>
        <v>80</v>
      </c>
      <c r="T22" s="9">
        <f>C53*(1-(EXP(1)^($D$53-$E$53*($S$22-5))))</f>
        <v>33.05010550949013</v>
      </c>
      <c r="U22" s="9">
        <f>($C$54)*(1-(EXP(1)^($D$53-$E$53*($S$22-5))))</f>
        <v>29.516506032122862</v>
      </c>
      <c r="V22" s="9">
        <f>($C$55)*(1-(EXP(1)^($D$53-$E$53*($S$22-5))))</f>
        <v>25.98281178715623</v>
      </c>
      <c r="W22" s="9">
        <f>($C$56)*(1-(EXP(1)^($D$53-$E$53*(($S$22)-5))))</f>
        <v>22.449117542189597</v>
      </c>
      <c r="X22" s="9">
        <f>($C$57)*(1-(EXP(1)^($D$53-$E$53*($S$22-5))))</f>
        <v>18.915518064822326</v>
      </c>
    </row>
    <row r="23" spans="2:24" s="3" customFormat="1" ht="14.45" customHeight="1">
      <c r="B23" s="5">
        <f t="shared" si="2"/>
        <v>95</v>
      </c>
      <c r="C23" s="12">
        <f t="shared" si="0"/>
        <v>21.925538811559186</v>
      </c>
      <c r="R23" s="31"/>
      <c r="S23" s="11">
        <f t="shared" si="1"/>
        <v>85</v>
      </c>
      <c r="T23" s="9">
        <f>C53*(1-(EXP(1)^($D$53-$E$53*($S$23-5))))</f>
        <v>33.374146413797376</v>
      </c>
      <c r="U23" s="9">
        <f>($C$54)*(1-(EXP(1)^($D$53-$E$53*($S$23-5))))</f>
        <v>29.805901637952104</v>
      </c>
      <c r="V23" s="9">
        <f>($C$55)*(1-(EXP(1)^($D$53-$E$53*($S$23-5))))</f>
        <v>26.237561165355263</v>
      </c>
      <c r="W23" s="9">
        <f>($C$56)*(1-(EXP(1)^($D$53-$E$53*(($S$23)-5))))</f>
        <v>22.669220692758419</v>
      </c>
      <c r="X23" s="9">
        <f>($C$57)*(1-(EXP(1)^($D$53-$E$53*($S$23-5))))</f>
        <v>19.100975916913146</v>
      </c>
    </row>
    <row r="24" spans="2:24" s="3" customFormat="1" ht="14.45" customHeight="1">
      <c r="B24" s="5">
        <f t="shared" si="2"/>
        <v>100</v>
      </c>
      <c r="C24" s="12">
        <f t="shared" si="0"/>
        <v>22.042260550971793</v>
      </c>
      <c r="H24" s="4"/>
      <c r="K24" s="4"/>
      <c r="L24" s="4"/>
      <c r="M24" s="4"/>
      <c r="N24" s="4"/>
      <c r="O24" s="4"/>
      <c r="P24" s="4"/>
      <c r="Q24" s="4"/>
      <c r="R24" s="32"/>
      <c r="S24" s="33"/>
    </row>
    <row r="25" spans="2:24" s="3" customFormat="1" ht="14.45" customHeight="1">
      <c r="B25" s="5">
        <f t="shared" si="2"/>
        <v>105</v>
      </c>
      <c r="C25" s="12">
        <f t="shared" si="0"/>
        <v>22.138255234166138</v>
      </c>
      <c r="H25" s="15"/>
      <c r="K25" s="16"/>
      <c r="L25" s="16"/>
      <c r="M25" s="16"/>
      <c r="N25" s="16"/>
      <c r="O25" s="16"/>
      <c r="P25" s="16"/>
      <c r="Q25" s="16"/>
      <c r="R25" s="34"/>
      <c r="S25" s="34"/>
    </row>
    <row r="26" spans="2:24" s="3" customFormat="1" ht="14.45" customHeight="1">
      <c r="B26" s="5">
        <f t="shared" si="2"/>
        <v>110</v>
      </c>
      <c r="C26" s="17">
        <f t="shared" si="0"/>
        <v>22.217203502483216</v>
      </c>
      <c r="H26" s="15"/>
      <c r="K26" s="18"/>
      <c r="L26" s="18"/>
      <c r="M26" s="18"/>
      <c r="N26" s="18"/>
      <c r="O26" s="18"/>
      <c r="P26" s="18"/>
      <c r="Q26" s="18"/>
      <c r="R26" s="35"/>
      <c r="S26" s="35"/>
    </row>
    <row r="27" spans="2:24" s="3" customFormat="1" ht="14.45" customHeight="1">
      <c r="B27" s="5">
        <f t="shared" si="2"/>
        <v>115</v>
      </c>
      <c r="C27" s="17">
        <f t="shared" si="0"/>
        <v>22.282132401281149</v>
      </c>
      <c r="H27" s="15"/>
      <c r="K27" s="19"/>
      <c r="L27" s="19"/>
      <c r="M27" s="19"/>
      <c r="N27" s="19"/>
      <c r="O27" s="19"/>
      <c r="P27" s="19"/>
      <c r="Q27" s="19"/>
      <c r="R27" s="19"/>
      <c r="S27" s="19"/>
    </row>
    <row r="28" spans="2:24" s="3" customFormat="1" ht="14.45" customHeight="1">
      <c r="H28" s="15"/>
      <c r="I28" s="18"/>
      <c r="J28" s="18"/>
      <c r="K28" s="18"/>
      <c r="L28" s="18"/>
      <c r="M28" s="18"/>
      <c r="N28" s="18"/>
      <c r="O28" s="18"/>
      <c r="P28" s="18"/>
      <c r="Q28" s="18"/>
      <c r="R28" s="35"/>
      <c r="S28" s="35"/>
    </row>
    <row r="29" spans="2:24" s="3" customFormat="1" ht="14.45" customHeight="1">
      <c r="H29" s="15"/>
      <c r="I29" s="18"/>
      <c r="J29" s="18"/>
      <c r="K29" s="18"/>
      <c r="L29" s="18"/>
      <c r="M29" s="18"/>
      <c r="N29" s="18"/>
      <c r="O29" s="18"/>
      <c r="P29" s="18"/>
      <c r="Q29" s="18"/>
      <c r="R29" s="35"/>
      <c r="S29" s="35"/>
    </row>
    <row r="30" spans="2:24" s="3" customFormat="1" ht="14.45" customHeight="1"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35"/>
      <c r="S30" s="35"/>
    </row>
    <row r="31" spans="2:24" s="3" customFormat="1" ht="14.45" customHeight="1">
      <c r="H31" s="15"/>
      <c r="I31" s="18"/>
      <c r="J31" s="18"/>
      <c r="K31" s="18"/>
      <c r="L31" s="18"/>
      <c r="M31" s="18"/>
      <c r="N31" s="18"/>
      <c r="O31" s="18"/>
      <c r="P31" s="18"/>
      <c r="Q31" s="18"/>
      <c r="R31" s="35"/>
      <c r="S31" s="35"/>
    </row>
    <row r="32" spans="2:24" s="3" customFormat="1" ht="15.95" hidden="1" customHeight="1">
      <c r="H32" s="15"/>
      <c r="I32" s="18"/>
      <c r="J32" s="18"/>
      <c r="K32" s="18"/>
      <c r="L32" s="18"/>
      <c r="M32" s="18"/>
      <c r="N32" s="18"/>
      <c r="O32" s="18"/>
      <c r="P32" s="18"/>
      <c r="Q32" s="18"/>
      <c r="R32" s="35"/>
      <c r="S32" s="35"/>
      <c r="T32" s="18"/>
    </row>
    <row r="33" spans="8:20" s="3" customFormat="1" ht="15.95" hidden="1" customHeight="1">
      <c r="H33" s="15"/>
      <c r="I33" s="18"/>
      <c r="J33" s="18"/>
      <c r="K33" s="18"/>
      <c r="L33" s="18"/>
      <c r="M33" s="18"/>
      <c r="N33" s="18"/>
      <c r="O33" s="18"/>
      <c r="P33" s="18"/>
      <c r="Q33" s="18"/>
      <c r="R33" s="35"/>
      <c r="S33" s="35"/>
      <c r="T33" s="18"/>
    </row>
    <row r="34" spans="8:20" s="3" customFormat="1" ht="15.95" hidden="1" customHeight="1"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35"/>
      <c r="S34" s="35"/>
      <c r="T34" s="18"/>
    </row>
    <row r="35" spans="8:20" s="3" customFormat="1" ht="15.7" hidden="1" customHeight="1">
      <c r="H35" s="15"/>
      <c r="I35" s="18"/>
      <c r="J35" s="18"/>
      <c r="K35" s="18"/>
      <c r="L35" s="18"/>
      <c r="M35" s="18"/>
      <c r="N35" s="18"/>
      <c r="O35" s="18"/>
      <c r="P35" s="18"/>
      <c r="Q35" s="18"/>
      <c r="R35" s="35"/>
      <c r="S35" s="35"/>
      <c r="T35" s="18"/>
    </row>
    <row r="36" spans="8:20" s="3" customFormat="1" ht="15.7" hidden="1" customHeight="1">
      <c r="H36" s="15"/>
      <c r="I36" s="18"/>
      <c r="J36" s="18"/>
      <c r="K36" s="18"/>
      <c r="L36" s="18"/>
      <c r="M36" s="18"/>
      <c r="N36" s="18"/>
      <c r="O36" s="18"/>
      <c r="P36" s="18"/>
      <c r="Q36" s="18"/>
      <c r="R36" s="35"/>
      <c r="S36" s="35"/>
      <c r="T36" s="18"/>
    </row>
    <row r="37" spans="8:20" s="3" customFormat="1" ht="15.7" hidden="1" customHeight="1">
      <c r="H37" s="15"/>
      <c r="I37" s="18"/>
      <c r="J37" s="18"/>
      <c r="K37" s="18"/>
      <c r="L37" s="18"/>
      <c r="M37" s="18"/>
      <c r="N37" s="18"/>
      <c r="O37" s="18"/>
      <c r="P37" s="18"/>
      <c r="Q37" s="18"/>
      <c r="R37" s="35"/>
      <c r="S37" s="35"/>
      <c r="T37" s="18"/>
    </row>
    <row r="38" spans="8:20" s="3" customFormat="1" ht="15.7" hidden="1" customHeight="1"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35"/>
      <c r="S38" s="35"/>
      <c r="T38" s="18"/>
    </row>
    <row r="39" spans="8:20" s="3" customFormat="1" ht="15.7" hidden="1" customHeight="1">
      <c r="H39" s="15"/>
      <c r="I39" s="18"/>
      <c r="J39" s="18"/>
      <c r="K39" s="18"/>
      <c r="L39" s="18"/>
      <c r="M39" s="18"/>
      <c r="N39" s="18"/>
      <c r="O39" s="18"/>
      <c r="P39" s="18"/>
      <c r="Q39" s="18"/>
      <c r="R39" s="35"/>
      <c r="S39" s="35"/>
      <c r="T39" s="18"/>
    </row>
    <row r="40" spans="8:20" s="3" customFormat="1" ht="15.7" hidden="1" customHeight="1">
      <c r="H40" s="15"/>
      <c r="I40" s="18"/>
      <c r="J40" s="18"/>
      <c r="K40" s="18"/>
      <c r="L40" s="18"/>
      <c r="M40" s="18"/>
      <c r="N40" s="18"/>
      <c r="O40" s="18"/>
      <c r="P40" s="18"/>
      <c r="Q40" s="18"/>
      <c r="R40" s="35"/>
      <c r="S40" s="35"/>
      <c r="T40" s="18"/>
    </row>
    <row r="41" spans="8:20" s="3" customFormat="1" ht="15.7" hidden="1" customHeight="1">
      <c r="H41" s="15"/>
      <c r="I41" s="18"/>
      <c r="J41" s="18"/>
      <c r="K41" s="18"/>
      <c r="L41" s="18"/>
      <c r="M41" s="18"/>
      <c r="N41" s="18"/>
      <c r="O41" s="18"/>
      <c r="P41" s="18"/>
      <c r="Q41" s="18"/>
      <c r="R41" s="35"/>
      <c r="S41" s="35"/>
      <c r="T41" s="18"/>
    </row>
    <row r="42" spans="8:20" s="3" customFormat="1" ht="15.7" hidden="1" customHeight="1">
      <c r="H42" s="15"/>
      <c r="I42" s="18"/>
      <c r="J42" s="18"/>
      <c r="K42" s="18"/>
      <c r="L42" s="18"/>
      <c r="M42" s="18"/>
      <c r="N42" s="18"/>
      <c r="O42" s="18"/>
      <c r="P42" s="18"/>
      <c r="Q42" s="18"/>
      <c r="R42" s="35"/>
      <c r="S42" s="35"/>
      <c r="T42" s="18"/>
    </row>
    <row r="43" spans="8:20" s="3" customFormat="1" ht="15.7" hidden="1" customHeight="1">
      <c r="H43" s="15"/>
      <c r="I43" s="18"/>
      <c r="J43" s="18"/>
      <c r="K43" s="18"/>
      <c r="L43" s="18"/>
      <c r="M43" s="18"/>
      <c r="N43" s="18"/>
      <c r="O43" s="18"/>
      <c r="P43" s="18"/>
      <c r="Q43" s="18"/>
      <c r="R43" s="35"/>
      <c r="S43" s="35"/>
      <c r="T43" s="18"/>
    </row>
    <row r="44" spans="8:20" s="3" customFormat="1" ht="15.7" hidden="1" customHeight="1">
      <c r="H44" s="15"/>
      <c r="I44" s="18"/>
      <c r="J44" s="18"/>
      <c r="K44" s="18"/>
      <c r="L44" s="18"/>
      <c r="M44" s="18"/>
      <c r="N44" s="18"/>
      <c r="O44" s="18"/>
      <c r="P44" s="18"/>
      <c r="Q44" s="18"/>
      <c r="R44" s="35"/>
      <c r="S44" s="35"/>
      <c r="T44" s="18"/>
    </row>
    <row r="45" spans="8:20" s="3" customFormat="1" ht="15.7" hidden="1" customHeight="1">
      <c r="H45" s="15"/>
      <c r="I45" s="18"/>
      <c r="J45" s="18"/>
      <c r="K45" s="18"/>
      <c r="L45" s="18"/>
      <c r="M45" s="18"/>
      <c r="N45" s="18"/>
      <c r="O45" s="18"/>
      <c r="P45" s="18"/>
      <c r="Q45" s="18"/>
      <c r="R45" s="35"/>
      <c r="S45" s="35"/>
      <c r="T45" s="18"/>
    </row>
    <row r="46" spans="8:20" s="3" customFormat="1" ht="15.7" hidden="1" customHeight="1">
      <c r="H46" s="15"/>
      <c r="I46" s="18"/>
      <c r="J46" s="18"/>
      <c r="K46" s="18"/>
      <c r="L46" s="18"/>
      <c r="M46" s="18"/>
      <c r="N46" s="18"/>
      <c r="O46" s="18"/>
      <c r="P46" s="18"/>
      <c r="Q46" s="18"/>
      <c r="R46" s="35"/>
      <c r="S46" s="35"/>
      <c r="T46" s="18"/>
    </row>
    <row r="47" spans="8:20" s="3" customFormat="1" ht="15.7" hidden="1" customHeight="1">
      <c r="H47" s="15"/>
      <c r="I47" s="18"/>
      <c r="J47" s="18"/>
      <c r="K47" s="18"/>
      <c r="L47" s="18"/>
      <c r="M47" s="18"/>
      <c r="N47" s="18"/>
      <c r="O47" s="18"/>
      <c r="P47" s="18"/>
      <c r="Q47" s="18"/>
      <c r="R47" s="35"/>
      <c r="S47" s="35"/>
      <c r="T47" s="18"/>
    </row>
    <row r="48" spans="8:20" s="3" customFormat="1" ht="15.7" hidden="1" customHeight="1">
      <c r="H48" s="15"/>
      <c r="I48" s="18"/>
      <c r="J48" s="18"/>
      <c r="K48" s="18"/>
      <c r="L48" s="18"/>
      <c r="M48" s="18"/>
      <c r="N48" s="18"/>
      <c r="O48" s="18"/>
      <c r="P48" s="18"/>
      <c r="Q48" s="18"/>
      <c r="R48" s="35"/>
      <c r="S48" s="35"/>
      <c r="T48" s="18"/>
    </row>
    <row r="49" spans="1:22" s="3" customFormat="1" ht="15.7" hidden="1" customHeight="1">
      <c r="H49" s="15"/>
      <c r="I49" s="18"/>
      <c r="J49" s="18"/>
      <c r="K49" s="18"/>
      <c r="L49" s="18"/>
      <c r="M49" s="18"/>
      <c r="N49" s="18"/>
      <c r="O49" s="18"/>
      <c r="P49" s="18"/>
      <c r="Q49" s="18"/>
      <c r="R49" s="35"/>
      <c r="S49" s="35"/>
      <c r="T49" s="18"/>
    </row>
    <row r="50" spans="1:22" s="21" customFormat="1" ht="23" hidden="1" customHeight="1">
      <c r="A50" s="24"/>
      <c r="B50" s="45" t="s">
        <v>18</v>
      </c>
      <c r="C50" s="46"/>
      <c r="D50" s="46"/>
      <c r="E50" s="46"/>
      <c r="F50" s="25"/>
      <c r="H50" s="22"/>
      <c r="I50" s="22"/>
      <c r="J50" s="23"/>
      <c r="K50" s="23"/>
      <c r="R50" s="36"/>
      <c r="S50" s="36"/>
    </row>
    <row r="51" spans="1:22" s="21" customFormat="1" ht="23" hidden="1" customHeight="1">
      <c r="A51" s="24"/>
      <c r="B51" s="67"/>
      <c r="C51" s="67"/>
      <c r="D51" s="67"/>
      <c r="E51" s="67"/>
      <c r="F51" s="25"/>
      <c r="G51" s="23"/>
      <c r="H51" s="22"/>
      <c r="I51" s="22"/>
      <c r="J51" s="23"/>
      <c r="K51" s="23"/>
      <c r="L51" s="23"/>
      <c r="M51" s="23"/>
      <c r="N51" s="23"/>
      <c r="O51" s="23"/>
      <c r="P51" s="23"/>
      <c r="Q51" s="23"/>
      <c r="R51" s="37"/>
      <c r="S51" s="36"/>
    </row>
    <row r="52" spans="1:22" s="21" customFormat="1" ht="23" hidden="1" customHeight="1">
      <c r="A52" s="24"/>
      <c r="B52" s="39" t="s">
        <v>19</v>
      </c>
      <c r="C52" s="39" t="s">
        <v>0</v>
      </c>
      <c r="D52" s="39" t="s">
        <v>1</v>
      </c>
      <c r="E52" s="39" t="s">
        <v>2</v>
      </c>
      <c r="F52" s="25"/>
      <c r="H52" s="22"/>
      <c r="I52" s="22"/>
      <c r="R52" s="36"/>
      <c r="S52" s="36"/>
    </row>
    <row r="53" spans="1:22" s="21" customFormat="1" ht="23" hidden="1" customHeight="1">
      <c r="A53" s="24"/>
      <c r="B53" s="39">
        <v>1</v>
      </c>
      <c r="C53" s="39">
        <v>34.874899999999997</v>
      </c>
      <c r="D53" s="39">
        <v>-1.78E-2</v>
      </c>
      <c r="E53" s="39">
        <v>3.9100000000000003E-2</v>
      </c>
      <c r="F53" s="25"/>
      <c r="H53" s="23"/>
      <c r="I53" s="23"/>
      <c r="R53" s="36"/>
      <c r="S53" s="36"/>
      <c r="T53" s="36"/>
      <c r="U53" s="36"/>
      <c r="V53" s="36"/>
    </row>
    <row r="54" spans="1:22" s="21" customFormat="1" ht="23" hidden="1" customHeight="1">
      <c r="A54" s="24"/>
      <c r="B54" s="39">
        <v>2</v>
      </c>
      <c r="C54" s="40">
        <v>31.1462</v>
      </c>
      <c r="D54" s="39">
        <v>-1.78E-2</v>
      </c>
      <c r="E54" s="39">
        <v>3.9100000000000003E-2</v>
      </c>
      <c r="F54" s="25"/>
      <c r="R54" s="36"/>
      <c r="S54" s="36"/>
      <c r="T54" s="36"/>
      <c r="U54" s="36"/>
      <c r="V54" s="36"/>
    </row>
    <row r="55" spans="1:22" s="21" customFormat="1" ht="23" hidden="1" customHeight="1">
      <c r="A55" s="24"/>
      <c r="B55" s="39">
        <v>3</v>
      </c>
      <c r="C55" s="39">
        <v>27.417400000000001</v>
      </c>
      <c r="D55" s="39">
        <v>-1.78E-2</v>
      </c>
      <c r="E55" s="39">
        <v>3.9100000000000003E-2</v>
      </c>
      <c r="R55" s="36"/>
      <c r="S55" s="36"/>
      <c r="T55" s="38"/>
      <c r="U55" s="36"/>
      <c r="V55" s="36"/>
    </row>
    <row r="56" spans="1:22" s="21" customFormat="1" ht="23" hidden="1" customHeight="1">
      <c r="B56" s="39">
        <v>4</v>
      </c>
      <c r="C56" s="39">
        <v>23.688600000000001</v>
      </c>
      <c r="D56" s="39">
        <v>-1.78E-2</v>
      </c>
      <c r="E56" s="39">
        <v>3.9100000000000003E-2</v>
      </c>
      <c r="R56" s="36"/>
      <c r="S56" s="36"/>
      <c r="T56" s="36"/>
      <c r="U56" s="36"/>
      <c r="V56" s="36"/>
    </row>
    <row r="57" spans="1:22" ht="23" hidden="1" customHeight="1">
      <c r="B57" s="39">
        <v>5</v>
      </c>
      <c r="C57" s="39">
        <v>19.959900000000001</v>
      </c>
      <c r="D57" s="39">
        <v>-1.78E-2</v>
      </c>
      <c r="E57" s="39">
        <v>3.9100000000000003E-2</v>
      </c>
      <c r="T57" s="28"/>
      <c r="U57" s="28"/>
      <c r="V57" s="28"/>
    </row>
    <row r="58" spans="1:22" ht="23" hidden="1" customHeight="1">
      <c r="B58" s="42" t="s">
        <v>3</v>
      </c>
      <c r="C58" s="51">
        <f>C5/(1-(EXP(1)^($D$53-$E$53*($C$6-5))))</f>
        <v>22.582842208049225</v>
      </c>
      <c r="D58" s="49"/>
      <c r="E58" s="47"/>
      <c r="T58" s="28"/>
      <c r="U58" s="28"/>
      <c r="V58" s="28"/>
    </row>
    <row r="59" spans="1:22" ht="23" hidden="1" customHeight="1">
      <c r="B59" s="20"/>
      <c r="C59" s="20"/>
      <c r="D59" s="27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22" ht="23" hidden="1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22" ht="27" customHeight="1"/>
    <row r="62" spans="1:22" ht="27" customHeight="1"/>
    <row r="63" spans="1:22" ht="27" customHeight="1"/>
    <row r="64" spans="1:22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</sheetData>
  <sheetProtection algorithmName="SHA-512" hashValue="5U3/kwMaelLsD+CuAt3RFlvpy7IfStVL9JD5myyOzAMRK6Ul8YYa88U4vFYY6/jFlxy5a2sfMHK0JUJ+3nWneg==" saltValue="gl1wo9IVHNCXk2mohWJCHA==" spinCount="100000" sheet="1" objects="1" scenarios="1"/>
  <protectedRanges>
    <protectedRange sqref="C5:C6" name="林分情報"/>
  </protectedRanges>
  <mergeCells count="3">
    <mergeCell ref="A2:Q2"/>
    <mergeCell ref="S6:X6"/>
    <mergeCell ref="B51:E51"/>
  </mergeCells>
  <phoneticPr fontId="22"/>
  <pageMargins left="0.74803149606299213" right="0.74803149606299213" top="0.98425196850393704" bottom="0.98425196850393704" header="0.51181102362204722" footer="0.51181102362204722"/>
  <pageSetup paperSize="9" orientation="landscape" horizontalDpi="300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C353-59D9-45EF-BE2C-2951A5CE6C4F}">
  <sheetPr>
    <tabColor theme="0" tint="-0.499984740745262"/>
  </sheetPr>
  <dimension ref="A2:X60"/>
  <sheetViews>
    <sheetView zoomScale="70" zoomScaleNormal="70" workbookViewId="0">
      <selection activeCell="S6" sqref="S6:X23"/>
    </sheetView>
  </sheetViews>
  <sheetFormatPr defaultColWidth="10.87890625" defaultRowHeight="17.350000000000001"/>
  <cols>
    <col min="1" max="1" width="2.64453125" style="1" customWidth="1"/>
    <col min="2" max="3" width="8.3515625" style="1" customWidth="1"/>
    <col min="4" max="7" width="5.8203125" style="1" customWidth="1"/>
    <col min="8" max="8" width="3.87890625" style="1" customWidth="1"/>
    <col min="9" max="17" width="9.1171875" style="1" customWidth="1"/>
    <col min="18" max="19" width="9.1171875" style="28" customWidth="1"/>
    <col min="20" max="20" width="9.1171875" style="1" customWidth="1"/>
    <col min="21" max="256" width="10.87890625" style="1"/>
    <col min="257" max="257" width="2.64453125" style="1" customWidth="1"/>
    <col min="258" max="263" width="5.8203125" style="1" customWidth="1"/>
    <col min="264" max="264" width="3.87890625" style="1" customWidth="1"/>
    <col min="265" max="276" width="9.1171875" style="1" customWidth="1"/>
    <col min="277" max="512" width="10.87890625" style="1"/>
    <col min="513" max="513" width="2.64453125" style="1" customWidth="1"/>
    <col min="514" max="519" width="5.8203125" style="1" customWidth="1"/>
    <col min="520" max="520" width="3.87890625" style="1" customWidth="1"/>
    <col min="521" max="532" width="9.1171875" style="1" customWidth="1"/>
    <col min="533" max="768" width="10.87890625" style="1"/>
    <col min="769" max="769" width="2.64453125" style="1" customWidth="1"/>
    <col min="770" max="775" width="5.8203125" style="1" customWidth="1"/>
    <col min="776" max="776" width="3.87890625" style="1" customWidth="1"/>
    <col min="777" max="788" width="9.1171875" style="1" customWidth="1"/>
    <col min="789" max="1024" width="10.87890625" style="1"/>
    <col min="1025" max="1025" width="2.64453125" style="1" customWidth="1"/>
    <col min="1026" max="1031" width="5.8203125" style="1" customWidth="1"/>
    <col min="1032" max="1032" width="3.87890625" style="1" customWidth="1"/>
    <col min="1033" max="1044" width="9.1171875" style="1" customWidth="1"/>
    <col min="1045" max="1280" width="10.87890625" style="1"/>
    <col min="1281" max="1281" width="2.64453125" style="1" customWidth="1"/>
    <col min="1282" max="1287" width="5.8203125" style="1" customWidth="1"/>
    <col min="1288" max="1288" width="3.87890625" style="1" customWidth="1"/>
    <col min="1289" max="1300" width="9.1171875" style="1" customWidth="1"/>
    <col min="1301" max="1536" width="10.87890625" style="1"/>
    <col min="1537" max="1537" width="2.64453125" style="1" customWidth="1"/>
    <col min="1538" max="1543" width="5.8203125" style="1" customWidth="1"/>
    <col min="1544" max="1544" width="3.87890625" style="1" customWidth="1"/>
    <col min="1545" max="1556" width="9.1171875" style="1" customWidth="1"/>
    <col min="1557" max="1792" width="10.87890625" style="1"/>
    <col min="1793" max="1793" width="2.64453125" style="1" customWidth="1"/>
    <col min="1794" max="1799" width="5.8203125" style="1" customWidth="1"/>
    <col min="1800" max="1800" width="3.87890625" style="1" customWidth="1"/>
    <col min="1801" max="1812" width="9.1171875" style="1" customWidth="1"/>
    <col min="1813" max="2048" width="10.87890625" style="1"/>
    <col min="2049" max="2049" width="2.64453125" style="1" customWidth="1"/>
    <col min="2050" max="2055" width="5.8203125" style="1" customWidth="1"/>
    <col min="2056" max="2056" width="3.87890625" style="1" customWidth="1"/>
    <col min="2057" max="2068" width="9.1171875" style="1" customWidth="1"/>
    <col min="2069" max="2304" width="10.87890625" style="1"/>
    <col min="2305" max="2305" width="2.64453125" style="1" customWidth="1"/>
    <col min="2306" max="2311" width="5.8203125" style="1" customWidth="1"/>
    <col min="2312" max="2312" width="3.87890625" style="1" customWidth="1"/>
    <col min="2313" max="2324" width="9.1171875" style="1" customWidth="1"/>
    <col min="2325" max="2560" width="10.87890625" style="1"/>
    <col min="2561" max="2561" width="2.64453125" style="1" customWidth="1"/>
    <col min="2562" max="2567" width="5.8203125" style="1" customWidth="1"/>
    <col min="2568" max="2568" width="3.87890625" style="1" customWidth="1"/>
    <col min="2569" max="2580" width="9.1171875" style="1" customWidth="1"/>
    <col min="2581" max="2816" width="10.87890625" style="1"/>
    <col min="2817" max="2817" width="2.64453125" style="1" customWidth="1"/>
    <col min="2818" max="2823" width="5.8203125" style="1" customWidth="1"/>
    <col min="2824" max="2824" width="3.87890625" style="1" customWidth="1"/>
    <col min="2825" max="2836" width="9.1171875" style="1" customWidth="1"/>
    <col min="2837" max="3072" width="10.87890625" style="1"/>
    <col min="3073" max="3073" width="2.64453125" style="1" customWidth="1"/>
    <col min="3074" max="3079" width="5.8203125" style="1" customWidth="1"/>
    <col min="3080" max="3080" width="3.87890625" style="1" customWidth="1"/>
    <col min="3081" max="3092" width="9.1171875" style="1" customWidth="1"/>
    <col min="3093" max="3328" width="10.87890625" style="1"/>
    <col min="3329" max="3329" width="2.64453125" style="1" customWidth="1"/>
    <col min="3330" max="3335" width="5.8203125" style="1" customWidth="1"/>
    <col min="3336" max="3336" width="3.87890625" style="1" customWidth="1"/>
    <col min="3337" max="3348" width="9.1171875" style="1" customWidth="1"/>
    <col min="3349" max="3584" width="10.87890625" style="1"/>
    <col min="3585" max="3585" width="2.64453125" style="1" customWidth="1"/>
    <col min="3586" max="3591" width="5.8203125" style="1" customWidth="1"/>
    <col min="3592" max="3592" width="3.87890625" style="1" customWidth="1"/>
    <col min="3593" max="3604" width="9.1171875" style="1" customWidth="1"/>
    <col min="3605" max="3840" width="10.87890625" style="1"/>
    <col min="3841" max="3841" width="2.64453125" style="1" customWidth="1"/>
    <col min="3842" max="3847" width="5.8203125" style="1" customWidth="1"/>
    <col min="3848" max="3848" width="3.87890625" style="1" customWidth="1"/>
    <col min="3849" max="3860" width="9.1171875" style="1" customWidth="1"/>
    <col min="3861" max="4096" width="10.87890625" style="1"/>
    <col min="4097" max="4097" width="2.64453125" style="1" customWidth="1"/>
    <col min="4098" max="4103" width="5.8203125" style="1" customWidth="1"/>
    <col min="4104" max="4104" width="3.87890625" style="1" customWidth="1"/>
    <col min="4105" max="4116" width="9.1171875" style="1" customWidth="1"/>
    <col min="4117" max="4352" width="10.87890625" style="1"/>
    <col min="4353" max="4353" width="2.64453125" style="1" customWidth="1"/>
    <col min="4354" max="4359" width="5.8203125" style="1" customWidth="1"/>
    <col min="4360" max="4360" width="3.87890625" style="1" customWidth="1"/>
    <col min="4361" max="4372" width="9.1171875" style="1" customWidth="1"/>
    <col min="4373" max="4608" width="10.87890625" style="1"/>
    <col min="4609" max="4609" width="2.64453125" style="1" customWidth="1"/>
    <col min="4610" max="4615" width="5.8203125" style="1" customWidth="1"/>
    <col min="4616" max="4616" width="3.87890625" style="1" customWidth="1"/>
    <col min="4617" max="4628" width="9.1171875" style="1" customWidth="1"/>
    <col min="4629" max="4864" width="10.87890625" style="1"/>
    <col min="4865" max="4865" width="2.64453125" style="1" customWidth="1"/>
    <col min="4866" max="4871" width="5.8203125" style="1" customWidth="1"/>
    <col min="4872" max="4872" width="3.87890625" style="1" customWidth="1"/>
    <col min="4873" max="4884" width="9.1171875" style="1" customWidth="1"/>
    <col min="4885" max="5120" width="10.87890625" style="1"/>
    <col min="5121" max="5121" width="2.64453125" style="1" customWidth="1"/>
    <col min="5122" max="5127" width="5.8203125" style="1" customWidth="1"/>
    <col min="5128" max="5128" width="3.87890625" style="1" customWidth="1"/>
    <col min="5129" max="5140" width="9.1171875" style="1" customWidth="1"/>
    <col min="5141" max="5376" width="10.87890625" style="1"/>
    <col min="5377" max="5377" width="2.64453125" style="1" customWidth="1"/>
    <col min="5378" max="5383" width="5.8203125" style="1" customWidth="1"/>
    <col min="5384" max="5384" width="3.87890625" style="1" customWidth="1"/>
    <col min="5385" max="5396" width="9.1171875" style="1" customWidth="1"/>
    <col min="5397" max="5632" width="10.87890625" style="1"/>
    <col min="5633" max="5633" width="2.64453125" style="1" customWidth="1"/>
    <col min="5634" max="5639" width="5.8203125" style="1" customWidth="1"/>
    <col min="5640" max="5640" width="3.87890625" style="1" customWidth="1"/>
    <col min="5641" max="5652" width="9.1171875" style="1" customWidth="1"/>
    <col min="5653" max="5888" width="10.87890625" style="1"/>
    <col min="5889" max="5889" width="2.64453125" style="1" customWidth="1"/>
    <col min="5890" max="5895" width="5.8203125" style="1" customWidth="1"/>
    <col min="5896" max="5896" width="3.87890625" style="1" customWidth="1"/>
    <col min="5897" max="5908" width="9.1171875" style="1" customWidth="1"/>
    <col min="5909" max="6144" width="10.87890625" style="1"/>
    <col min="6145" max="6145" width="2.64453125" style="1" customWidth="1"/>
    <col min="6146" max="6151" width="5.8203125" style="1" customWidth="1"/>
    <col min="6152" max="6152" width="3.87890625" style="1" customWidth="1"/>
    <col min="6153" max="6164" width="9.1171875" style="1" customWidth="1"/>
    <col min="6165" max="6400" width="10.87890625" style="1"/>
    <col min="6401" max="6401" width="2.64453125" style="1" customWidth="1"/>
    <col min="6402" max="6407" width="5.8203125" style="1" customWidth="1"/>
    <col min="6408" max="6408" width="3.87890625" style="1" customWidth="1"/>
    <col min="6409" max="6420" width="9.1171875" style="1" customWidth="1"/>
    <col min="6421" max="6656" width="10.87890625" style="1"/>
    <col min="6657" max="6657" width="2.64453125" style="1" customWidth="1"/>
    <col min="6658" max="6663" width="5.8203125" style="1" customWidth="1"/>
    <col min="6664" max="6664" width="3.87890625" style="1" customWidth="1"/>
    <col min="6665" max="6676" width="9.1171875" style="1" customWidth="1"/>
    <col min="6677" max="6912" width="10.87890625" style="1"/>
    <col min="6913" max="6913" width="2.64453125" style="1" customWidth="1"/>
    <col min="6914" max="6919" width="5.8203125" style="1" customWidth="1"/>
    <col min="6920" max="6920" width="3.87890625" style="1" customWidth="1"/>
    <col min="6921" max="6932" width="9.1171875" style="1" customWidth="1"/>
    <col min="6933" max="7168" width="10.87890625" style="1"/>
    <col min="7169" max="7169" width="2.64453125" style="1" customWidth="1"/>
    <col min="7170" max="7175" width="5.8203125" style="1" customWidth="1"/>
    <col min="7176" max="7176" width="3.87890625" style="1" customWidth="1"/>
    <col min="7177" max="7188" width="9.1171875" style="1" customWidth="1"/>
    <col min="7189" max="7424" width="10.87890625" style="1"/>
    <col min="7425" max="7425" width="2.64453125" style="1" customWidth="1"/>
    <col min="7426" max="7431" width="5.8203125" style="1" customWidth="1"/>
    <col min="7432" max="7432" width="3.87890625" style="1" customWidth="1"/>
    <col min="7433" max="7444" width="9.1171875" style="1" customWidth="1"/>
    <col min="7445" max="7680" width="10.87890625" style="1"/>
    <col min="7681" max="7681" width="2.64453125" style="1" customWidth="1"/>
    <col min="7682" max="7687" width="5.8203125" style="1" customWidth="1"/>
    <col min="7688" max="7688" width="3.87890625" style="1" customWidth="1"/>
    <col min="7689" max="7700" width="9.1171875" style="1" customWidth="1"/>
    <col min="7701" max="7936" width="10.87890625" style="1"/>
    <col min="7937" max="7937" width="2.64453125" style="1" customWidth="1"/>
    <col min="7938" max="7943" width="5.8203125" style="1" customWidth="1"/>
    <col min="7944" max="7944" width="3.87890625" style="1" customWidth="1"/>
    <col min="7945" max="7956" width="9.1171875" style="1" customWidth="1"/>
    <col min="7957" max="8192" width="10.87890625" style="1"/>
    <col min="8193" max="8193" width="2.64453125" style="1" customWidth="1"/>
    <col min="8194" max="8199" width="5.8203125" style="1" customWidth="1"/>
    <col min="8200" max="8200" width="3.87890625" style="1" customWidth="1"/>
    <col min="8201" max="8212" width="9.1171875" style="1" customWidth="1"/>
    <col min="8213" max="8448" width="10.87890625" style="1"/>
    <col min="8449" max="8449" width="2.64453125" style="1" customWidth="1"/>
    <col min="8450" max="8455" width="5.8203125" style="1" customWidth="1"/>
    <col min="8456" max="8456" width="3.87890625" style="1" customWidth="1"/>
    <col min="8457" max="8468" width="9.1171875" style="1" customWidth="1"/>
    <col min="8469" max="8704" width="10.87890625" style="1"/>
    <col min="8705" max="8705" width="2.64453125" style="1" customWidth="1"/>
    <col min="8706" max="8711" width="5.8203125" style="1" customWidth="1"/>
    <col min="8712" max="8712" width="3.87890625" style="1" customWidth="1"/>
    <col min="8713" max="8724" width="9.1171875" style="1" customWidth="1"/>
    <col min="8725" max="8960" width="10.87890625" style="1"/>
    <col min="8961" max="8961" width="2.64453125" style="1" customWidth="1"/>
    <col min="8962" max="8967" width="5.8203125" style="1" customWidth="1"/>
    <col min="8968" max="8968" width="3.87890625" style="1" customWidth="1"/>
    <col min="8969" max="8980" width="9.1171875" style="1" customWidth="1"/>
    <col min="8981" max="9216" width="10.87890625" style="1"/>
    <col min="9217" max="9217" width="2.64453125" style="1" customWidth="1"/>
    <col min="9218" max="9223" width="5.8203125" style="1" customWidth="1"/>
    <col min="9224" max="9224" width="3.87890625" style="1" customWidth="1"/>
    <col min="9225" max="9236" width="9.1171875" style="1" customWidth="1"/>
    <col min="9237" max="9472" width="10.87890625" style="1"/>
    <col min="9473" max="9473" width="2.64453125" style="1" customWidth="1"/>
    <col min="9474" max="9479" width="5.8203125" style="1" customWidth="1"/>
    <col min="9480" max="9480" width="3.87890625" style="1" customWidth="1"/>
    <col min="9481" max="9492" width="9.1171875" style="1" customWidth="1"/>
    <col min="9493" max="9728" width="10.87890625" style="1"/>
    <col min="9729" max="9729" width="2.64453125" style="1" customWidth="1"/>
    <col min="9730" max="9735" width="5.8203125" style="1" customWidth="1"/>
    <col min="9736" max="9736" width="3.87890625" style="1" customWidth="1"/>
    <col min="9737" max="9748" width="9.1171875" style="1" customWidth="1"/>
    <col min="9749" max="9984" width="10.87890625" style="1"/>
    <col min="9985" max="9985" width="2.64453125" style="1" customWidth="1"/>
    <col min="9986" max="9991" width="5.8203125" style="1" customWidth="1"/>
    <col min="9992" max="9992" width="3.87890625" style="1" customWidth="1"/>
    <col min="9993" max="10004" width="9.1171875" style="1" customWidth="1"/>
    <col min="10005" max="10240" width="10.87890625" style="1"/>
    <col min="10241" max="10241" width="2.64453125" style="1" customWidth="1"/>
    <col min="10242" max="10247" width="5.8203125" style="1" customWidth="1"/>
    <col min="10248" max="10248" width="3.87890625" style="1" customWidth="1"/>
    <col min="10249" max="10260" width="9.1171875" style="1" customWidth="1"/>
    <col min="10261" max="10496" width="10.87890625" style="1"/>
    <col min="10497" max="10497" width="2.64453125" style="1" customWidth="1"/>
    <col min="10498" max="10503" width="5.8203125" style="1" customWidth="1"/>
    <col min="10504" max="10504" width="3.87890625" style="1" customWidth="1"/>
    <col min="10505" max="10516" width="9.1171875" style="1" customWidth="1"/>
    <col min="10517" max="10752" width="10.87890625" style="1"/>
    <col min="10753" max="10753" width="2.64453125" style="1" customWidth="1"/>
    <col min="10754" max="10759" width="5.8203125" style="1" customWidth="1"/>
    <col min="10760" max="10760" width="3.87890625" style="1" customWidth="1"/>
    <col min="10761" max="10772" width="9.1171875" style="1" customWidth="1"/>
    <col min="10773" max="11008" width="10.87890625" style="1"/>
    <col min="11009" max="11009" width="2.64453125" style="1" customWidth="1"/>
    <col min="11010" max="11015" width="5.8203125" style="1" customWidth="1"/>
    <col min="11016" max="11016" width="3.87890625" style="1" customWidth="1"/>
    <col min="11017" max="11028" width="9.1171875" style="1" customWidth="1"/>
    <col min="11029" max="11264" width="10.87890625" style="1"/>
    <col min="11265" max="11265" width="2.64453125" style="1" customWidth="1"/>
    <col min="11266" max="11271" width="5.8203125" style="1" customWidth="1"/>
    <col min="11272" max="11272" width="3.87890625" style="1" customWidth="1"/>
    <col min="11273" max="11284" width="9.1171875" style="1" customWidth="1"/>
    <col min="11285" max="11520" width="10.87890625" style="1"/>
    <col min="11521" max="11521" width="2.64453125" style="1" customWidth="1"/>
    <col min="11522" max="11527" width="5.8203125" style="1" customWidth="1"/>
    <col min="11528" max="11528" width="3.87890625" style="1" customWidth="1"/>
    <col min="11529" max="11540" width="9.1171875" style="1" customWidth="1"/>
    <col min="11541" max="11776" width="10.87890625" style="1"/>
    <col min="11777" max="11777" width="2.64453125" style="1" customWidth="1"/>
    <col min="11778" max="11783" width="5.8203125" style="1" customWidth="1"/>
    <col min="11784" max="11784" width="3.87890625" style="1" customWidth="1"/>
    <col min="11785" max="11796" width="9.1171875" style="1" customWidth="1"/>
    <col min="11797" max="12032" width="10.87890625" style="1"/>
    <col min="12033" max="12033" width="2.64453125" style="1" customWidth="1"/>
    <col min="12034" max="12039" width="5.8203125" style="1" customWidth="1"/>
    <col min="12040" max="12040" width="3.87890625" style="1" customWidth="1"/>
    <col min="12041" max="12052" width="9.1171875" style="1" customWidth="1"/>
    <col min="12053" max="12288" width="10.87890625" style="1"/>
    <col min="12289" max="12289" width="2.64453125" style="1" customWidth="1"/>
    <col min="12290" max="12295" width="5.8203125" style="1" customWidth="1"/>
    <col min="12296" max="12296" width="3.87890625" style="1" customWidth="1"/>
    <col min="12297" max="12308" width="9.1171875" style="1" customWidth="1"/>
    <col min="12309" max="12544" width="10.87890625" style="1"/>
    <col min="12545" max="12545" width="2.64453125" style="1" customWidth="1"/>
    <col min="12546" max="12551" width="5.8203125" style="1" customWidth="1"/>
    <col min="12552" max="12552" width="3.87890625" style="1" customWidth="1"/>
    <col min="12553" max="12564" width="9.1171875" style="1" customWidth="1"/>
    <col min="12565" max="12800" width="10.87890625" style="1"/>
    <col min="12801" max="12801" width="2.64453125" style="1" customWidth="1"/>
    <col min="12802" max="12807" width="5.8203125" style="1" customWidth="1"/>
    <col min="12808" max="12808" width="3.87890625" style="1" customWidth="1"/>
    <col min="12809" max="12820" width="9.1171875" style="1" customWidth="1"/>
    <col min="12821" max="13056" width="10.87890625" style="1"/>
    <col min="13057" max="13057" width="2.64453125" style="1" customWidth="1"/>
    <col min="13058" max="13063" width="5.8203125" style="1" customWidth="1"/>
    <col min="13064" max="13064" width="3.87890625" style="1" customWidth="1"/>
    <col min="13065" max="13076" width="9.1171875" style="1" customWidth="1"/>
    <col min="13077" max="13312" width="10.87890625" style="1"/>
    <col min="13313" max="13313" width="2.64453125" style="1" customWidth="1"/>
    <col min="13314" max="13319" width="5.8203125" style="1" customWidth="1"/>
    <col min="13320" max="13320" width="3.87890625" style="1" customWidth="1"/>
    <col min="13321" max="13332" width="9.1171875" style="1" customWidth="1"/>
    <col min="13333" max="13568" width="10.87890625" style="1"/>
    <col min="13569" max="13569" width="2.64453125" style="1" customWidth="1"/>
    <col min="13570" max="13575" width="5.8203125" style="1" customWidth="1"/>
    <col min="13576" max="13576" width="3.87890625" style="1" customWidth="1"/>
    <col min="13577" max="13588" width="9.1171875" style="1" customWidth="1"/>
    <col min="13589" max="13824" width="10.87890625" style="1"/>
    <col min="13825" max="13825" width="2.64453125" style="1" customWidth="1"/>
    <col min="13826" max="13831" width="5.8203125" style="1" customWidth="1"/>
    <col min="13832" max="13832" width="3.87890625" style="1" customWidth="1"/>
    <col min="13833" max="13844" width="9.1171875" style="1" customWidth="1"/>
    <col min="13845" max="14080" width="10.87890625" style="1"/>
    <col min="14081" max="14081" width="2.64453125" style="1" customWidth="1"/>
    <col min="14082" max="14087" width="5.8203125" style="1" customWidth="1"/>
    <col min="14088" max="14088" width="3.87890625" style="1" customWidth="1"/>
    <col min="14089" max="14100" width="9.1171875" style="1" customWidth="1"/>
    <col min="14101" max="14336" width="10.87890625" style="1"/>
    <col min="14337" max="14337" width="2.64453125" style="1" customWidth="1"/>
    <col min="14338" max="14343" width="5.8203125" style="1" customWidth="1"/>
    <col min="14344" max="14344" width="3.87890625" style="1" customWidth="1"/>
    <col min="14345" max="14356" width="9.1171875" style="1" customWidth="1"/>
    <col min="14357" max="14592" width="10.87890625" style="1"/>
    <col min="14593" max="14593" width="2.64453125" style="1" customWidth="1"/>
    <col min="14594" max="14599" width="5.8203125" style="1" customWidth="1"/>
    <col min="14600" max="14600" width="3.87890625" style="1" customWidth="1"/>
    <col min="14601" max="14612" width="9.1171875" style="1" customWidth="1"/>
    <col min="14613" max="14848" width="10.87890625" style="1"/>
    <col min="14849" max="14849" width="2.64453125" style="1" customWidth="1"/>
    <col min="14850" max="14855" width="5.8203125" style="1" customWidth="1"/>
    <col min="14856" max="14856" width="3.87890625" style="1" customWidth="1"/>
    <col min="14857" max="14868" width="9.1171875" style="1" customWidth="1"/>
    <col min="14869" max="15104" width="10.87890625" style="1"/>
    <col min="15105" max="15105" width="2.64453125" style="1" customWidth="1"/>
    <col min="15106" max="15111" width="5.8203125" style="1" customWidth="1"/>
    <col min="15112" max="15112" width="3.87890625" style="1" customWidth="1"/>
    <col min="15113" max="15124" width="9.1171875" style="1" customWidth="1"/>
    <col min="15125" max="15360" width="10.87890625" style="1"/>
    <col min="15361" max="15361" width="2.64453125" style="1" customWidth="1"/>
    <col min="15362" max="15367" width="5.8203125" style="1" customWidth="1"/>
    <col min="15368" max="15368" width="3.87890625" style="1" customWidth="1"/>
    <col min="15369" max="15380" width="9.1171875" style="1" customWidth="1"/>
    <col min="15381" max="15616" width="10.87890625" style="1"/>
    <col min="15617" max="15617" width="2.64453125" style="1" customWidth="1"/>
    <col min="15618" max="15623" width="5.8203125" style="1" customWidth="1"/>
    <col min="15624" max="15624" width="3.87890625" style="1" customWidth="1"/>
    <col min="15625" max="15636" width="9.1171875" style="1" customWidth="1"/>
    <col min="15637" max="15872" width="10.87890625" style="1"/>
    <col min="15873" max="15873" width="2.64453125" style="1" customWidth="1"/>
    <col min="15874" max="15879" width="5.8203125" style="1" customWidth="1"/>
    <col min="15880" max="15880" width="3.87890625" style="1" customWidth="1"/>
    <col min="15881" max="15892" width="9.1171875" style="1" customWidth="1"/>
    <col min="15893" max="16128" width="10.87890625" style="1"/>
    <col min="16129" max="16129" width="2.64453125" style="1" customWidth="1"/>
    <col min="16130" max="16135" width="5.8203125" style="1" customWidth="1"/>
    <col min="16136" max="16136" width="3.87890625" style="1" customWidth="1"/>
    <col min="16137" max="16148" width="9.1171875" style="1" customWidth="1"/>
    <col min="16149" max="16384" width="10.87890625" style="1"/>
  </cols>
  <sheetData>
    <row r="2" spans="1:24" ht="24.7">
      <c r="A2" s="68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9"/>
      <c r="S2" s="30"/>
      <c r="T2" s="2"/>
      <c r="U2" s="2"/>
    </row>
    <row r="3" spans="1:24" s="3" customFormat="1" ht="13.7">
      <c r="R3" s="31"/>
      <c r="S3" s="31"/>
    </row>
    <row r="4" spans="1:24" s="3" customFormat="1">
      <c r="B4" s="4" t="s">
        <v>5</v>
      </c>
      <c r="C4" s="1"/>
      <c r="D4" s="1"/>
      <c r="R4" s="31"/>
      <c r="S4" s="31"/>
    </row>
    <row r="5" spans="1:24" ht="21" customHeight="1">
      <c r="B5" s="6" t="s">
        <v>12</v>
      </c>
      <c r="C5" s="7">
        <v>20</v>
      </c>
      <c r="D5" s="1" t="s">
        <v>13</v>
      </c>
    </row>
    <row r="6" spans="1:24" ht="21" customHeight="1">
      <c r="B6" s="6" t="s">
        <v>14</v>
      </c>
      <c r="C6" s="7">
        <v>60</v>
      </c>
      <c r="D6" s="1" t="s">
        <v>15</v>
      </c>
      <c r="S6" s="69" t="s">
        <v>24</v>
      </c>
      <c r="T6" s="65"/>
      <c r="U6" s="65"/>
      <c r="V6" s="65"/>
      <c r="W6" s="65"/>
      <c r="X6" s="65"/>
    </row>
    <row r="7" spans="1:24" s="3" customFormat="1" ht="14.45" customHeight="1">
      <c r="R7" s="31"/>
      <c r="S7" s="5" t="s">
        <v>6</v>
      </c>
      <c r="T7" s="5" t="s">
        <v>7</v>
      </c>
      <c r="U7" s="5" t="s">
        <v>8</v>
      </c>
      <c r="V7" s="5" t="s">
        <v>9</v>
      </c>
      <c r="W7" s="5" t="s">
        <v>10</v>
      </c>
      <c r="X7" s="5" t="s">
        <v>11</v>
      </c>
    </row>
    <row r="8" spans="1:24" s="3" customFormat="1" ht="14.45" customHeight="1">
      <c r="R8" s="31"/>
      <c r="S8" s="8">
        <v>10</v>
      </c>
      <c r="T8" s="9">
        <f>C54*(1-(EXP(1)^($D$54-$E$54*($S$8-5))))</f>
        <v>8.454832856609702</v>
      </c>
      <c r="U8" s="9">
        <f>($C$55)*(1-(EXP(1)^($D$54-$E$54*($S$8-5))))</f>
        <v>7.2818947807210943</v>
      </c>
      <c r="V8" s="9">
        <f>($C$56)*(1-(EXP(1)^($D$54-$E$54*($S$8-5))))</f>
        <v>6.1089814206399735</v>
      </c>
      <c r="W8" s="9">
        <f>($C$57)*(1-(EXP(1)^($D$54-$E$54*(($S$8)-5))))</f>
        <v>4.9360680605588527</v>
      </c>
      <c r="X8" s="9">
        <f>($C$58)*(1-(EXP(1)^($D$54-$E$54*($S$8-5))))</f>
        <v>3.7631299846702451</v>
      </c>
    </row>
    <row r="9" spans="1:24" s="3" customFormat="1" ht="14.45" customHeight="1">
      <c r="J9" s="10"/>
      <c r="R9" s="31"/>
      <c r="S9" s="8">
        <v>15</v>
      </c>
      <c r="T9" s="9">
        <f>C54*(1-(EXP(1)^($D$54-$E$54*($S$9-5))))</f>
        <v>12.56772548515055</v>
      </c>
      <c r="U9" s="9">
        <f>($C$55)*(1-(EXP(1)^($D$54-$E$54*($S$9-5))))</f>
        <v>10.824206246053523</v>
      </c>
      <c r="V9" s="9">
        <f>($C$56)*(1-(EXP(1)^($D$54-$E$54*($S$9-5))))</f>
        <v>9.0807237458830823</v>
      </c>
      <c r="W9" s="9">
        <f>($C$57)*(1-(EXP(1)^($D$54-$E$54*(($S$9)-5))))</f>
        <v>7.3372412457126419</v>
      </c>
      <c r="X9" s="9">
        <f>($C$58)*(1-(EXP(1)^($D$54-$E$54*($S$9-5))))</f>
        <v>5.5937220066156135</v>
      </c>
    </row>
    <row r="10" spans="1:24" s="3" customFormat="1" ht="14.45" customHeight="1">
      <c r="I10" s="10"/>
      <c r="J10" s="10"/>
      <c r="R10" s="31"/>
      <c r="S10" s="8">
        <v>20</v>
      </c>
      <c r="T10" s="9">
        <f>C54*(1-(EXP(1)^($D$54-$E$54*($S$10-5))))</f>
        <v>16.023776401315658</v>
      </c>
      <c r="U10" s="9">
        <f>($C$55)*(1-(EXP(1)^($D$54-$E$54*($S$10-5))))</f>
        <v>13.800799580912257</v>
      </c>
      <c r="V10" s="9">
        <f>($C$56)*(1-(EXP(1)^($D$54-$E$54*($S$10-5))))</f>
        <v>11.577869602425121</v>
      </c>
      <c r="W10" s="9">
        <f>($C$57)*(1-(EXP(1)^($D$54-$E$54*(($S$10)-5))))</f>
        <v>9.3549396239379874</v>
      </c>
      <c r="X10" s="9">
        <f>($C$58)*(1-(EXP(1)^($D$54-$E$54*($S$10-5))))</f>
        <v>7.1319628035345826</v>
      </c>
    </row>
    <row r="11" spans="1:24" s="3" customFormat="1" ht="14.45" customHeight="1">
      <c r="B11" s="43" t="s">
        <v>25</v>
      </c>
      <c r="C11" s="4"/>
      <c r="R11" s="31"/>
      <c r="S11" s="8">
        <v>25</v>
      </c>
      <c r="T11" s="9">
        <f>C54*(1-(EXP(1)^($D$54-$E$54*($S$11-5))))</f>
        <v>18.927885264318778</v>
      </c>
      <c r="U11" s="9">
        <f>($C$55)*(1-(EXP(1)^($D$54-$E$54*($S$11-5))))</f>
        <v>16.302021725784812</v>
      </c>
      <c r="V11" s="9">
        <f>($C$56)*(1-(EXP(1)^($D$54-$E$54*($S$11-5))))</f>
        <v>13.676213518678001</v>
      </c>
      <c r="W11" s="9">
        <f>($C$57)*(1-(EXP(1)^($D$54-$E$54*(($S$11)-5))))</f>
        <v>11.050405311571192</v>
      </c>
      <c r="X11" s="9">
        <f>($C$58)*(1-(EXP(1)^($D$54-$E$54*($S$11-5))))</f>
        <v>8.424541773037225</v>
      </c>
    </row>
    <row r="12" spans="1:24" ht="14.45" customHeight="1">
      <c r="B12" s="5" t="s">
        <v>6</v>
      </c>
      <c r="C12" s="5" t="s">
        <v>17</v>
      </c>
      <c r="S12" s="8">
        <v>30</v>
      </c>
      <c r="T12" s="9">
        <f>C54*(1-(EXP(1)^($D$54-$E$54*($S$12-5))))</f>
        <v>21.368198932362652</v>
      </c>
      <c r="U12" s="9">
        <f>($C$55)*(1-(EXP(1)^($D$54-$E$54*($S$12-5))))</f>
        <v>18.403790934475786</v>
      </c>
      <c r="V12" s="9">
        <f>($C$56)*(1-(EXP(1)^($D$54-$E$54*($S$12-5))))</f>
        <v>15.43944540172574</v>
      </c>
      <c r="W12" s="9">
        <f>($C$57)*(1-(EXP(1)^($D$54-$E$54*(($S$12)-5))))</f>
        <v>12.475099868975692</v>
      </c>
      <c r="X12" s="9">
        <f>($C$58)*(1-(EXP(1)^($D$54-$E$54*($S$12-5))))</f>
        <v>9.5106918710888273</v>
      </c>
    </row>
    <row r="13" spans="1:24" s="3" customFormat="1" ht="14.45" customHeight="1">
      <c r="B13" s="5">
        <f>B14-5</f>
        <v>45</v>
      </c>
      <c r="C13" s="12">
        <f t="shared" ref="C13:C27" si="0">($C$59)*(1-EXP($D$54-$E$54*(B13-5)))</f>
        <v>17.912856755285368</v>
      </c>
      <c r="R13" s="31"/>
      <c r="S13" s="8">
        <v>35</v>
      </c>
      <c r="T13" s="9">
        <f>C54*(1-(EXP(1)^($D$54-$E$54*($S$13-5))))</f>
        <v>23.418786936933394</v>
      </c>
      <c r="U13" s="9">
        <f>($C$55)*(1-(EXP(1)^($D$54-$E$54*($S$13-5))))</f>
        <v>20.169901080132835</v>
      </c>
      <c r="V13" s="9">
        <f>($C$56)*(1-(EXP(1)^($D$54-$E$54*($S$13-5))))</f>
        <v>16.921083682903191</v>
      </c>
      <c r="W13" s="9">
        <f>($C$57)*(1-(EXP(1)^($D$54-$E$54*(($S$13)-5))))</f>
        <v>13.672266285673549</v>
      </c>
      <c r="X13" s="9">
        <f>($C$58)*(1-(EXP(1)^($D$54-$E$54*($S$13-5))))</f>
        <v>10.423380428872992</v>
      </c>
    </row>
    <row r="14" spans="1:24" s="3" customFormat="1" ht="14.45" customHeight="1">
      <c r="B14" s="5">
        <f>B15-5</f>
        <v>50</v>
      </c>
      <c r="C14" s="12">
        <f t="shared" si="0"/>
        <v>18.732502808004149</v>
      </c>
      <c r="R14" s="31"/>
      <c r="S14" s="8">
        <v>40</v>
      </c>
      <c r="T14" s="9">
        <f>C54*(1-(EXP(1)^($D$54-$E$54*($S$14-5))))</f>
        <v>25.141889675549773</v>
      </c>
      <c r="U14" s="9">
        <f>($C$55)*(1-(EXP(1)^($D$54-$E$54*($S$14-5))))</f>
        <v>21.653957956451528</v>
      </c>
      <c r="V14" s="9">
        <f>($C$56)*(1-(EXP(1)^($D$54-$E$54*($S$14-5))))</f>
        <v>18.166099734028574</v>
      </c>
      <c r="W14" s="9">
        <f>($C$57)*(1-(EXP(1)^($D$54-$E$54*(($S$14)-5))))</f>
        <v>14.678241511605615</v>
      </c>
      <c r="X14" s="9">
        <f>($C$58)*(1-(EXP(1)^($D$54-$E$54*($S$14-5))))</f>
        <v>11.190309792507371</v>
      </c>
    </row>
    <row r="15" spans="1:24" s="3" customFormat="1" ht="14.45" customHeight="1">
      <c r="B15" s="5">
        <f>B16-5</f>
        <v>55</v>
      </c>
      <c r="C15" s="12">
        <f t="shared" si="0"/>
        <v>19.421248843281717</v>
      </c>
      <c r="R15" s="31"/>
      <c r="S15" s="11">
        <f t="shared" ref="S15:S23" si="1">S14+5</f>
        <v>45</v>
      </c>
      <c r="T15" s="9">
        <f>C54*(1-(EXP(1)^($D$54-$E$54*($S$15-5))))</f>
        <v>26.589807561155869</v>
      </c>
      <c r="U15" s="9">
        <f>($C$55)*(1-(EXP(1)^($D$54-$E$54*($S$15-5))))</f>
        <v>22.901006345570792</v>
      </c>
      <c r="V15" s="9">
        <f>($C$56)*(1-(EXP(1)^($D$54-$E$54*($S$15-5))))</f>
        <v>19.21228285932418</v>
      </c>
      <c r="W15" s="9">
        <f>($C$57)*(1-(EXP(1)^($D$54-$E$54*(($S$15)-5))))</f>
        <v>15.523559373077571</v>
      </c>
      <c r="X15" s="9">
        <f>($C$58)*(1-(EXP(1)^($D$54-$E$54*($S$15-5))))</f>
        <v>11.834758157492496</v>
      </c>
    </row>
    <row r="16" spans="1:24" s="3" customFormat="1" ht="14.45" customHeight="1">
      <c r="B16" s="13">
        <f>C6</f>
        <v>60</v>
      </c>
      <c r="C16" s="12">
        <f t="shared" si="0"/>
        <v>20</v>
      </c>
      <c r="R16" s="31"/>
      <c r="S16" s="11">
        <f t="shared" si="1"/>
        <v>50</v>
      </c>
      <c r="T16" s="9">
        <f>C54*(1-(EXP(1)^($D$54-$E$54*($S$16-5))))</f>
        <v>27.806488468494827</v>
      </c>
      <c r="U16" s="9">
        <f>($C$55)*(1-(EXP(1)^($D$54-$E$54*($S$16-5))))</f>
        <v>23.948897238177654</v>
      </c>
      <c r="V16" s="9">
        <f>($C$56)*(1-(EXP(1)^($D$54-$E$54*($S$16-5))))</f>
        <v>20.091387293892684</v>
      </c>
      <c r="W16" s="9">
        <f>($C$57)*(1-(EXP(1)^($D$54-$E$54*(($S$16)-5))))</f>
        <v>16.233877349607717</v>
      </c>
      <c r="X16" s="9">
        <f>($C$58)*(1-(EXP(1)^($D$54-$E$54*($S$16-5))))</f>
        <v>12.376286119290546</v>
      </c>
    </row>
    <row r="17" spans="2:24" s="3" customFormat="1" ht="14.45" customHeight="1">
      <c r="B17" s="5">
        <f>B16+5</f>
        <v>65</v>
      </c>
      <c r="C17" s="12">
        <f t="shared" si="0"/>
        <v>20.486322801506606</v>
      </c>
      <c r="R17" s="31"/>
      <c r="S17" s="11">
        <f t="shared" si="1"/>
        <v>55</v>
      </c>
      <c r="T17" s="9">
        <f>C54*(1-(EXP(1)^($D$54-$E$54*($S$17-5))))</f>
        <v>28.828861660371995</v>
      </c>
      <c r="U17" s="9">
        <f>($C$55)*(1-(EXP(1)^($D$54-$E$54*($S$17-5))))</f>
        <v>24.829436704319722</v>
      </c>
      <c r="V17" s="9">
        <f>($C$56)*(1-(EXP(1)^($D$54-$E$54*($S$17-5))))</f>
        <v>20.830096022978367</v>
      </c>
      <c r="W17" s="9">
        <f>($C$57)*(1-(EXP(1)^($D$54-$E$54*(($S$17)-5))))</f>
        <v>16.830755341637012</v>
      </c>
      <c r="X17" s="9">
        <f>($C$58)*(1-(EXP(1)^($D$54-$E$54*($S$17-5))))</f>
        <v>12.831330385584739</v>
      </c>
    </row>
    <row r="18" spans="2:24" s="3" customFormat="1" ht="14.45" customHeight="1">
      <c r="B18" s="5">
        <f t="shared" ref="B18:B27" si="2">B17+5</f>
        <v>70</v>
      </c>
      <c r="C18" s="12">
        <f t="shared" si="0"/>
        <v>20.894978342873163</v>
      </c>
      <c r="R18" s="31"/>
      <c r="S18" s="11">
        <f t="shared" si="1"/>
        <v>60</v>
      </c>
      <c r="T18" s="9">
        <f>C54*(1-(EXP(1)^($D$54-$E$54*($S$18-5))))</f>
        <v>29.687958681755529</v>
      </c>
      <c r="U18" s="9">
        <f>($C$55)*(1-(EXP(1)^($D$54-$E$54*($S$18-5))))</f>
        <v>25.569351285984713</v>
      </c>
      <c r="V18" s="9">
        <f>($C$56)*(1-(EXP(1)^($D$54-$E$54*($S$18-5))))</f>
        <v>21.450830676302267</v>
      </c>
      <c r="W18" s="9">
        <f>($C$57)*(1-(EXP(1)^($D$54-$E$54*(($S$18)-5))))</f>
        <v>17.332310066619822</v>
      </c>
      <c r="X18" s="9">
        <f>($C$58)*(1-(EXP(1)^($D$54-$E$54*($S$18-5))))</f>
        <v>13.213702670849006</v>
      </c>
    </row>
    <row r="19" spans="2:24" s="3" customFormat="1" ht="14.45" customHeight="1">
      <c r="B19" s="5">
        <f t="shared" si="2"/>
        <v>75</v>
      </c>
      <c r="C19" s="12">
        <f t="shared" si="0"/>
        <v>21.238370326494408</v>
      </c>
      <c r="K19" s="14"/>
      <c r="L19" s="14"/>
      <c r="M19" s="14"/>
      <c r="N19" s="14"/>
      <c r="O19" s="14"/>
      <c r="P19" s="14"/>
      <c r="Q19" s="14"/>
      <c r="R19" s="31"/>
      <c r="S19" s="11">
        <f t="shared" si="1"/>
        <v>65</v>
      </c>
      <c r="T19" s="9">
        <f>C54*(1-(EXP(1)^($D$54-$E$54*($S$19-5))))</f>
        <v>30.409855243611716</v>
      </c>
      <c r="U19" s="9">
        <f>($C$55)*(1-(EXP(1)^($D$54-$E$54*($S$19-5))))</f>
        <v>26.191099213490045</v>
      </c>
      <c r="V19" s="9">
        <f>($C$56)*(1-(EXP(1)^($D$54-$E$54*($S$19-5))))</f>
        <v>21.972432079759425</v>
      </c>
      <c r="W19" s="9">
        <f>($C$57)*(1-(EXP(1)^($D$54-$E$54*(($S$19)-5))))</f>
        <v>17.753764946028806</v>
      </c>
      <c r="X19" s="9">
        <f>($C$58)*(1-(EXP(1)^($D$54-$E$54*($S$19-5))))</f>
        <v>13.535008915907138</v>
      </c>
    </row>
    <row r="20" spans="2:24" s="3" customFormat="1" ht="14.45" customHeight="1">
      <c r="B20" s="5">
        <f t="shared" si="2"/>
        <v>80</v>
      </c>
      <c r="C20" s="12">
        <f t="shared" si="0"/>
        <v>21.526921545012115</v>
      </c>
      <c r="R20" s="31"/>
      <c r="S20" s="11">
        <f t="shared" si="1"/>
        <v>70</v>
      </c>
      <c r="T20" s="9">
        <f>C54*(1-(EXP(1)^($D$54-$E$54*($S$20-5))))</f>
        <v>31.016462684969753</v>
      </c>
      <c r="U20" s="9">
        <f>($C$55)*(1-(EXP(1)^($D$54-$E$54*($S$20-5))))</f>
        <v>26.71355206809833</v>
      </c>
      <c r="V20" s="9">
        <f>($C$56)*(1-(EXP(1)^($D$54-$E$54*($S$20-5))))</f>
        <v>22.410732120898757</v>
      </c>
      <c r="W20" s="9">
        <f>($C$57)*(1-(EXP(1)^($D$54-$E$54*(($S$20)-5))))</f>
        <v>18.107912173699184</v>
      </c>
      <c r="X20" s="9">
        <f>($C$58)*(1-(EXP(1)^($D$54-$E$54*($S$20-5))))</f>
        <v>13.805001556827763</v>
      </c>
    </row>
    <row r="21" spans="2:24" s="3" customFormat="1" ht="14.45" customHeight="1">
      <c r="B21" s="5">
        <f t="shared" si="2"/>
        <v>85</v>
      </c>
      <c r="C21" s="12">
        <f t="shared" si="0"/>
        <v>21.769390238748102</v>
      </c>
      <c r="R21" s="31"/>
      <c r="S21" s="11">
        <f t="shared" si="1"/>
        <v>75</v>
      </c>
      <c r="T21" s="9">
        <f>C54*(1-(EXP(1)^($D$54-$E$54*($S$21-5))))</f>
        <v>31.52619303603943</v>
      </c>
      <c r="U21" s="9">
        <f>($C$55)*(1-(EXP(1)^($D$54-$E$54*($S$21-5))))</f>
        <v>27.152567580998465</v>
      </c>
      <c r="V21" s="9">
        <f>($C$56)*(1-(EXP(1)^($D$54-$E$54*($S$21-5))))</f>
        <v>22.779034285711703</v>
      </c>
      <c r="W21" s="9">
        <f>($C$57)*(1-(EXP(1)^($D$54-$E$54*(($S$21)-5))))</f>
        <v>18.405500990424937</v>
      </c>
      <c r="X21" s="9">
        <f>($C$58)*(1-(EXP(1)^($D$54-$E$54*($S$21-5))))</f>
        <v>14.031875535383971</v>
      </c>
    </row>
    <row r="22" spans="2:24" s="3" customFormat="1" ht="14.45" customHeight="1">
      <c r="B22" s="5">
        <f t="shared" si="2"/>
        <v>90</v>
      </c>
      <c r="C22" s="12">
        <f t="shared" si="0"/>
        <v>21.973135929873749</v>
      </c>
      <c r="R22" s="31"/>
      <c r="S22" s="11">
        <f t="shared" si="1"/>
        <v>80</v>
      </c>
      <c r="T22" s="9">
        <f>C54*(1-(EXP(1)^($D$54-$E$54*($S$22-5))))</f>
        <v>31.954517868685624</v>
      </c>
      <c r="U22" s="9">
        <f>($C$55)*(1-(EXP(1)^($D$54-$E$54*($S$22-5))))</f>
        <v>27.521470954512374</v>
      </c>
      <c r="V22" s="9">
        <f>($C$56)*(1-(EXP(1)^($D$54-$E$54*($S$22-5))))</f>
        <v>23.088517452204901</v>
      </c>
      <c r="W22" s="9">
        <f>($C$57)*(1-(EXP(1)^($D$54-$E$54*(($S$22)-5))))</f>
        <v>18.655563949897431</v>
      </c>
      <c r="X22" s="9">
        <f>($C$58)*(1-(EXP(1)^($D$54-$E$54*($S$22-5))))</f>
        <v>14.222517035724179</v>
      </c>
    </row>
    <row r="23" spans="2:24" s="3" customFormat="1" ht="14.45" customHeight="1">
      <c r="B23" s="5">
        <f t="shared" si="2"/>
        <v>95</v>
      </c>
      <c r="C23" s="12">
        <f t="shared" si="0"/>
        <v>22.144342802037897</v>
      </c>
      <c r="R23" s="31"/>
      <c r="S23" s="11">
        <f t="shared" si="1"/>
        <v>85</v>
      </c>
      <c r="T23" s="9">
        <f>C54*(1-(EXP(1)^($D$54-$E$54*($S$23-5))))</f>
        <v>32.314437896748288</v>
      </c>
      <c r="U23" s="9">
        <f>($C$55)*(1-(EXP(1)^($D$54-$E$54*($S$23-5))))</f>
        <v>27.831459314811841</v>
      </c>
      <c r="V23" s="9">
        <f>($C$56)*(1-(EXP(1)^($D$54-$E$54*($S$23-5))))</f>
        <v>23.348575196886646</v>
      </c>
      <c r="W23" s="9">
        <f>($C$57)*(1-(EXP(1)^($D$54-$E$54*(($S$23)-5))))</f>
        <v>18.865691078961451</v>
      </c>
      <c r="X23" s="9">
        <f>($C$58)*(1-(EXP(1)^($D$54-$E$54*($S$23-5))))</f>
        <v>14.382712497025004</v>
      </c>
    </row>
    <row r="24" spans="2:24" s="3" customFormat="1" ht="14.45" customHeight="1">
      <c r="B24" s="5">
        <f t="shared" si="2"/>
        <v>100</v>
      </c>
      <c r="C24" s="12">
        <f t="shared" si="0"/>
        <v>22.288207405575239</v>
      </c>
      <c r="H24" s="4"/>
      <c r="K24" s="4"/>
      <c r="L24" s="4"/>
      <c r="M24" s="4"/>
      <c r="N24" s="4"/>
      <c r="O24" s="4"/>
      <c r="P24" s="4"/>
      <c r="Q24" s="4"/>
      <c r="R24" s="32"/>
      <c r="S24" s="33"/>
    </row>
    <row r="25" spans="2:24" s="3" customFormat="1" ht="14.45" customHeight="1">
      <c r="B25" s="5">
        <f t="shared" si="2"/>
        <v>105</v>
      </c>
      <c r="C25" s="12">
        <f t="shared" si="0"/>
        <v>22.409096385610528</v>
      </c>
      <c r="H25" s="15"/>
      <c r="K25" s="16"/>
      <c r="L25" s="16"/>
      <c r="M25" s="16"/>
      <c r="N25" s="16"/>
      <c r="O25" s="16"/>
      <c r="P25" s="16"/>
      <c r="Q25" s="16"/>
      <c r="R25" s="34"/>
      <c r="S25" s="34"/>
    </row>
    <row r="26" spans="2:24" s="3" customFormat="1" ht="14.45" customHeight="1">
      <c r="B26" s="5">
        <f t="shared" si="2"/>
        <v>110</v>
      </c>
      <c r="C26" s="17">
        <f t="shared" si="0"/>
        <v>22.510679020495271</v>
      </c>
      <c r="H26" s="15"/>
      <c r="K26" s="18"/>
      <c r="L26" s="18"/>
      <c r="M26" s="18"/>
      <c r="N26" s="18"/>
      <c r="O26" s="18"/>
      <c r="P26" s="18"/>
      <c r="Q26" s="18"/>
      <c r="R26" s="35"/>
      <c r="S26" s="35"/>
    </row>
    <row r="27" spans="2:24" s="3" customFormat="1" ht="14.45" customHeight="1">
      <c r="B27" s="5">
        <f t="shared" si="2"/>
        <v>115</v>
      </c>
      <c r="C27" s="17">
        <f t="shared" si="0"/>
        <v>22.596038593444888</v>
      </c>
      <c r="H27" s="15"/>
      <c r="K27" s="19"/>
      <c r="L27" s="19"/>
      <c r="M27" s="19"/>
      <c r="N27" s="19"/>
      <c r="O27" s="19"/>
      <c r="P27" s="19"/>
      <c r="Q27" s="19"/>
      <c r="R27" s="19"/>
      <c r="S27" s="19"/>
    </row>
    <row r="28" spans="2:24" s="3" customFormat="1" ht="14.45" customHeight="1">
      <c r="H28" s="15"/>
      <c r="I28" s="18"/>
      <c r="J28" s="18"/>
      <c r="K28" s="18"/>
      <c r="L28" s="18"/>
      <c r="M28" s="18"/>
      <c r="N28" s="18"/>
      <c r="O28" s="18"/>
      <c r="P28" s="18"/>
      <c r="Q28" s="18"/>
      <c r="R28" s="35"/>
      <c r="S28" s="35"/>
    </row>
    <row r="29" spans="2:24" s="3" customFormat="1" ht="14.45" customHeight="1">
      <c r="H29" s="15"/>
      <c r="I29" s="18"/>
      <c r="J29" s="18"/>
      <c r="K29" s="18"/>
      <c r="L29" s="18"/>
      <c r="M29" s="18"/>
      <c r="N29" s="18"/>
      <c r="O29" s="18"/>
      <c r="P29" s="18"/>
      <c r="Q29" s="18"/>
      <c r="R29" s="35"/>
      <c r="S29" s="35"/>
    </row>
    <row r="30" spans="2:24" s="3" customFormat="1" ht="14.45" customHeight="1"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35"/>
      <c r="S30" s="35"/>
    </row>
    <row r="31" spans="2:24" s="3" customFormat="1" ht="14.45" customHeight="1">
      <c r="H31" s="15"/>
      <c r="I31" s="18"/>
      <c r="J31" s="18"/>
      <c r="K31" s="18"/>
      <c r="L31" s="18"/>
      <c r="M31" s="18"/>
      <c r="N31" s="18"/>
      <c r="O31" s="18"/>
      <c r="P31" s="18"/>
      <c r="Q31" s="18"/>
      <c r="R31" s="35"/>
      <c r="S31" s="35"/>
    </row>
    <row r="32" spans="2:24" s="3" customFormat="1" ht="15.95" customHeight="1">
      <c r="H32" s="15"/>
      <c r="I32" s="18"/>
      <c r="J32" s="18"/>
      <c r="K32" s="18"/>
      <c r="L32" s="18"/>
      <c r="M32" s="18"/>
      <c r="N32" s="18"/>
      <c r="O32" s="18"/>
      <c r="P32" s="18"/>
      <c r="Q32" s="18"/>
      <c r="R32" s="35"/>
      <c r="S32" s="35"/>
      <c r="T32" s="18"/>
    </row>
    <row r="33" spans="8:20" s="3" customFormat="1" ht="15.95" customHeight="1">
      <c r="H33" s="15"/>
      <c r="I33" s="18"/>
      <c r="J33" s="18"/>
      <c r="K33" s="18"/>
      <c r="L33" s="18"/>
      <c r="M33" s="18"/>
      <c r="N33" s="18"/>
      <c r="O33" s="18"/>
      <c r="P33" s="18"/>
      <c r="Q33" s="18"/>
      <c r="R33" s="35"/>
      <c r="S33" s="35"/>
      <c r="T33" s="18"/>
    </row>
    <row r="34" spans="8:20" s="3" customFormat="1" ht="15.7" customHeight="1"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35"/>
      <c r="S34" s="35"/>
      <c r="T34" s="18"/>
    </row>
    <row r="35" spans="8:20" s="3" customFormat="1" ht="15.7" hidden="1" customHeight="1">
      <c r="H35" s="15"/>
      <c r="I35" s="18"/>
      <c r="J35" s="18"/>
      <c r="K35" s="18"/>
      <c r="L35" s="18"/>
      <c r="M35" s="18"/>
      <c r="N35" s="18"/>
      <c r="O35" s="18"/>
      <c r="P35" s="18"/>
      <c r="Q35" s="18"/>
      <c r="R35" s="35"/>
      <c r="S35" s="35"/>
      <c r="T35" s="18"/>
    </row>
    <row r="36" spans="8:20" s="3" customFormat="1" ht="15.7" hidden="1" customHeight="1">
      <c r="H36" s="15"/>
      <c r="I36" s="18"/>
      <c r="J36" s="18"/>
      <c r="K36" s="18"/>
      <c r="L36" s="18"/>
      <c r="M36" s="18"/>
      <c r="N36" s="18"/>
      <c r="O36" s="18"/>
      <c r="P36" s="18"/>
      <c r="Q36" s="18"/>
      <c r="R36" s="35"/>
      <c r="S36" s="35"/>
      <c r="T36" s="18"/>
    </row>
    <row r="37" spans="8:20" s="3" customFormat="1" ht="15.7" hidden="1" customHeight="1">
      <c r="H37" s="15"/>
      <c r="I37" s="18"/>
      <c r="J37" s="18"/>
      <c r="K37" s="18"/>
      <c r="L37" s="18"/>
      <c r="M37" s="18"/>
      <c r="N37" s="18"/>
      <c r="O37" s="18"/>
      <c r="P37" s="18"/>
      <c r="Q37" s="18"/>
      <c r="R37" s="35"/>
      <c r="S37" s="35"/>
      <c r="T37" s="18"/>
    </row>
    <row r="38" spans="8:20" s="3" customFormat="1" ht="15.7" hidden="1" customHeight="1"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35"/>
      <c r="S38" s="35"/>
      <c r="T38" s="18"/>
    </row>
    <row r="39" spans="8:20" s="3" customFormat="1" ht="15.7" hidden="1" customHeight="1">
      <c r="H39" s="15"/>
      <c r="I39" s="18"/>
      <c r="J39" s="18"/>
      <c r="K39" s="18"/>
      <c r="L39" s="18"/>
      <c r="M39" s="18"/>
      <c r="N39" s="18"/>
      <c r="O39" s="18"/>
      <c r="P39" s="18"/>
      <c r="Q39" s="18"/>
      <c r="R39" s="35"/>
      <c r="S39" s="35"/>
      <c r="T39" s="18"/>
    </row>
    <row r="40" spans="8:20" s="3" customFormat="1" ht="15.7" hidden="1" customHeight="1">
      <c r="H40" s="15"/>
      <c r="I40" s="18"/>
      <c r="J40" s="18"/>
      <c r="K40" s="18"/>
      <c r="L40" s="18"/>
      <c r="M40" s="18"/>
      <c r="N40" s="18"/>
      <c r="O40" s="18"/>
      <c r="P40" s="18"/>
      <c r="Q40" s="18"/>
      <c r="R40" s="35"/>
      <c r="S40" s="35"/>
      <c r="T40" s="18"/>
    </row>
    <row r="41" spans="8:20" s="3" customFormat="1" ht="15.7" hidden="1" customHeight="1">
      <c r="H41" s="15"/>
      <c r="I41" s="18"/>
      <c r="J41" s="18"/>
      <c r="K41" s="18"/>
      <c r="L41" s="18"/>
      <c r="M41" s="18"/>
      <c r="N41" s="18"/>
      <c r="O41" s="18"/>
      <c r="P41" s="18"/>
      <c r="Q41" s="18"/>
      <c r="R41" s="35"/>
      <c r="S41" s="35"/>
      <c r="T41" s="18"/>
    </row>
    <row r="42" spans="8:20" s="3" customFormat="1" ht="15.7" hidden="1" customHeight="1">
      <c r="H42" s="15"/>
      <c r="I42" s="18"/>
      <c r="J42" s="18"/>
      <c r="K42" s="18"/>
      <c r="L42" s="18"/>
      <c r="M42" s="18"/>
      <c r="N42" s="18"/>
      <c r="O42" s="18"/>
      <c r="P42" s="18"/>
      <c r="Q42" s="18"/>
      <c r="R42" s="35"/>
      <c r="S42" s="35"/>
      <c r="T42" s="18"/>
    </row>
    <row r="43" spans="8:20" s="3" customFormat="1" ht="15.7" hidden="1" customHeight="1">
      <c r="H43" s="15"/>
      <c r="I43" s="18"/>
      <c r="J43" s="18"/>
      <c r="K43" s="18"/>
      <c r="L43" s="18"/>
      <c r="M43" s="18"/>
      <c r="N43" s="18"/>
      <c r="O43" s="18"/>
      <c r="P43" s="18"/>
      <c r="Q43" s="18"/>
      <c r="R43" s="35"/>
      <c r="S43" s="35"/>
      <c r="T43" s="18"/>
    </row>
    <row r="44" spans="8:20" s="3" customFormat="1" ht="15.7" hidden="1" customHeight="1">
      <c r="H44" s="15"/>
      <c r="I44" s="18"/>
      <c r="J44" s="18"/>
      <c r="K44" s="18"/>
      <c r="L44" s="18"/>
      <c r="M44" s="18"/>
      <c r="N44" s="18"/>
      <c r="O44" s="18"/>
      <c r="P44" s="18"/>
      <c r="Q44" s="18"/>
      <c r="R44" s="35"/>
      <c r="S44" s="35"/>
      <c r="T44" s="18"/>
    </row>
    <row r="45" spans="8:20" s="3" customFormat="1" ht="15.7" hidden="1" customHeight="1">
      <c r="H45" s="15"/>
      <c r="I45" s="18"/>
      <c r="J45" s="18"/>
      <c r="K45" s="18"/>
      <c r="L45" s="18"/>
      <c r="M45" s="18"/>
      <c r="N45" s="18"/>
      <c r="O45" s="18"/>
      <c r="P45" s="18"/>
      <c r="Q45" s="18"/>
      <c r="R45" s="35"/>
      <c r="S45" s="35"/>
      <c r="T45" s="18"/>
    </row>
    <row r="46" spans="8:20" s="3" customFormat="1" ht="15.7" hidden="1" customHeight="1">
      <c r="H46" s="15"/>
      <c r="I46" s="18"/>
      <c r="J46" s="18"/>
      <c r="K46" s="18"/>
      <c r="L46" s="18"/>
      <c r="M46" s="18"/>
      <c r="N46" s="18"/>
      <c r="O46" s="18"/>
      <c r="P46" s="18"/>
      <c r="Q46" s="18"/>
      <c r="R46" s="35"/>
      <c r="S46" s="35"/>
      <c r="T46" s="18"/>
    </row>
    <row r="47" spans="8:20" s="3" customFormat="1" ht="15.7" hidden="1" customHeight="1">
      <c r="H47" s="15"/>
      <c r="I47" s="18"/>
      <c r="J47" s="18"/>
      <c r="K47" s="18"/>
      <c r="L47" s="18"/>
      <c r="M47" s="18"/>
      <c r="N47" s="18"/>
      <c r="O47" s="18"/>
      <c r="P47" s="18"/>
      <c r="Q47" s="18"/>
      <c r="R47" s="35"/>
      <c r="S47" s="35"/>
      <c r="T47" s="18"/>
    </row>
    <row r="48" spans="8:20" s="3" customFormat="1" ht="15.7" hidden="1" customHeight="1">
      <c r="H48" s="15"/>
      <c r="I48" s="18"/>
      <c r="J48" s="18"/>
      <c r="K48" s="18"/>
      <c r="L48" s="18"/>
      <c r="M48" s="18"/>
      <c r="N48" s="18"/>
      <c r="O48" s="18"/>
      <c r="P48" s="18"/>
      <c r="Q48" s="18"/>
      <c r="R48" s="35"/>
      <c r="S48" s="35"/>
      <c r="T48" s="18"/>
    </row>
    <row r="49" spans="1:22" s="3" customFormat="1" ht="15.7" hidden="1" customHeight="1">
      <c r="H49" s="15"/>
      <c r="I49" s="18"/>
      <c r="J49" s="18"/>
      <c r="K49" s="18"/>
      <c r="L49" s="18"/>
      <c r="M49" s="18"/>
      <c r="N49" s="18"/>
      <c r="O49" s="18"/>
      <c r="P49" s="18"/>
      <c r="Q49" s="18"/>
      <c r="R49" s="35"/>
      <c r="S49" s="35"/>
      <c r="T49" s="18"/>
    </row>
    <row r="50" spans="1:22" s="3" customFormat="1" ht="15.7" hidden="1" customHeight="1">
      <c r="H50" s="15"/>
      <c r="I50" s="18"/>
      <c r="J50" s="18"/>
      <c r="K50" s="18"/>
      <c r="L50" s="18"/>
      <c r="M50" s="18"/>
      <c r="N50" s="18"/>
      <c r="O50" s="18"/>
      <c r="P50" s="18"/>
      <c r="Q50" s="18"/>
      <c r="R50" s="35"/>
      <c r="S50" s="35"/>
      <c r="T50" s="18"/>
    </row>
    <row r="51" spans="1:22" s="21" customFormat="1" ht="23" hidden="1" customHeight="1">
      <c r="A51" s="24"/>
      <c r="B51" s="45" t="s">
        <v>18</v>
      </c>
      <c r="C51" s="46"/>
      <c r="D51" s="46"/>
      <c r="E51" s="46"/>
      <c r="F51" s="25"/>
      <c r="H51" s="22"/>
      <c r="I51" s="22"/>
      <c r="J51" s="23"/>
      <c r="K51" s="23"/>
      <c r="R51" s="36"/>
      <c r="S51" s="36"/>
    </row>
    <row r="52" spans="1:22" s="21" customFormat="1" ht="23" hidden="1" customHeight="1">
      <c r="A52" s="24"/>
      <c r="B52" s="67"/>
      <c r="C52" s="67"/>
      <c r="D52" s="67"/>
      <c r="E52" s="67"/>
      <c r="F52" s="25"/>
      <c r="G52" s="23"/>
      <c r="H52" s="22"/>
      <c r="I52" s="22"/>
      <c r="J52" s="23"/>
      <c r="K52" s="23"/>
      <c r="L52" s="23"/>
      <c r="M52" s="23"/>
      <c r="N52" s="23"/>
      <c r="O52" s="23"/>
      <c r="P52" s="23"/>
      <c r="Q52" s="23"/>
      <c r="R52" s="37"/>
      <c r="S52" s="36"/>
    </row>
    <row r="53" spans="1:22" s="21" customFormat="1" ht="23" hidden="1" customHeight="1">
      <c r="A53" s="24"/>
      <c r="B53" s="39" t="s">
        <v>19</v>
      </c>
      <c r="C53" s="39" t="s">
        <v>0</v>
      </c>
      <c r="D53" s="39" t="s">
        <v>1</v>
      </c>
      <c r="E53" s="39" t="s">
        <v>2</v>
      </c>
      <c r="F53" s="25"/>
      <c r="H53" s="22"/>
      <c r="I53" s="22"/>
      <c r="R53" s="36"/>
      <c r="S53" s="36"/>
    </row>
    <row r="54" spans="1:22" s="21" customFormat="1" ht="23" hidden="1" customHeight="1">
      <c r="A54" s="24"/>
      <c r="B54" s="39">
        <v>1</v>
      </c>
      <c r="C54" s="39">
        <v>34.208199999999998</v>
      </c>
      <c r="D54" s="39">
        <v>-0.1099</v>
      </c>
      <c r="E54" s="39">
        <v>3.4799999999999998E-2</v>
      </c>
      <c r="F54" s="25"/>
      <c r="H54" s="23"/>
      <c r="I54" s="23"/>
      <c r="R54" s="36"/>
      <c r="S54" s="36"/>
      <c r="T54" s="36"/>
      <c r="U54" s="36"/>
      <c r="V54" s="36"/>
    </row>
    <row r="55" spans="1:22" s="21" customFormat="1" ht="23" hidden="1" customHeight="1">
      <c r="A55" s="24"/>
      <c r="B55" s="39">
        <v>2</v>
      </c>
      <c r="C55" s="40">
        <v>29.462499999999999</v>
      </c>
      <c r="D55" s="39">
        <v>-0.1099</v>
      </c>
      <c r="E55" s="39">
        <v>3.4799999999999998E-2</v>
      </c>
      <c r="F55" s="25"/>
      <c r="R55" s="36"/>
      <c r="S55" s="36"/>
      <c r="T55" s="36"/>
      <c r="U55" s="36"/>
      <c r="V55" s="36"/>
    </row>
    <row r="56" spans="1:22" s="21" customFormat="1" ht="23" hidden="1" customHeight="1">
      <c r="A56" s="24"/>
      <c r="B56" s="39">
        <v>3</v>
      </c>
      <c r="C56" s="39">
        <v>24.716899999999999</v>
      </c>
      <c r="D56" s="39">
        <v>-0.1099</v>
      </c>
      <c r="E56" s="39">
        <v>3.4799999999999998E-2</v>
      </c>
      <c r="R56" s="36"/>
      <c r="S56" s="36"/>
      <c r="T56" s="38"/>
      <c r="U56" s="36"/>
      <c r="V56" s="36"/>
    </row>
    <row r="57" spans="1:22" s="21" customFormat="1" ht="23" hidden="1" customHeight="1">
      <c r="B57" s="39">
        <v>4</v>
      </c>
      <c r="C57" s="39">
        <v>19.971299999999999</v>
      </c>
      <c r="D57" s="39">
        <v>-0.1099</v>
      </c>
      <c r="E57" s="39">
        <v>3.4799999999999998E-2</v>
      </c>
      <c r="R57" s="36"/>
      <c r="S57" s="36"/>
      <c r="T57" s="36"/>
      <c r="U57" s="36"/>
      <c r="V57" s="36"/>
    </row>
    <row r="58" spans="1:22" ht="23" hidden="1" customHeight="1">
      <c r="B58" s="39">
        <v>5</v>
      </c>
      <c r="C58" s="39">
        <v>15.2256</v>
      </c>
      <c r="D58" s="39">
        <v>-0.1099</v>
      </c>
      <c r="E58" s="39">
        <v>3.4799999999999998E-2</v>
      </c>
      <c r="T58" s="28"/>
      <c r="U58" s="28"/>
      <c r="V58" s="28"/>
    </row>
    <row r="59" spans="1:22" ht="23" hidden="1" customHeight="1">
      <c r="B59" s="42" t="s">
        <v>3</v>
      </c>
      <c r="C59" s="50">
        <f>C5/(1-EXP($D$54-$E$54*(C6-5)))</f>
        <v>23.045168155008479</v>
      </c>
      <c r="D59" s="21"/>
      <c r="E59" s="23"/>
      <c r="T59" s="28"/>
      <c r="U59" s="28"/>
      <c r="V59" s="28"/>
    </row>
    <row r="60" spans="1:22" ht="23" hidden="1" customHeight="1"/>
  </sheetData>
  <sheetProtection algorithmName="SHA-512" hashValue="QlDIhiqYIZzM/5PoWf1xUNVO/8irrun3PQzf3Ypj7vYRpzgT6zpYYEbKWtH3BH4ErLj70uhmfCJmTDbjv2hVYg==" saltValue="Y0yKcE8WtbZOcK3NRcmoRw==" spinCount="100000" sheet="1" objects="1" scenarios="1"/>
  <protectedRanges>
    <protectedRange sqref="C5:C6" name="林分情報"/>
  </protectedRanges>
  <mergeCells count="3">
    <mergeCell ref="A2:Q2"/>
    <mergeCell ref="S6:X6"/>
    <mergeCell ref="B52:E52"/>
  </mergeCells>
  <phoneticPr fontId="22"/>
  <pageMargins left="0.74803149606299213" right="0.74803149606299213" top="0.98425196850393704" bottom="0.98425196850393704" header="0.51181102362204722" footer="0.51181102362204722"/>
  <pageSetup paperSize="9" orientation="landscape" horizontalDpi="300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16A9-43B0-4CE2-9A0B-C4E8B7173218}">
  <sheetPr>
    <tabColor rgb="FF00B050"/>
  </sheetPr>
  <dimension ref="A2:X70"/>
  <sheetViews>
    <sheetView zoomScale="70" zoomScaleNormal="70" workbookViewId="0">
      <selection activeCell="AB38" sqref="AB38"/>
    </sheetView>
  </sheetViews>
  <sheetFormatPr defaultColWidth="10.87890625" defaultRowHeight="17.350000000000001"/>
  <cols>
    <col min="1" max="1" width="2.64453125" style="1" customWidth="1"/>
    <col min="2" max="3" width="8.3515625" style="1" customWidth="1"/>
    <col min="4" max="7" width="5.8203125" style="1" customWidth="1"/>
    <col min="8" max="8" width="3.87890625" style="1" customWidth="1"/>
    <col min="9" max="17" width="9.1171875" style="1" customWidth="1"/>
    <col min="18" max="19" width="9.1171875" style="28" customWidth="1"/>
    <col min="20" max="20" width="9.1171875" style="1" customWidth="1"/>
    <col min="21" max="256" width="10.87890625" style="1"/>
    <col min="257" max="257" width="2.64453125" style="1" customWidth="1"/>
    <col min="258" max="263" width="5.8203125" style="1" customWidth="1"/>
    <col min="264" max="264" width="3.87890625" style="1" customWidth="1"/>
    <col min="265" max="276" width="9.1171875" style="1" customWidth="1"/>
    <col min="277" max="512" width="10.87890625" style="1"/>
    <col min="513" max="513" width="2.64453125" style="1" customWidth="1"/>
    <col min="514" max="519" width="5.8203125" style="1" customWidth="1"/>
    <col min="520" max="520" width="3.87890625" style="1" customWidth="1"/>
    <col min="521" max="532" width="9.1171875" style="1" customWidth="1"/>
    <col min="533" max="768" width="10.87890625" style="1"/>
    <col min="769" max="769" width="2.64453125" style="1" customWidth="1"/>
    <col min="770" max="775" width="5.8203125" style="1" customWidth="1"/>
    <col min="776" max="776" width="3.87890625" style="1" customWidth="1"/>
    <col min="777" max="788" width="9.1171875" style="1" customWidth="1"/>
    <col min="789" max="1024" width="10.87890625" style="1"/>
    <col min="1025" max="1025" width="2.64453125" style="1" customWidth="1"/>
    <col min="1026" max="1031" width="5.8203125" style="1" customWidth="1"/>
    <col min="1032" max="1032" width="3.87890625" style="1" customWidth="1"/>
    <col min="1033" max="1044" width="9.1171875" style="1" customWidth="1"/>
    <col min="1045" max="1280" width="10.87890625" style="1"/>
    <col min="1281" max="1281" width="2.64453125" style="1" customWidth="1"/>
    <col min="1282" max="1287" width="5.8203125" style="1" customWidth="1"/>
    <col min="1288" max="1288" width="3.87890625" style="1" customWidth="1"/>
    <col min="1289" max="1300" width="9.1171875" style="1" customWidth="1"/>
    <col min="1301" max="1536" width="10.87890625" style="1"/>
    <col min="1537" max="1537" width="2.64453125" style="1" customWidth="1"/>
    <col min="1538" max="1543" width="5.8203125" style="1" customWidth="1"/>
    <col min="1544" max="1544" width="3.87890625" style="1" customWidth="1"/>
    <col min="1545" max="1556" width="9.1171875" style="1" customWidth="1"/>
    <col min="1557" max="1792" width="10.87890625" style="1"/>
    <col min="1793" max="1793" width="2.64453125" style="1" customWidth="1"/>
    <col min="1794" max="1799" width="5.8203125" style="1" customWidth="1"/>
    <col min="1800" max="1800" width="3.87890625" style="1" customWidth="1"/>
    <col min="1801" max="1812" width="9.1171875" style="1" customWidth="1"/>
    <col min="1813" max="2048" width="10.87890625" style="1"/>
    <col min="2049" max="2049" width="2.64453125" style="1" customWidth="1"/>
    <col min="2050" max="2055" width="5.8203125" style="1" customWidth="1"/>
    <col min="2056" max="2056" width="3.87890625" style="1" customWidth="1"/>
    <col min="2057" max="2068" width="9.1171875" style="1" customWidth="1"/>
    <col min="2069" max="2304" width="10.87890625" style="1"/>
    <col min="2305" max="2305" width="2.64453125" style="1" customWidth="1"/>
    <col min="2306" max="2311" width="5.8203125" style="1" customWidth="1"/>
    <col min="2312" max="2312" width="3.87890625" style="1" customWidth="1"/>
    <col min="2313" max="2324" width="9.1171875" style="1" customWidth="1"/>
    <col min="2325" max="2560" width="10.87890625" style="1"/>
    <col min="2561" max="2561" width="2.64453125" style="1" customWidth="1"/>
    <col min="2562" max="2567" width="5.8203125" style="1" customWidth="1"/>
    <col min="2568" max="2568" width="3.87890625" style="1" customWidth="1"/>
    <col min="2569" max="2580" width="9.1171875" style="1" customWidth="1"/>
    <col min="2581" max="2816" width="10.87890625" style="1"/>
    <col min="2817" max="2817" width="2.64453125" style="1" customWidth="1"/>
    <col min="2818" max="2823" width="5.8203125" style="1" customWidth="1"/>
    <col min="2824" max="2824" width="3.87890625" style="1" customWidth="1"/>
    <col min="2825" max="2836" width="9.1171875" style="1" customWidth="1"/>
    <col min="2837" max="3072" width="10.87890625" style="1"/>
    <col min="3073" max="3073" width="2.64453125" style="1" customWidth="1"/>
    <col min="3074" max="3079" width="5.8203125" style="1" customWidth="1"/>
    <col min="3080" max="3080" width="3.87890625" style="1" customWidth="1"/>
    <col min="3081" max="3092" width="9.1171875" style="1" customWidth="1"/>
    <col min="3093" max="3328" width="10.87890625" style="1"/>
    <col min="3329" max="3329" width="2.64453125" style="1" customWidth="1"/>
    <col min="3330" max="3335" width="5.8203125" style="1" customWidth="1"/>
    <col min="3336" max="3336" width="3.87890625" style="1" customWidth="1"/>
    <col min="3337" max="3348" width="9.1171875" style="1" customWidth="1"/>
    <col min="3349" max="3584" width="10.87890625" style="1"/>
    <col min="3585" max="3585" width="2.64453125" style="1" customWidth="1"/>
    <col min="3586" max="3591" width="5.8203125" style="1" customWidth="1"/>
    <col min="3592" max="3592" width="3.87890625" style="1" customWidth="1"/>
    <col min="3593" max="3604" width="9.1171875" style="1" customWidth="1"/>
    <col min="3605" max="3840" width="10.87890625" style="1"/>
    <col min="3841" max="3841" width="2.64453125" style="1" customWidth="1"/>
    <col min="3842" max="3847" width="5.8203125" style="1" customWidth="1"/>
    <col min="3848" max="3848" width="3.87890625" style="1" customWidth="1"/>
    <col min="3849" max="3860" width="9.1171875" style="1" customWidth="1"/>
    <col min="3861" max="4096" width="10.87890625" style="1"/>
    <col min="4097" max="4097" width="2.64453125" style="1" customWidth="1"/>
    <col min="4098" max="4103" width="5.8203125" style="1" customWidth="1"/>
    <col min="4104" max="4104" width="3.87890625" style="1" customWidth="1"/>
    <col min="4105" max="4116" width="9.1171875" style="1" customWidth="1"/>
    <col min="4117" max="4352" width="10.87890625" style="1"/>
    <col min="4353" max="4353" width="2.64453125" style="1" customWidth="1"/>
    <col min="4354" max="4359" width="5.8203125" style="1" customWidth="1"/>
    <col min="4360" max="4360" width="3.87890625" style="1" customWidth="1"/>
    <col min="4361" max="4372" width="9.1171875" style="1" customWidth="1"/>
    <col min="4373" max="4608" width="10.87890625" style="1"/>
    <col min="4609" max="4609" width="2.64453125" style="1" customWidth="1"/>
    <col min="4610" max="4615" width="5.8203125" style="1" customWidth="1"/>
    <col min="4616" max="4616" width="3.87890625" style="1" customWidth="1"/>
    <col min="4617" max="4628" width="9.1171875" style="1" customWidth="1"/>
    <col min="4629" max="4864" width="10.87890625" style="1"/>
    <col min="4865" max="4865" width="2.64453125" style="1" customWidth="1"/>
    <col min="4866" max="4871" width="5.8203125" style="1" customWidth="1"/>
    <col min="4872" max="4872" width="3.87890625" style="1" customWidth="1"/>
    <col min="4873" max="4884" width="9.1171875" style="1" customWidth="1"/>
    <col min="4885" max="5120" width="10.87890625" style="1"/>
    <col min="5121" max="5121" width="2.64453125" style="1" customWidth="1"/>
    <col min="5122" max="5127" width="5.8203125" style="1" customWidth="1"/>
    <col min="5128" max="5128" width="3.87890625" style="1" customWidth="1"/>
    <col min="5129" max="5140" width="9.1171875" style="1" customWidth="1"/>
    <col min="5141" max="5376" width="10.87890625" style="1"/>
    <col min="5377" max="5377" width="2.64453125" style="1" customWidth="1"/>
    <col min="5378" max="5383" width="5.8203125" style="1" customWidth="1"/>
    <col min="5384" max="5384" width="3.87890625" style="1" customWidth="1"/>
    <col min="5385" max="5396" width="9.1171875" style="1" customWidth="1"/>
    <col min="5397" max="5632" width="10.87890625" style="1"/>
    <col min="5633" max="5633" width="2.64453125" style="1" customWidth="1"/>
    <col min="5634" max="5639" width="5.8203125" style="1" customWidth="1"/>
    <col min="5640" max="5640" width="3.87890625" style="1" customWidth="1"/>
    <col min="5641" max="5652" width="9.1171875" style="1" customWidth="1"/>
    <col min="5653" max="5888" width="10.87890625" style="1"/>
    <col min="5889" max="5889" width="2.64453125" style="1" customWidth="1"/>
    <col min="5890" max="5895" width="5.8203125" style="1" customWidth="1"/>
    <col min="5896" max="5896" width="3.87890625" style="1" customWidth="1"/>
    <col min="5897" max="5908" width="9.1171875" style="1" customWidth="1"/>
    <col min="5909" max="6144" width="10.87890625" style="1"/>
    <col min="6145" max="6145" width="2.64453125" style="1" customWidth="1"/>
    <col min="6146" max="6151" width="5.8203125" style="1" customWidth="1"/>
    <col min="6152" max="6152" width="3.87890625" style="1" customWidth="1"/>
    <col min="6153" max="6164" width="9.1171875" style="1" customWidth="1"/>
    <col min="6165" max="6400" width="10.87890625" style="1"/>
    <col min="6401" max="6401" width="2.64453125" style="1" customWidth="1"/>
    <col min="6402" max="6407" width="5.8203125" style="1" customWidth="1"/>
    <col min="6408" max="6408" width="3.87890625" style="1" customWidth="1"/>
    <col min="6409" max="6420" width="9.1171875" style="1" customWidth="1"/>
    <col min="6421" max="6656" width="10.87890625" style="1"/>
    <col min="6657" max="6657" width="2.64453125" style="1" customWidth="1"/>
    <col min="6658" max="6663" width="5.8203125" style="1" customWidth="1"/>
    <col min="6664" max="6664" width="3.87890625" style="1" customWidth="1"/>
    <col min="6665" max="6676" width="9.1171875" style="1" customWidth="1"/>
    <col min="6677" max="6912" width="10.87890625" style="1"/>
    <col min="6913" max="6913" width="2.64453125" style="1" customWidth="1"/>
    <col min="6914" max="6919" width="5.8203125" style="1" customWidth="1"/>
    <col min="6920" max="6920" width="3.87890625" style="1" customWidth="1"/>
    <col min="6921" max="6932" width="9.1171875" style="1" customWidth="1"/>
    <col min="6933" max="7168" width="10.87890625" style="1"/>
    <col min="7169" max="7169" width="2.64453125" style="1" customWidth="1"/>
    <col min="7170" max="7175" width="5.8203125" style="1" customWidth="1"/>
    <col min="7176" max="7176" width="3.87890625" style="1" customWidth="1"/>
    <col min="7177" max="7188" width="9.1171875" style="1" customWidth="1"/>
    <col min="7189" max="7424" width="10.87890625" style="1"/>
    <col min="7425" max="7425" width="2.64453125" style="1" customWidth="1"/>
    <col min="7426" max="7431" width="5.8203125" style="1" customWidth="1"/>
    <col min="7432" max="7432" width="3.87890625" style="1" customWidth="1"/>
    <col min="7433" max="7444" width="9.1171875" style="1" customWidth="1"/>
    <col min="7445" max="7680" width="10.87890625" style="1"/>
    <col min="7681" max="7681" width="2.64453125" style="1" customWidth="1"/>
    <col min="7682" max="7687" width="5.8203125" style="1" customWidth="1"/>
    <col min="7688" max="7688" width="3.87890625" style="1" customWidth="1"/>
    <col min="7689" max="7700" width="9.1171875" style="1" customWidth="1"/>
    <col min="7701" max="7936" width="10.87890625" style="1"/>
    <col min="7937" max="7937" width="2.64453125" style="1" customWidth="1"/>
    <col min="7938" max="7943" width="5.8203125" style="1" customWidth="1"/>
    <col min="7944" max="7944" width="3.87890625" style="1" customWidth="1"/>
    <col min="7945" max="7956" width="9.1171875" style="1" customWidth="1"/>
    <col min="7957" max="8192" width="10.87890625" style="1"/>
    <col min="8193" max="8193" width="2.64453125" style="1" customWidth="1"/>
    <col min="8194" max="8199" width="5.8203125" style="1" customWidth="1"/>
    <col min="8200" max="8200" width="3.87890625" style="1" customWidth="1"/>
    <col min="8201" max="8212" width="9.1171875" style="1" customWidth="1"/>
    <col min="8213" max="8448" width="10.87890625" style="1"/>
    <col min="8449" max="8449" width="2.64453125" style="1" customWidth="1"/>
    <col min="8450" max="8455" width="5.8203125" style="1" customWidth="1"/>
    <col min="8456" max="8456" width="3.87890625" style="1" customWidth="1"/>
    <col min="8457" max="8468" width="9.1171875" style="1" customWidth="1"/>
    <col min="8469" max="8704" width="10.87890625" style="1"/>
    <col min="8705" max="8705" width="2.64453125" style="1" customWidth="1"/>
    <col min="8706" max="8711" width="5.8203125" style="1" customWidth="1"/>
    <col min="8712" max="8712" width="3.87890625" style="1" customWidth="1"/>
    <col min="8713" max="8724" width="9.1171875" style="1" customWidth="1"/>
    <col min="8725" max="8960" width="10.87890625" style="1"/>
    <col min="8961" max="8961" width="2.64453125" style="1" customWidth="1"/>
    <col min="8962" max="8967" width="5.8203125" style="1" customWidth="1"/>
    <col min="8968" max="8968" width="3.87890625" style="1" customWidth="1"/>
    <col min="8969" max="8980" width="9.1171875" style="1" customWidth="1"/>
    <col min="8981" max="9216" width="10.87890625" style="1"/>
    <col min="9217" max="9217" width="2.64453125" style="1" customWidth="1"/>
    <col min="9218" max="9223" width="5.8203125" style="1" customWidth="1"/>
    <col min="9224" max="9224" width="3.87890625" style="1" customWidth="1"/>
    <col min="9225" max="9236" width="9.1171875" style="1" customWidth="1"/>
    <col min="9237" max="9472" width="10.87890625" style="1"/>
    <col min="9473" max="9473" width="2.64453125" style="1" customWidth="1"/>
    <col min="9474" max="9479" width="5.8203125" style="1" customWidth="1"/>
    <col min="9480" max="9480" width="3.87890625" style="1" customWidth="1"/>
    <col min="9481" max="9492" width="9.1171875" style="1" customWidth="1"/>
    <col min="9493" max="9728" width="10.87890625" style="1"/>
    <col min="9729" max="9729" width="2.64453125" style="1" customWidth="1"/>
    <col min="9730" max="9735" width="5.8203125" style="1" customWidth="1"/>
    <col min="9736" max="9736" width="3.87890625" style="1" customWidth="1"/>
    <col min="9737" max="9748" width="9.1171875" style="1" customWidth="1"/>
    <col min="9749" max="9984" width="10.87890625" style="1"/>
    <col min="9985" max="9985" width="2.64453125" style="1" customWidth="1"/>
    <col min="9986" max="9991" width="5.8203125" style="1" customWidth="1"/>
    <col min="9992" max="9992" width="3.87890625" style="1" customWidth="1"/>
    <col min="9993" max="10004" width="9.1171875" style="1" customWidth="1"/>
    <col min="10005" max="10240" width="10.87890625" style="1"/>
    <col min="10241" max="10241" width="2.64453125" style="1" customWidth="1"/>
    <col min="10242" max="10247" width="5.8203125" style="1" customWidth="1"/>
    <col min="10248" max="10248" width="3.87890625" style="1" customWidth="1"/>
    <col min="10249" max="10260" width="9.1171875" style="1" customWidth="1"/>
    <col min="10261" max="10496" width="10.87890625" style="1"/>
    <col min="10497" max="10497" width="2.64453125" style="1" customWidth="1"/>
    <col min="10498" max="10503" width="5.8203125" style="1" customWidth="1"/>
    <col min="10504" max="10504" width="3.87890625" style="1" customWidth="1"/>
    <col min="10505" max="10516" width="9.1171875" style="1" customWidth="1"/>
    <col min="10517" max="10752" width="10.87890625" style="1"/>
    <col min="10753" max="10753" width="2.64453125" style="1" customWidth="1"/>
    <col min="10754" max="10759" width="5.8203125" style="1" customWidth="1"/>
    <col min="10760" max="10760" width="3.87890625" style="1" customWidth="1"/>
    <col min="10761" max="10772" width="9.1171875" style="1" customWidth="1"/>
    <col min="10773" max="11008" width="10.87890625" style="1"/>
    <col min="11009" max="11009" width="2.64453125" style="1" customWidth="1"/>
    <col min="11010" max="11015" width="5.8203125" style="1" customWidth="1"/>
    <col min="11016" max="11016" width="3.87890625" style="1" customWidth="1"/>
    <col min="11017" max="11028" width="9.1171875" style="1" customWidth="1"/>
    <col min="11029" max="11264" width="10.87890625" style="1"/>
    <col min="11265" max="11265" width="2.64453125" style="1" customWidth="1"/>
    <col min="11266" max="11271" width="5.8203125" style="1" customWidth="1"/>
    <col min="11272" max="11272" width="3.87890625" style="1" customWidth="1"/>
    <col min="11273" max="11284" width="9.1171875" style="1" customWidth="1"/>
    <col min="11285" max="11520" width="10.87890625" style="1"/>
    <col min="11521" max="11521" width="2.64453125" style="1" customWidth="1"/>
    <col min="11522" max="11527" width="5.8203125" style="1" customWidth="1"/>
    <col min="11528" max="11528" width="3.87890625" style="1" customWidth="1"/>
    <col min="11529" max="11540" width="9.1171875" style="1" customWidth="1"/>
    <col min="11541" max="11776" width="10.87890625" style="1"/>
    <col min="11777" max="11777" width="2.64453125" style="1" customWidth="1"/>
    <col min="11778" max="11783" width="5.8203125" style="1" customWidth="1"/>
    <col min="11784" max="11784" width="3.87890625" style="1" customWidth="1"/>
    <col min="11785" max="11796" width="9.1171875" style="1" customWidth="1"/>
    <col min="11797" max="12032" width="10.87890625" style="1"/>
    <col min="12033" max="12033" width="2.64453125" style="1" customWidth="1"/>
    <col min="12034" max="12039" width="5.8203125" style="1" customWidth="1"/>
    <col min="12040" max="12040" width="3.87890625" style="1" customWidth="1"/>
    <col min="12041" max="12052" width="9.1171875" style="1" customWidth="1"/>
    <col min="12053" max="12288" width="10.87890625" style="1"/>
    <col min="12289" max="12289" width="2.64453125" style="1" customWidth="1"/>
    <col min="12290" max="12295" width="5.8203125" style="1" customWidth="1"/>
    <col min="12296" max="12296" width="3.87890625" style="1" customWidth="1"/>
    <col min="12297" max="12308" width="9.1171875" style="1" customWidth="1"/>
    <col min="12309" max="12544" width="10.87890625" style="1"/>
    <col min="12545" max="12545" width="2.64453125" style="1" customWidth="1"/>
    <col min="12546" max="12551" width="5.8203125" style="1" customWidth="1"/>
    <col min="12552" max="12552" width="3.87890625" style="1" customWidth="1"/>
    <col min="12553" max="12564" width="9.1171875" style="1" customWidth="1"/>
    <col min="12565" max="12800" width="10.87890625" style="1"/>
    <col min="12801" max="12801" width="2.64453125" style="1" customWidth="1"/>
    <col min="12802" max="12807" width="5.8203125" style="1" customWidth="1"/>
    <col min="12808" max="12808" width="3.87890625" style="1" customWidth="1"/>
    <col min="12809" max="12820" width="9.1171875" style="1" customWidth="1"/>
    <col min="12821" max="13056" width="10.87890625" style="1"/>
    <col min="13057" max="13057" width="2.64453125" style="1" customWidth="1"/>
    <col min="13058" max="13063" width="5.8203125" style="1" customWidth="1"/>
    <col min="13064" max="13064" width="3.87890625" style="1" customWidth="1"/>
    <col min="13065" max="13076" width="9.1171875" style="1" customWidth="1"/>
    <col min="13077" max="13312" width="10.87890625" style="1"/>
    <col min="13313" max="13313" width="2.64453125" style="1" customWidth="1"/>
    <col min="13314" max="13319" width="5.8203125" style="1" customWidth="1"/>
    <col min="13320" max="13320" width="3.87890625" style="1" customWidth="1"/>
    <col min="13321" max="13332" width="9.1171875" style="1" customWidth="1"/>
    <col min="13333" max="13568" width="10.87890625" style="1"/>
    <col min="13569" max="13569" width="2.64453125" style="1" customWidth="1"/>
    <col min="13570" max="13575" width="5.8203125" style="1" customWidth="1"/>
    <col min="13576" max="13576" width="3.87890625" style="1" customWidth="1"/>
    <col min="13577" max="13588" width="9.1171875" style="1" customWidth="1"/>
    <col min="13589" max="13824" width="10.87890625" style="1"/>
    <col min="13825" max="13825" width="2.64453125" style="1" customWidth="1"/>
    <col min="13826" max="13831" width="5.8203125" style="1" customWidth="1"/>
    <col min="13832" max="13832" width="3.87890625" style="1" customWidth="1"/>
    <col min="13833" max="13844" width="9.1171875" style="1" customWidth="1"/>
    <col min="13845" max="14080" width="10.87890625" style="1"/>
    <col min="14081" max="14081" width="2.64453125" style="1" customWidth="1"/>
    <col min="14082" max="14087" width="5.8203125" style="1" customWidth="1"/>
    <col min="14088" max="14088" width="3.87890625" style="1" customWidth="1"/>
    <col min="14089" max="14100" width="9.1171875" style="1" customWidth="1"/>
    <col min="14101" max="14336" width="10.87890625" style="1"/>
    <col min="14337" max="14337" width="2.64453125" style="1" customWidth="1"/>
    <col min="14338" max="14343" width="5.8203125" style="1" customWidth="1"/>
    <col min="14344" max="14344" width="3.87890625" style="1" customWidth="1"/>
    <col min="14345" max="14356" width="9.1171875" style="1" customWidth="1"/>
    <col min="14357" max="14592" width="10.87890625" style="1"/>
    <col min="14593" max="14593" width="2.64453125" style="1" customWidth="1"/>
    <col min="14594" max="14599" width="5.8203125" style="1" customWidth="1"/>
    <col min="14600" max="14600" width="3.87890625" style="1" customWidth="1"/>
    <col min="14601" max="14612" width="9.1171875" style="1" customWidth="1"/>
    <col min="14613" max="14848" width="10.87890625" style="1"/>
    <col min="14849" max="14849" width="2.64453125" style="1" customWidth="1"/>
    <col min="14850" max="14855" width="5.8203125" style="1" customWidth="1"/>
    <col min="14856" max="14856" width="3.87890625" style="1" customWidth="1"/>
    <col min="14857" max="14868" width="9.1171875" style="1" customWidth="1"/>
    <col min="14869" max="15104" width="10.87890625" style="1"/>
    <col min="15105" max="15105" width="2.64453125" style="1" customWidth="1"/>
    <col min="15106" max="15111" width="5.8203125" style="1" customWidth="1"/>
    <col min="15112" max="15112" width="3.87890625" style="1" customWidth="1"/>
    <col min="15113" max="15124" width="9.1171875" style="1" customWidth="1"/>
    <col min="15125" max="15360" width="10.87890625" style="1"/>
    <col min="15361" max="15361" width="2.64453125" style="1" customWidth="1"/>
    <col min="15362" max="15367" width="5.8203125" style="1" customWidth="1"/>
    <col min="15368" max="15368" width="3.87890625" style="1" customWidth="1"/>
    <col min="15369" max="15380" width="9.1171875" style="1" customWidth="1"/>
    <col min="15381" max="15616" width="10.87890625" style="1"/>
    <col min="15617" max="15617" width="2.64453125" style="1" customWidth="1"/>
    <col min="15618" max="15623" width="5.8203125" style="1" customWidth="1"/>
    <col min="15624" max="15624" width="3.87890625" style="1" customWidth="1"/>
    <col min="15625" max="15636" width="9.1171875" style="1" customWidth="1"/>
    <col min="15637" max="15872" width="10.87890625" style="1"/>
    <col min="15873" max="15873" width="2.64453125" style="1" customWidth="1"/>
    <col min="15874" max="15879" width="5.8203125" style="1" customWidth="1"/>
    <col min="15880" max="15880" width="3.87890625" style="1" customWidth="1"/>
    <col min="15881" max="15892" width="9.1171875" style="1" customWidth="1"/>
    <col min="15893" max="16128" width="10.87890625" style="1"/>
    <col min="16129" max="16129" width="2.64453125" style="1" customWidth="1"/>
    <col min="16130" max="16135" width="5.8203125" style="1" customWidth="1"/>
    <col min="16136" max="16136" width="3.87890625" style="1" customWidth="1"/>
    <col min="16137" max="16148" width="9.1171875" style="1" customWidth="1"/>
    <col min="16149" max="16384" width="10.87890625" style="1"/>
  </cols>
  <sheetData>
    <row r="2" spans="1:24" ht="24.7">
      <c r="A2" s="64" t="s">
        <v>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9"/>
      <c r="S2" s="30"/>
      <c r="T2" s="2"/>
      <c r="U2" s="2"/>
    </row>
    <row r="3" spans="1:24" s="3" customFormat="1" ht="13.7">
      <c r="R3" s="31"/>
      <c r="S3" s="31"/>
    </row>
    <row r="4" spans="1:24" s="3" customFormat="1">
      <c r="B4" s="4" t="s">
        <v>5</v>
      </c>
      <c r="C4" s="1"/>
      <c r="D4" s="1"/>
      <c r="R4" s="31"/>
      <c r="S4" s="31"/>
    </row>
    <row r="5" spans="1:24" ht="21" customHeight="1">
      <c r="B5" s="6" t="s">
        <v>12</v>
      </c>
      <c r="C5" s="7">
        <v>20</v>
      </c>
      <c r="D5" s="1" t="s">
        <v>13</v>
      </c>
    </row>
    <row r="6" spans="1:24" ht="21" customHeight="1">
      <c r="B6" s="6" t="s">
        <v>14</v>
      </c>
      <c r="C6" s="7">
        <v>60</v>
      </c>
      <c r="D6" s="1" t="s">
        <v>15</v>
      </c>
      <c r="S6" s="65" t="s">
        <v>20</v>
      </c>
      <c r="T6" s="65"/>
      <c r="U6" s="65"/>
      <c r="V6" s="65"/>
      <c r="W6" s="65"/>
      <c r="X6" s="65"/>
    </row>
    <row r="7" spans="1:24" s="3" customFormat="1" ht="14.45" customHeight="1">
      <c r="R7" s="31"/>
      <c r="S7" s="5" t="s">
        <v>6</v>
      </c>
      <c r="T7" s="5" t="s">
        <v>7</v>
      </c>
      <c r="U7" s="5" t="s">
        <v>8</v>
      </c>
      <c r="V7" s="5" t="s">
        <v>9</v>
      </c>
      <c r="W7" s="5" t="s">
        <v>10</v>
      </c>
      <c r="X7" s="5" t="s">
        <v>11</v>
      </c>
    </row>
    <row r="8" spans="1:24" s="3" customFormat="1" ht="14.45" customHeight="1">
      <c r="R8" s="31"/>
      <c r="S8" s="8">
        <v>10</v>
      </c>
      <c r="T8" s="9">
        <f>C55*(1-(EXP(1)^($D$55-$E$55*($S$8-5))))</f>
        <v>3.9548992853660079</v>
      </c>
      <c r="U8" s="9">
        <f>($C$56)*(1-(EXP(1)^($D$55-$E$55*($S$8-5))))</f>
        <v>3.4755158445735304</v>
      </c>
      <c r="V8" s="9">
        <f>($C$57)*(1-(EXP(1)^($D$55-$E$55*($S$8-5))))</f>
        <v>2.9961324037810537</v>
      </c>
      <c r="W8" s="9">
        <f>($C$58)*(1-(EXP(1)^($D$55-$E$55*(($S$8)-5))))</f>
        <v>2.5167489629885771</v>
      </c>
      <c r="X8" s="9">
        <f>($C$59)*(1-(EXP(1)^($D$55-$E$55*($S$8-5))))</f>
        <v>2.0373655221961005</v>
      </c>
    </row>
    <row r="9" spans="1:24" s="3" customFormat="1" ht="14.45" customHeight="1">
      <c r="J9" s="10"/>
      <c r="R9" s="31"/>
      <c r="S9" s="8">
        <v>15</v>
      </c>
      <c r="T9" s="9">
        <f>C55*(1-(EXP(1)^($D$55-$E$55*($S$9-5))))</f>
        <v>8.123748041803589</v>
      </c>
      <c r="U9" s="9">
        <f>($C$56)*(1-(EXP(1)^($D$55-$E$55*($S$9-5))))</f>
        <v>7.1390477985329079</v>
      </c>
      <c r="V9" s="9">
        <f>($C$57)*(1-(EXP(1)^($D$55-$E$55*($S$9-5))))</f>
        <v>6.1543475552622269</v>
      </c>
      <c r="W9" s="9">
        <f>($C$58)*(1-(EXP(1)^($D$55-$E$55*(($S$9)-5))))</f>
        <v>5.1696473119915458</v>
      </c>
      <c r="X9" s="9">
        <f>($C$59)*(1-(EXP(1)^($D$55-$E$55*($S$9-5))))</f>
        <v>4.1849470687208647</v>
      </c>
    </row>
    <row r="10" spans="1:24" s="3" customFormat="1" ht="14.45" customHeight="1">
      <c r="I10" s="10"/>
      <c r="J10" s="10"/>
      <c r="R10" s="31"/>
      <c r="S10" s="8">
        <v>20</v>
      </c>
      <c r="T10" s="9">
        <f>C55*(1-(EXP(1)^($D$55-$E$55*($S$10-5))))</f>
        <v>11.571215598968076</v>
      </c>
      <c r="U10" s="9">
        <f>($C$56)*(1-(EXP(1)^($D$55-$E$55*($S$10-5))))</f>
        <v>10.168639010352988</v>
      </c>
      <c r="V10" s="9">
        <f>($C$57)*(1-(EXP(1)^($D$55-$E$55*($S$10-5))))</f>
        <v>8.7660624217379031</v>
      </c>
      <c r="W10" s="9">
        <f>($C$58)*(1-(EXP(1)^($D$55-$E$55*(($S$10)-5))))</f>
        <v>7.3634858331228168</v>
      </c>
      <c r="X10" s="9">
        <f>($C$59)*(1-(EXP(1)^($D$55-$E$55*($S$10-5))))</f>
        <v>5.9609092445077314</v>
      </c>
    </row>
    <row r="11" spans="1:24" s="3" customFormat="1" ht="14.45" customHeight="1">
      <c r="B11" s="4" t="s">
        <v>16</v>
      </c>
      <c r="C11" s="4"/>
      <c r="R11" s="31"/>
      <c r="S11" s="8">
        <v>25</v>
      </c>
      <c r="T11" s="9">
        <f>C55*(1-(EXP(1)^($D$55-$E$55*($S$11-5))))</f>
        <v>14.422130384338661</v>
      </c>
      <c r="U11" s="9">
        <f>($C$56)*(1-(EXP(1)^($D$55-$E$55*($S$11-5))))</f>
        <v>12.673987135082147</v>
      </c>
      <c r="V11" s="9">
        <f>($C$57)*(1-(EXP(1)^($D$55-$E$55*($S$11-5))))</f>
        <v>10.925843885825634</v>
      </c>
      <c r="W11" s="9">
        <f>($C$58)*(1-(EXP(1)^($D$55-$E$55*(($S$11)-5))))</f>
        <v>9.1777006365691225</v>
      </c>
      <c r="X11" s="9">
        <f>($C$59)*(1-(EXP(1)^($D$55-$E$55*($S$11-5))))</f>
        <v>7.4295573873126095</v>
      </c>
    </row>
    <row r="12" spans="1:24" ht="14.45" customHeight="1">
      <c r="B12" s="5" t="s">
        <v>6</v>
      </c>
      <c r="C12" s="5" t="s">
        <v>17</v>
      </c>
      <c r="S12" s="8">
        <v>30</v>
      </c>
      <c r="T12" s="9">
        <f>C55*(1-(EXP(1)^($D$55-$E$55*($S$12-5))))</f>
        <v>16.779720406195043</v>
      </c>
      <c r="U12" s="9">
        <f>($C$56)*(1-(EXP(1)^($D$55-$E$55*($S$12-5))))</f>
        <v>14.745807650534793</v>
      </c>
      <c r="V12" s="9">
        <f>($C$57)*(1-(EXP(1)^($D$55-$E$55*($S$12-5))))</f>
        <v>12.711894894874547</v>
      </c>
      <c r="W12" s="9">
        <f>($C$58)*(1-(EXP(1)^($D$55-$E$55*(($S$12)-5))))</f>
        <v>10.677982139214302</v>
      </c>
      <c r="X12" s="9">
        <f>($C$59)*(1-(EXP(1)^($D$55-$E$55*($S$12-5))))</f>
        <v>8.6440693835540561</v>
      </c>
    </row>
    <row r="13" spans="1:24" s="3" customFormat="1" ht="14.45" customHeight="1">
      <c r="B13" s="5">
        <f>B14-5</f>
        <v>45</v>
      </c>
      <c r="C13" s="12">
        <f t="shared" ref="C13:C27" si="0">($C$60)*(1-EXP($D$55-$E$55*(B13-5)))</f>
        <v>17.734878937927114</v>
      </c>
      <c r="R13" s="31"/>
      <c r="S13" s="8">
        <v>35</v>
      </c>
      <c r="T13" s="9">
        <f>C55*(1-(EXP(1)^($D$55-$E$55*($S$13-5))))</f>
        <v>18.729351008862913</v>
      </c>
      <c r="U13" s="9">
        <f>($C$56)*(1-(EXP(1)^($D$55-$E$55*($S$13-5))))</f>
        <v>16.459118549679609</v>
      </c>
      <c r="V13" s="9">
        <f>($C$57)*(1-(EXP(1)^($D$55-$E$55*($S$13-5))))</f>
        <v>14.188886090496309</v>
      </c>
      <c r="W13" s="9">
        <f>($C$58)*(1-(EXP(1)^($D$55-$E$55*(($S$13)-5))))</f>
        <v>11.91865363131301</v>
      </c>
      <c r="X13" s="9">
        <f>($C$59)*(1-(EXP(1)^($D$55-$E$55*($S$13-5))))</f>
        <v>9.6484211721297086</v>
      </c>
    </row>
    <row r="14" spans="1:24" s="3" customFormat="1" ht="14.45" customHeight="1">
      <c r="B14" s="5">
        <f>B15-5</f>
        <v>50</v>
      </c>
      <c r="C14" s="12">
        <f t="shared" si="0"/>
        <v>18.637022688601533</v>
      </c>
      <c r="R14" s="31"/>
      <c r="S14" s="8">
        <v>40</v>
      </c>
      <c r="T14" s="9">
        <f>C55*(1-(EXP(1)^($D$55-$E$55*($S$14-5))))</f>
        <v>20.341615843554607</v>
      </c>
      <c r="U14" s="9">
        <f>($C$56)*(1-(EXP(1)^($D$55-$E$55*($S$14-5))))</f>
        <v>17.875956647012128</v>
      </c>
      <c r="V14" s="9">
        <f>($C$57)*(1-(EXP(1)^($D$55-$E$55*($S$14-5))))</f>
        <v>15.410297450469651</v>
      </c>
      <c r="W14" s="9">
        <f>($C$58)*(1-(EXP(1)^($D$55-$E$55*(($S$14)-5))))</f>
        <v>12.944638253927174</v>
      </c>
      <c r="X14" s="9">
        <f>($C$59)*(1-(EXP(1)^($D$55-$E$55*($S$14-5))))</f>
        <v>10.478979057384697</v>
      </c>
    </row>
    <row r="15" spans="1:24" s="3" customFormat="1" ht="14.45" customHeight="1">
      <c r="B15" s="5">
        <f>B16-5</f>
        <v>55</v>
      </c>
      <c r="C15" s="12">
        <f t="shared" si="0"/>
        <v>19.383058703351669</v>
      </c>
      <c r="R15" s="31"/>
      <c r="S15" s="11">
        <f t="shared" ref="S15:S23" si="1">S14+5</f>
        <v>45</v>
      </c>
      <c r="T15" s="9">
        <f>C55*(1-(EXP(1)^($D$55-$E$55*($S$15-5))))</f>
        <v>21.67489297493859</v>
      </c>
      <c r="U15" s="9">
        <f>($C$56)*(1-(EXP(1)^($D$55-$E$55*($S$15-5))))</f>
        <v>19.047623852920189</v>
      </c>
      <c r="V15" s="9">
        <f>($C$57)*(1-(EXP(1)^($D$55-$E$55*($S$15-5))))</f>
        <v>16.420354730901792</v>
      </c>
      <c r="W15" s="9">
        <f>($C$58)*(1-(EXP(1)^($D$55-$E$55*(($S$15)-5))))</f>
        <v>13.793085608883393</v>
      </c>
      <c r="X15" s="9">
        <f>($C$59)*(1-(EXP(1)^($D$55-$E$55*($S$15-5))))</f>
        <v>11.165816486864994</v>
      </c>
    </row>
    <row r="16" spans="1:24" s="3" customFormat="1" ht="14.45" customHeight="1">
      <c r="B16" s="13">
        <f>C6</f>
        <v>60</v>
      </c>
      <c r="C16" s="12">
        <f t="shared" si="0"/>
        <v>20</v>
      </c>
      <c r="R16" s="31"/>
      <c r="S16" s="11">
        <f t="shared" si="1"/>
        <v>50</v>
      </c>
      <c r="T16" s="9">
        <f>C55*(1-(EXP(1)^($D$55-$E$55*($S$16-5))))</f>
        <v>22.77745867681438</v>
      </c>
      <c r="U16" s="9">
        <f>($C$56)*(1-(EXP(1)^($D$55-$E$55*($S$16-5))))</f>
        <v>20.016544750787759</v>
      </c>
      <c r="V16" s="9">
        <f>($C$57)*(1-(EXP(1)^($D$55-$E$55*($S$16-5))))</f>
        <v>17.255630824761141</v>
      </c>
      <c r="W16" s="9">
        <f>($C$58)*(1-(EXP(1)^($D$55-$E$55*(($S$16)-5))))</f>
        <v>14.494716898734524</v>
      </c>
      <c r="X16" s="9">
        <f>($C$59)*(1-(EXP(1)^($D$55-$E$55*($S$16-5))))</f>
        <v>11.733802972707904</v>
      </c>
    </row>
    <row r="17" spans="2:24" s="3" customFormat="1" ht="14.45" customHeight="1">
      <c r="B17" s="5">
        <f>B16+5</f>
        <v>65</v>
      </c>
      <c r="C17" s="12">
        <f t="shared" si="0"/>
        <v>20.510185240370195</v>
      </c>
      <c r="R17" s="31"/>
      <c r="S17" s="11">
        <f t="shared" si="1"/>
        <v>55</v>
      </c>
      <c r="T17" s="9">
        <f>C55*(1-(EXP(1)^($D$55-$E$55*($S$17-5))))</f>
        <v>23.689235454753238</v>
      </c>
      <c r="U17" s="9">
        <f>($C$56)*(1-(EXP(1)^($D$55-$E$55*($S$17-5))))</f>
        <v>20.817802737347947</v>
      </c>
      <c r="V17" s="9">
        <f>($C$57)*(1-(EXP(1)^($D$55-$E$55*($S$17-5))))</f>
        <v>17.946370019942663</v>
      </c>
      <c r="W17" s="9">
        <f>($C$58)*(1-(EXP(1)^($D$55-$E$55*(($S$17)-5))))</f>
        <v>15.074937302537377</v>
      </c>
      <c r="X17" s="9">
        <f>($C$59)*(1-(EXP(1)^($D$55-$E$55*($S$17-5))))</f>
        <v>12.203504585132091</v>
      </c>
    </row>
    <row r="18" spans="2:24" s="3" customFormat="1" ht="14.45" customHeight="1">
      <c r="B18" s="5">
        <f t="shared" ref="B18:B27" si="2">B17+5</f>
        <v>70</v>
      </c>
      <c r="C18" s="12">
        <f t="shared" si="0"/>
        <v>20.93208758489742</v>
      </c>
      <c r="R18" s="31"/>
      <c r="S18" s="11">
        <f t="shared" si="1"/>
        <v>60</v>
      </c>
      <c r="T18" s="9">
        <f>C55*(1-(EXP(1)^($D$55-$E$55*($S$18-5))))</f>
        <v>24.443237589387227</v>
      </c>
      <c r="U18" s="9">
        <f>($C$56)*(1-(EXP(1)^($D$55-$E$55*($S$18-5))))</f>
        <v>21.480410347978967</v>
      </c>
      <c r="V18" s="9">
        <f>($C$57)*(1-(EXP(1)^($D$55-$E$55*($S$18-5))))</f>
        <v>18.517583106570711</v>
      </c>
      <c r="W18" s="9">
        <f>($C$58)*(1-(EXP(1)^($D$55-$E$55*(($S$18)-5))))</f>
        <v>15.554755865162456</v>
      </c>
      <c r="X18" s="9">
        <f>($C$59)*(1-(EXP(1)^($D$55-$E$55*($S$18-5))))</f>
        <v>12.591928623754198</v>
      </c>
    </row>
    <row r="19" spans="2:24" s="3" customFormat="1" ht="14.45" customHeight="1">
      <c r="B19" s="5">
        <f t="shared" si="2"/>
        <v>75</v>
      </c>
      <c r="C19" s="12">
        <f t="shared" si="0"/>
        <v>21.280983582336329</v>
      </c>
      <c r="K19" s="14"/>
      <c r="L19" s="14"/>
      <c r="M19" s="14"/>
      <c r="N19" s="14"/>
      <c r="O19" s="14"/>
      <c r="P19" s="14"/>
      <c r="Q19" s="14"/>
      <c r="R19" s="31"/>
      <c r="S19" s="11">
        <f t="shared" si="1"/>
        <v>65</v>
      </c>
      <c r="T19" s="9">
        <f>C55*(1-(EXP(1)^($D$55-$E$55*($S$19-5))))</f>
        <v>25.066766541635594</v>
      </c>
      <c r="U19" s="9">
        <f>($C$56)*(1-(EXP(1)^($D$55-$E$55*($S$19-5))))</f>
        <v>22.028359763810673</v>
      </c>
      <c r="V19" s="9">
        <f>($C$57)*(1-(EXP(1)^($D$55-$E$55*($S$19-5))))</f>
        <v>18.989952985985756</v>
      </c>
      <c r="W19" s="9">
        <f>($C$58)*(1-(EXP(1)^($D$55-$E$55*(($S$19)-5))))</f>
        <v>15.951546208160837</v>
      </c>
      <c r="X19" s="9">
        <f>($C$59)*(1-(EXP(1)^($D$55-$E$55*($S$19-5))))</f>
        <v>12.913139430335917</v>
      </c>
    </row>
    <row r="20" spans="2:24" s="3" customFormat="1" ht="14.45" customHeight="1">
      <c r="B20" s="5">
        <f t="shared" si="2"/>
        <v>80</v>
      </c>
      <c r="C20" s="12">
        <f t="shared" si="0"/>
        <v>21.569506314214713</v>
      </c>
      <c r="R20" s="31"/>
      <c r="S20" s="11">
        <f t="shared" si="1"/>
        <v>70</v>
      </c>
      <c r="T20" s="9">
        <f>C55*(1-(EXP(1)^($D$55-$E$55*($S$20-5))))</f>
        <v>25.582399503975516</v>
      </c>
      <c r="U20" s="9">
        <f>($C$56)*(1-(EXP(1)^($D$55-$E$55*($S$20-5))))</f>
        <v>22.481491538171632</v>
      </c>
      <c r="V20" s="9">
        <f>($C$57)*(1-(EXP(1)^($D$55-$E$55*($S$20-5))))</f>
        <v>19.380583572367751</v>
      </c>
      <c r="W20" s="9">
        <f>($C$58)*(1-(EXP(1)^($D$55-$E$55*(($S$20)-5))))</f>
        <v>16.279675606563867</v>
      </c>
      <c r="X20" s="9">
        <f>($C$59)*(1-(EXP(1)^($D$55-$E$55*($S$20-5))))</f>
        <v>13.178767640759986</v>
      </c>
    </row>
    <row r="21" spans="2:24" s="3" customFormat="1" ht="14.45" customHeight="1">
      <c r="B21" s="5">
        <f t="shared" si="2"/>
        <v>85</v>
      </c>
      <c r="C21" s="12">
        <f t="shared" si="0"/>
        <v>21.808102822691833</v>
      </c>
      <c r="R21" s="31"/>
      <c r="S21" s="11">
        <f t="shared" si="1"/>
        <v>75</v>
      </c>
      <c r="T21" s="9">
        <f>C55*(1-(EXP(1)^($D$55-$E$55*($S$21-5))))</f>
        <v>26.00880689194479</v>
      </c>
      <c r="U21" s="9">
        <f>($C$56)*(1-(EXP(1)^($D$55-$E$55*($S$21-5))))</f>
        <v>22.856212997859391</v>
      </c>
      <c r="V21" s="9">
        <f>($C$57)*(1-(EXP(1)^($D$55-$E$55*($S$21-5))))</f>
        <v>19.703619103773992</v>
      </c>
      <c r="W21" s="9">
        <f>($C$58)*(1-(EXP(1)^($D$55-$E$55*(($S$21)-5))))</f>
        <v>16.551025209688596</v>
      </c>
      <c r="X21" s="9">
        <f>($C$59)*(1-(EXP(1)^($D$55-$E$55*($S$21-5))))</f>
        <v>13.398431315603199</v>
      </c>
    </row>
    <row r="22" spans="2:24" s="3" customFormat="1" ht="14.45" customHeight="1">
      <c r="B22" s="5">
        <f t="shared" si="2"/>
        <v>90</v>
      </c>
      <c r="C22" s="12">
        <f t="shared" si="0"/>
        <v>22.005412384703984</v>
      </c>
      <c r="R22" s="31"/>
      <c r="S22" s="11">
        <f t="shared" si="1"/>
        <v>80</v>
      </c>
      <c r="T22" s="9">
        <f>C55*(1-(EXP(1)^($D$55-$E$55*($S$22-5))))</f>
        <v>26.361428376206913</v>
      </c>
      <c r="U22" s="9">
        <f>($C$56)*(1-(EXP(1)^($D$55-$E$55*($S$22-5))))</f>
        <v>23.166092331632772</v>
      </c>
      <c r="V22" s="9">
        <f>($C$57)*(1-(EXP(1)^($D$55-$E$55*($S$22-5))))</f>
        <v>19.970756287058634</v>
      </c>
      <c r="W22" s="9">
        <f>($C$58)*(1-(EXP(1)^($D$55-$E$55*(($S$22)-5))))</f>
        <v>16.775420242484497</v>
      </c>
      <c r="X22" s="9">
        <f>($C$59)*(1-(EXP(1)^($D$55-$E$55*($S$22-5))))</f>
        <v>13.580084197910359</v>
      </c>
    </row>
    <row r="23" spans="2:24" s="3" customFormat="1" ht="14.45" customHeight="1">
      <c r="B23" s="5">
        <f t="shared" si="2"/>
        <v>95</v>
      </c>
      <c r="C23" s="12">
        <f t="shared" si="0"/>
        <v>22.168579329224297</v>
      </c>
      <c r="R23" s="31"/>
      <c r="S23" s="11">
        <f t="shared" si="1"/>
        <v>85</v>
      </c>
      <c r="T23" s="9">
        <f>C55*(1-(EXP(1)^($D$55-$E$55*($S$23-5))))</f>
        <v>26.653031933442136</v>
      </c>
      <c r="U23" s="9">
        <f>($C$56)*(1-(EXP(1)^($D$55-$E$55*($S$23-5))))</f>
        <v>23.42234987711695</v>
      </c>
      <c r="V23" s="9">
        <f>($C$57)*(1-(EXP(1)^($D$55-$E$55*($S$23-5))))</f>
        <v>20.191667820791768</v>
      </c>
      <c r="W23" s="9">
        <f>($C$58)*(1-(EXP(1)^($D$55-$E$55*(($S$23)-5))))</f>
        <v>16.960985764466585</v>
      </c>
      <c r="X23" s="9">
        <f>($C$59)*(1-(EXP(1)^($D$55-$E$55*($S$23-5))))</f>
        <v>13.730303708141403</v>
      </c>
    </row>
    <row r="24" spans="2:24" s="3" customFormat="1" ht="14.45" customHeight="1">
      <c r="B24" s="5">
        <f t="shared" si="2"/>
        <v>100</v>
      </c>
      <c r="C24" s="12">
        <f t="shared" si="0"/>
        <v>22.303511724353001</v>
      </c>
      <c r="H24" s="4"/>
      <c r="K24" s="4"/>
      <c r="L24" s="4"/>
      <c r="M24" s="4"/>
      <c r="N24" s="4"/>
      <c r="O24" s="4"/>
      <c r="P24" s="4"/>
      <c r="Q24" s="4"/>
      <c r="R24" s="32"/>
      <c r="S24" s="33"/>
    </row>
    <row r="25" spans="2:24" s="3" customFormat="1" ht="14.45" customHeight="1">
      <c r="B25" s="5">
        <f t="shared" si="2"/>
        <v>105</v>
      </c>
      <c r="C25" s="12">
        <f t="shared" si="0"/>
        <v>22.415095300969536</v>
      </c>
      <c r="H25" s="15"/>
      <c r="K25" s="16"/>
      <c r="L25" s="16"/>
      <c r="M25" s="16"/>
      <c r="N25" s="16"/>
      <c r="O25" s="16"/>
      <c r="P25" s="16"/>
      <c r="Q25" s="16"/>
      <c r="R25" s="34"/>
      <c r="S25" s="34"/>
    </row>
    <row r="26" spans="2:24" s="3" customFormat="1" ht="14.45" customHeight="1">
      <c r="B26" s="5">
        <f t="shared" si="2"/>
        <v>110</v>
      </c>
      <c r="C26" s="17">
        <f t="shared" si="0"/>
        <v>22.50737035885065</v>
      </c>
      <c r="H26" s="15"/>
      <c r="K26" s="18"/>
      <c r="L26" s="18"/>
      <c r="M26" s="18"/>
      <c r="N26" s="18"/>
      <c r="O26" s="18"/>
      <c r="P26" s="18"/>
      <c r="Q26" s="18"/>
      <c r="R26" s="35"/>
      <c r="S26" s="35"/>
    </row>
    <row r="27" spans="2:24" s="3" customFormat="1" ht="14.45" customHeight="1">
      <c r="B27" s="5">
        <f t="shared" si="2"/>
        <v>115</v>
      </c>
      <c r="C27" s="17">
        <f t="shared" si="0"/>
        <v>22.583678060800587</v>
      </c>
      <c r="H27" s="15"/>
      <c r="K27" s="19"/>
      <c r="L27" s="19"/>
      <c r="M27" s="19"/>
      <c r="N27" s="19"/>
      <c r="O27" s="19"/>
      <c r="P27" s="19"/>
      <c r="Q27" s="19"/>
      <c r="R27" s="19"/>
      <c r="S27" s="19"/>
    </row>
    <row r="28" spans="2:24" s="3" customFormat="1" ht="14.45" customHeight="1">
      <c r="H28" s="15"/>
      <c r="I28" s="18"/>
      <c r="J28" s="18"/>
      <c r="K28" s="18"/>
      <c r="L28" s="18"/>
      <c r="M28" s="18"/>
      <c r="N28" s="18"/>
      <c r="O28" s="18"/>
      <c r="P28" s="18"/>
      <c r="Q28" s="18"/>
      <c r="R28" s="35"/>
      <c r="S28" s="35"/>
    </row>
    <row r="29" spans="2:24" s="3" customFormat="1" ht="14.45" customHeight="1">
      <c r="H29" s="15"/>
      <c r="I29" s="18"/>
      <c r="J29" s="18"/>
      <c r="K29" s="18"/>
      <c r="L29" s="18"/>
      <c r="M29" s="18"/>
      <c r="N29" s="18"/>
      <c r="O29" s="18"/>
      <c r="P29" s="18"/>
      <c r="Q29" s="18"/>
      <c r="R29" s="35"/>
      <c r="S29" s="35"/>
    </row>
    <row r="30" spans="2:24" s="3" customFormat="1" ht="14.45" customHeight="1"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35"/>
      <c r="S30" s="35"/>
    </row>
    <row r="31" spans="2:24" s="3" customFormat="1" ht="14.45" customHeight="1">
      <c r="H31" s="15"/>
      <c r="I31" s="18"/>
      <c r="J31" s="18"/>
      <c r="K31" s="18"/>
      <c r="L31" s="18"/>
      <c r="M31" s="18"/>
      <c r="N31" s="18"/>
      <c r="O31" s="18"/>
      <c r="P31" s="18"/>
      <c r="Q31" s="18"/>
      <c r="R31" s="35"/>
      <c r="S31" s="35"/>
    </row>
    <row r="32" spans="2:24" s="3" customFormat="1" ht="0.7" customHeight="1">
      <c r="H32" s="15"/>
      <c r="I32" s="18"/>
      <c r="J32" s="18"/>
      <c r="K32" s="18"/>
      <c r="L32" s="18"/>
      <c r="M32" s="18"/>
      <c r="N32" s="18"/>
      <c r="O32" s="18"/>
      <c r="P32" s="18"/>
      <c r="Q32" s="18"/>
      <c r="R32" s="35"/>
      <c r="S32" s="35"/>
    </row>
    <row r="33" spans="8:19" s="3" customFormat="1" ht="23" customHeight="1">
      <c r="H33" s="15"/>
      <c r="I33" s="18"/>
      <c r="J33" s="18"/>
      <c r="K33" s="18"/>
      <c r="L33" s="18"/>
      <c r="M33" s="18"/>
      <c r="N33" s="18"/>
      <c r="O33" s="18"/>
      <c r="P33" s="18"/>
      <c r="Q33" s="18"/>
      <c r="R33" s="35"/>
      <c r="S33" s="35"/>
    </row>
    <row r="34" spans="8:19" s="3" customFormat="1" ht="23" customHeight="1"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35"/>
      <c r="S34" s="35"/>
    </row>
    <row r="35" spans="8:19" s="3" customFormat="1" ht="23" customHeight="1">
      <c r="H35" s="15"/>
      <c r="I35" s="18"/>
      <c r="J35" s="18"/>
      <c r="K35" s="18"/>
      <c r="L35" s="18"/>
      <c r="M35" s="18"/>
      <c r="N35" s="18"/>
      <c r="O35" s="18"/>
      <c r="P35" s="18"/>
      <c r="Q35" s="18"/>
      <c r="R35" s="35"/>
      <c r="S35" s="35"/>
    </row>
    <row r="36" spans="8:19" s="3" customFormat="1" ht="23" customHeight="1">
      <c r="H36" s="15"/>
      <c r="I36" s="18"/>
      <c r="J36" s="18"/>
      <c r="K36" s="18"/>
      <c r="L36" s="18"/>
      <c r="M36" s="18"/>
      <c r="N36" s="18"/>
      <c r="O36" s="18"/>
      <c r="P36" s="18"/>
      <c r="Q36" s="18"/>
      <c r="R36" s="35"/>
      <c r="S36" s="35"/>
    </row>
    <row r="37" spans="8:19" s="3" customFormat="1" ht="23" customHeight="1">
      <c r="H37" s="15"/>
      <c r="I37" s="18"/>
      <c r="J37" s="18"/>
      <c r="K37" s="18"/>
      <c r="L37" s="18"/>
      <c r="M37" s="18"/>
      <c r="N37" s="18"/>
      <c r="O37" s="18"/>
      <c r="P37" s="18"/>
      <c r="Q37" s="18"/>
      <c r="R37" s="35"/>
      <c r="S37" s="35"/>
    </row>
    <row r="38" spans="8:19" s="3" customFormat="1" ht="23" customHeight="1"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35"/>
      <c r="S38" s="35"/>
    </row>
    <row r="39" spans="8:19" s="3" customFormat="1" ht="23" customHeight="1">
      <c r="H39" s="15"/>
      <c r="I39" s="18"/>
      <c r="J39" s="18"/>
      <c r="K39" s="18"/>
      <c r="L39" s="18"/>
      <c r="M39" s="18"/>
      <c r="N39" s="18"/>
      <c r="O39" s="18"/>
      <c r="P39" s="18"/>
      <c r="Q39" s="18"/>
      <c r="R39" s="35"/>
      <c r="S39" s="35"/>
    </row>
    <row r="40" spans="8:19" s="3" customFormat="1" ht="23" customHeight="1">
      <c r="H40" s="15"/>
      <c r="I40" s="18"/>
      <c r="J40" s="18"/>
      <c r="K40" s="18"/>
      <c r="L40" s="18"/>
      <c r="M40" s="18"/>
      <c r="N40" s="18"/>
      <c r="O40" s="18"/>
      <c r="P40" s="18"/>
      <c r="Q40" s="18"/>
      <c r="R40" s="35"/>
      <c r="S40" s="35"/>
    </row>
    <row r="41" spans="8:19" s="3" customFormat="1" ht="23" customHeight="1">
      <c r="H41" s="15"/>
      <c r="I41" s="18"/>
      <c r="J41" s="18"/>
      <c r="K41" s="18"/>
      <c r="L41" s="18"/>
      <c r="M41" s="18"/>
      <c r="N41" s="18"/>
      <c r="O41" s="18"/>
      <c r="P41" s="18"/>
      <c r="Q41" s="18"/>
      <c r="R41" s="35"/>
      <c r="S41" s="35"/>
    </row>
    <row r="42" spans="8:19" s="3" customFormat="1" ht="23" customHeight="1">
      <c r="H42" s="15"/>
      <c r="I42" s="18"/>
      <c r="J42" s="18"/>
      <c r="K42" s="18"/>
      <c r="L42" s="18"/>
      <c r="M42" s="18"/>
      <c r="N42" s="18"/>
      <c r="O42" s="18"/>
      <c r="P42" s="18"/>
      <c r="Q42" s="18"/>
      <c r="R42" s="35"/>
      <c r="S42" s="35"/>
    </row>
    <row r="43" spans="8:19" s="3" customFormat="1" ht="23" customHeight="1">
      <c r="H43" s="15"/>
      <c r="I43" s="18"/>
      <c r="J43" s="18"/>
      <c r="K43" s="18"/>
      <c r="L43" s="18"/>
      <c r="M43" s="18"/>
      <c r="N43" s="18"/>
      <c r="O43" s="18"/>
      <c r="P43" s="18"/>
      <c r="Q43" s="18"/>
      <c r="R43" s="35"/>
      <c r="S43" s="35"/>
    </row>
    <row r="44" spans="8:19" s="3" customFormat="1" ht="23" customHeight="1">
      <c r="H44" s="15"/>
      <c r="I44" s="18"/>
      <c r="J44" s="18"/>
      <c r="K44" s="18"/>
      <c r="L44" s="18"/>
      <c r="M44" s="18"/>
      <c r="N44" s="18"/>
      <c r="O44" s="18"/>
      <c r="P44" s="18"/>
      <c r="Q44" s="18"/>
      <c r="R44" s="35"/>
      <c r="S44" s="35"/>
    </row>
    <row r="45" spans="8:19" s="3" customFormat="1" ht="23" customHeight="1">
      <c r="H45" s="15"/>
      <c r="I45" s="18"/>
      <c r="J45" s="18"/>
      <c r="K45" s="18"/>
      <c r="L45" s="18"/>
      <c r="M45" s="18"/>
      <c r="N45" s="18"/>
      <c r="O45" s="18"/>
      <c r="P45" s="18"/>
      <c r="Q45" s="18"/>
      <c r="R45" s="35"/>
      <c r="S45" s="35"/>
    </row>
    <row r="46" spans="8:19" s="3" customFormat="1" ht="23" customHeight="1">
      <c r="H46" s="15"/>
      <c r="I46" s="18"/>
      <c r="J46" s="18"/>
      <c r="K46" s="18"/>
      <c r="L46" s="18"/>
      <c r="M46" s="18"/>
      <c r="N46" s="18"/>
      <c r="O46" s="18"/>
      <c r="P46" s="18"/>
      <c r="Q46" s="18"/>
      <c r="R46" s="35"/>
      <c r="S46" s="35"/>
    </row>
    <row r="47" spans="8:19" s="3" customFormat="1" ht="23" customHeight="1">
      <c r="H47" s="15"/>
      <c r="I47" s="18"/>
      <c r="J47" s="18"/>
      <c r="K47" s="18"/>
      <c r="L47" s="18"/>
      <c r="M47" s="18"/>
      <c r="N47" s="18"/>
      <c r="O47" s="18"/>
      <c r="P47" s="18"/>
      <c r="Q47" s="18"/>
      <c r="R47" s="35"/>
      <c r="S47" s="35"/>
    </row>
    <row r="48" spans="8:19" s="3" customFormat="1" ht="23" customHeight="1">
      <c r="H48" s="15"/>
      <c r="I48" s="18"/>
      <c r="J48" s="18"/>
      <c r="K48" s="18"/>
      <c r="L48" s="18"/>
      <c r="M48" s="18"/>
      <c r="N48" s="18"/>
      <c r="O48" s="18"/>
      <c r="P48" s="18"/>
      <c r="Q48" s="18"/>
      <c r="R48" s="35"/>
      <c r="S48" s="35"/>
    </row>
    <row r="49" spans="1:22" s="3" customFormat="1" ht="23" customHeight="1">
      <c r="H49" s="15"/>
      <c r="I49" s="18"/>
      <c r="J49" s="18"/>
      <c r="K49" s="18"/>
      <c r="L49" s="18"/>
      <c r="M49" s="18"/>
      <c r="N49" s="18"/>
      <c r="O49" s="18"/>
      <c r="P49" s="18"/>
      <c r="Q49" s="18"/>
      <c r="R49" s="35"/>
      <c r="S49" s="35"/>
    </row>
    <row r="50" spans="1:22" s="3" customFormat="1" ht="23" customHeight="1">
      <c r="H50" s="15"/>
      <c r="I50" s="18"/>
      <c r="J50" s="18"/>
      <c r="K50" s="18"/>
      <c r="L50" s="18"/>
      <c r="M50" s="18"/>
      <c r="N50" s="18"/>
      <c r="O50" s="18"/>
      <c r="P50" s="18"/>
      <c r="Q50" s="18"/>
      <c r="R50" s="35"/>
      <c r="S50" s="35"/>
    </row>
    <row r="51" spans="1:22" s="3" customFormat="1" ht="23" hidden="1" customHeight="1">
      <c r="H51" s="15"/>
      <c r="I51" s="18"/>
      <c r="J51" s="18"/>
      <c r="K51" s="18"/>
      <c r="L51" s="18"/>
      <c r="M51" s="18"/>
      <c r="N51" s="18"/>
      <c r="O51" s="18"/>
      <c r="P51" s="18"/>
      <c r="Q51" s="18"/>
      <c r="R51" s="35"/>
      <c r="S51" s="35"/>
      <c r="T51" s="18"/>
    </row>
    <row r="52" spans="1:22" s="21" customFormat="1" ht="23" hidden="1" customHeight="1">
      <c r="A52" s="24"/>
      <c r="B52" s="45" t="s">
        <v>18</v>
      </c>
      <c r="C52" s="46"/>
      <c r="D52" s="46"/>
      <c r="E52" s="46"/>
      <c r="F52" s="25"/>
      <c r="H52" s="22"/>
      <c r="I52" s="22"/>
      <c r="J52" s="23"/>
      <c r="K52" s="23"/>
      <c r="R52" s="36"/>
      <c r="S52" s="36"/>
    </row>
    <row r="53" spans="1:22" s="21" customFormat="1" ht="23" hidden="1" customHeight="1">
      <c r="A53" s="24"/>
      <c r="B53" s="67"/>
      <c r="C53" s="67"/>
      <c r="D53" s="67"/>
      <c r="E53" s="67"/>
      <c r="F53" s="25"/>
      <c r="G53" s="23"/>
      <c r="H53" s="22"/>
      <c r="I53" s="22"/>
      <c r="J53" s="23"/>
      <c r="K53" s="23"/>
      <c r="L53" s="23"/>
      <c r="M53" s="23"/>
      <c r="N53" s="23"/>
      <c r="O53" s="23"/>
      <c r="P53" s="23"/>
      <c r="Q53" s="23"/>
      <c r="R53" s="37"/>
      <c r="S53" s="36"/>
    </row>
    <row r="54" spans="1:22" s="21" customFormat="1" ht="23" hidden="1" customHeight="1">
      <c r="A54" s="24"/>
      <c r="B54" s="39" t="s">
        <v>19</v>
      </c>
      <c r="C54" s="39" t="s">
        <v>0</v>
      </c>
      <c r="D54" s="39" t="s">
        <v>1</v>
      </c>
      <c r="E54" s="39" t="s">
        <v>2</v>
      </c>
      <c r="F54" s="25"/>
      <c r="H54" s="22"/>
      <c r="I54" s="22"/>
      <c r="R54" s="36"/>
      <c r="S54" s="36"/>
    </row>
    <row r="55" spans="1:22" s="21" customFormat="1" ht="23" hidden="1" customHeight="1">
      <c r="A55" s="24"/>
      <c r="B55" s="39">
        <v>1</v>
      </c>
      <c r="C55" s="39">
        <v>28.046600000000002</v>
      </c>
      <c r="D55" s="39">
        <v>3.7999999999999999E-2</v>
      </c>
      <c r="E55" s="39">
        <v>3.7999999999999999E-2</v>
      </c>
      <c r="F55" s="25"/>
      <c r="H55" s="23"/>
      <c r="I55" s="23"/>
      <c r="R55" s="36"/>
      <c r="S55" s="36"/>
      <c r="T55" s="36"/>
      <c r="U55" s="36"/>
      <c r="V55" s="36"/>
    </row>
    <row r="56" spans="1:22" s="21" customFormat="1" ht="23" hidden="1" customHeight="1">
      <c r="A56" s="24"/>
      <c r="B56" s="39">
        <v>2</v>
      </c>
      <c r="C56" s="40">
        <v>24.646999999999998</v>
      </c>
      <c r="D56" s="39">
        <v>3.7999999999999999E-2</v>
      </c>
      <c r="E56" s="39">
        <v>3.7999999999999999E-2</v>
      </c>
      <c r="F56" s="25"/>
      <c r="R56" s="36"/>
      <c r="S56" s="36"/>
      <c r="T56" s="36"/>
      <c r="U56" s="36"/>
      <c r="V56" s="36"/>
    </row>
    <row r="57" spans="1:22" s="21" customFormat="1" ht="23" hidden="1" customHeight="1">
      <c r="A57" s="24"/>
      <c r="B57" s="39">
        <v>3</v>
      </c>
      <c r="C57" s="39">
        <v>21.247399999999999</v>
      </c>
      <c r="D57" s="39">
        <v>3.7999999999999999E-2</v>
      </c>
      <c r="E57" s="39">
        <v>3.7999999999999999E-2</v>
      </c>
      <c r="R57" s="36"/>
      <c r="S57" s="36"/>
      <c r="T57" s="38"/>
      <c r="U57" s="36"/>
      <c r="V57" s="36"/>
    </row>
    <row r="58" spans="1:22" s="21" customFormat="1" ht="23" hidden="1" customHeight="1">
      <c r="B58" s="39">
        <v>4</v>
      </c>
      <c r="C58" s="39">
        <v>17.847799999999999</v>
      </c>
      <c r="D58" s="39">
        <v>3.7999999999999999E-2</v>
      </c>
      <c r="E58" s="39">
        <v>3.7999999999999999E-2</v>
      </c>
      <c r="R58" s="36"/>
      <c r="S58" s="36"/>
      <c r="T58" s="36"/>
      <c r="U58" s="36"/>
      <c r="V58" s="36"/>
    </row>
    <row r="59" spans="1:22" ht="23" hidden="1" customHeight="1">
      <c r="B59" s="39">
        <v>5</v>
      </c>
      <c r="C59" s="39">
        <v>14.4482</v>
      </c>
      <c r="D59" s="39">
        <v>3.7999999999999999E-2</v>
      </c>
      <c r="E59" s="39">
        <v>3.7999999999999999E-2</v>
      </c>
      <c r="T59" s="28"/>
      <c r="U59" s="28"/>
      <c r="V59" s="28"/>
    </row>
    <row r="60" spans="1:22" ht="23" hidden="1" customHeight="1">
      <c r="B60" s="42" t="s">
        <v>3</v>
      </c>
      <c r="C60" s="51">
        <f>C5/(1-(EXP(1)^($D$55-$E$55*($C$6-5))))</f>
        <v>22.948351172740949</v>
      </c>
      <c r="D60" s="49"/>
      <c r="E60" s="47"/>
      <c r="T60" s="28"/>
      <c r="U60" s="28"/>
      <c r="V60" s="28"/>
    </row>
    <row r="61" spans="1:22" ht="23" hidden="1" customHeight="1">
      <c r="B61" s="20"/>
      <c r="C61" s="20"/>
      <c r="D61" s="27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22" ht="23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22" ht="23" customHeight="1"/>
    <row r="64" spans="1:22" ht="23" customHeight="1"/>
    <row r="65" ht="23" customHeight="1"/>
    <row r="66" ht="23" customHeight="1"/>
    <row r="67" ht="23" customHeight="1"/>
    <row r="68" ht="23" customHeight="1"/>
    <row r="69" ht="23" customHeight="1"/>
    <row r="70" ht="23" customHeight="1"/>
  </sheetData>
  <sheetProtection algorithmName="SHA-512" hashValue="HAObWnAMddKQdIVhLPLOmf8nV8tIgLUCiuYH9wHmBWQOyix78d36A09eudh1EMIzOOH8SjUk/42aBtAa09mSuA==" saltValue="XrAuoE50KriDYnliXSoOWQ==" spinCount="100000" sheet="1" objects="1" scenarios="1"/>
  <protectedRanges>
    <protectedRange sqref="C5:C6" name="林分情報"/>
  </protectedRanges>
  <mergeCells count="3">
    <mergeCell ref="S6:X6"/>
    <mergeCell ref="B53:E53"/>
    <mergeCell ref="A2:Q2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300" verticalDpi="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8742-D98F-4898-B3CA-D15EFB5B3A9D}">
  <sheetPr>
    <tabColor rgb="FFFF0000"/>
  </sheetPr>
  <dimension ref="A2:X70"/>
  <sheetViews>
    <sheetView zoomScale="70" zoomScaleNormal="70" workbookViewId="0">
      <selection activeCell="AB76" sqref="AB76"/>
    </sheetView>
  </sheetViews>
  <sheetFormatPr defaultColWidth="10.87890625" defaultRowHeight="17.350000000000001"/>
  <cols>
    <col min="1" max="1" width="2.64453125" style="1" customWidth="1"/>
    <col min="2" max="3" width="8.3515625" style="1" customWidth="1"/>
    <col min="4" max="7" width="5.8203125" style="1" customWidth="1"/>
    <col min="8" max="8" width="3.87890625" style="1" customWidth="1"/>
    <col min="9" max="17" width="9.1171875" style="1" customWidth="1"/>
    <col min="18" max="19" width="9.1171875" style="28" customWidth="1"/>
    <col min="20" max="20" width="9.1171875" style="1" customWidth="1"/>
    <col min="21" max="256" width="10.87890625" style="1"/>
    <col min="257" max="257" width="2.64453125" style="1" customWidth="1"/>
    <col min="258" max="263" width="5.8203125" style="1" customWidth="1"/>
    <col min="264" max="264" width="3.87890625" style="1" customWidth="1"/>
    <col min="265" max="276" width="9.1171875" style="1" customWidth="1"/>
    <col min="277" max="512" width="10.87890625" style="1"/>
    <col min="513" max="513" width="2.64453125" style="1" customWidth="1"/>
    <col min="514" max="519" width="5.8203125" style="1" customWidth="1"/>
    <col min="520" max="520" width="3.87890625" style="1" customWidth="1"/>
    <col min="521" max="532" width="9.1171875" style="1" customWidth="1"/>
    <col min="533" max="768" width="10.87890625" style="1"/>
    <col min="769" max="769" width="2.64453125" style="1" customWidth="1"/>
    <col min="770" max="775" width="5.8203125" style="1" customWidth="1"/>
    <col min="776" max="776" width="3.87890625" style="1" customWidth="1"/>
    <col min="777" max="788" width="9.1171875" style="1" customWidth="1"/>
    <col min="789" max="1024" width="10.87890625" style="1"/>
    <col min="1025" max="1025" width="2.64453125" style="1" customWidth="1"/>
    <col min="1026" max="1031" width="5.8203125" style="1" customWidth="1"/>
    <col min="1032" max="1032" width="3.87890625" style="1" customWidth="1"/>
    <col min="1033" max="1044" width="9.1171875" style="1" customWidth="1"/>
    <col min="1045" max="1280" width="10.87890625" style="1"/>
    <col min="1281" max="1281" width="2.64453125" style="1" customWidth="1"/>
    <col min="1282" max="1287" width="5.8203125" style="1" customWidth="1"/>
    <col min="1288" max="1288" width="3.87890625" style="1" customWidth="1"/>
    <col min="1289" max="1300" width="9.1171875" style="1" customWidth="1"/>
    <col min="1301" max="1536" width="10.87890625" style="1"/>
    <col min="1537" max="1537" width="2.64453125" style="1" customWidth="1"/>
    <col min="1538" max="1543" width="5.8203125" style="1" customWidth="1"/>
    <col min="1544" max="1544" width="3.87890625" style="1" customWidth="1"/>
    <col min="1545" max="1556" width="9.1171875" style="1" customWidth="1"/>
    <col min="1557" max="1792" width="10.87890625" style="1"/>
    <col min="1793" max="1793" width="2.64453125" style="1" customWidth="1"/>
    <col min="1794" max="1799" width="5.8203125" style="1" customWidth="1"/>
    <col min="1800" max="1800" width="3.87890625" style="1" customWidth="1"/>
    <col min="1801" max="1812" width="9.1171875" style="1" customWidth="1"/>
    <col min="1813" max="2048" width="10.87890625" style="1"/>
    <col min="2049" max="2049" width="2.64453125" style="1" customWidth="1"/>
    <col min="2050" max="2055" width="5.8203125" style="1" customWidth="1"/>
    <col min="2056" max="2056" width="3.87890625" style="1" customWidth="1"/>
    <col min="2057" max="2068" width="9.1171875" style="1" customWidth="1"/>
    <col min="2069" max="2304" width="10.87890625" style="1"/>
    <col min="2305" max="2305" width="2.64453125" style="1" customWidth="1"/>
    <col min="2306" max="2311" width="5.8203125" style="1" customWidth="1"/>
    <col min="2312" max="2312" width="3.87890625" style="1" customWidth="1"/>
    <col min="2313" max="2324" width="9.1171875" style="1" customWidth="1"/>
    <col min="2325" max="2560" width="10.87890625" style="1"/>
    <col min="2561" max="2561" width="2.64453125" style="1" customWidth="1"/>
    <col min="2562" max="2567" width="5.8203125" style="1" customWidth="1"/>
    <col min="2568" max="2568" width="3.87890625" style="1" customWidth="1"/>
    <col min="2569" max="2580" width="9.1171875" style="1" customWidth="1"/>
    <col min="2581" max="2816" width="10.87890625" style="1"/>
    <col min="2817" max="2817" width="2.64453125" style="1" customWidth="1"/>
    <col min="2818" max="2823" width="5.8203125" style="1" customWidth="1"/>
    <col min="2824" max="2824" width="3.87890625" style="1" customWidth="1"/>
    <col min="2825" max="2836" width="9.1171875" style="1" customWidth="1"/>
    <col min="2837" max="3072" width="10.87890625" style="1"/>
    <col min="3073" max="3073" width="2.64453125" style="1" customWidth="1"/>
    <col min="3074" max="3079" width="5.8203125" style="1" customWidth="1"/>
    <col min="3080" max="3080" width="3.87890625" style="1" customWidth="1"/>
    <col min="3081" max="3092" width="9.1171875" style="1" customWidth="1"/>
    <col min="3093" max="3328" width="10.87890625" style="1"/>
    <col min="3329" max="3329" width="2.64453125" style="1" customWidth="1"/>
    <col min="3330" max="3335" width="5.8203125" style="1" customWidth="1"/>
    <col min="3336" max="3336" width="3.87890625" style="1" customWidth="1"/>
    <col min="3337" max="3348" width="9.1171875" style="1" customWidth="1"/>
    <col min="3349" max="3584" width="10.87890625" style="1"/>
    <col min="3585" max="3585" width="2.64453125" style="1" customWidth="1"/>
    <col min="3586" max="3591" width="5.8203125" style="1" customWidth="1"/>
    <col min="3592" max="3592" width="3.87890625" style="1" customWidth="1"/>
    <col min="3593" max="3604" width="9.1171875" style="1" customWidth="1"/>
    <col min="3605" max="3840" width="10.87890625" style="1"/>
    <col min="3841" max="3841" width="2.64453125" style="1" customWidth="1"/>
    <col min="3842" max="3847" width="5.8203125" style="1" customWidth="1"/>
    <col min="3848" max="3848" width="3.87890625" style="1" customWidth="1"/>
    <col min="3849" max="3860" width="9.1171875" style="1" customWidth="1"/>
    <col min="3861" max="4096" width="10.87890625" style="1"/>
    <col min="4097" max="4097" width="2.64453125" style="1" customWidth="1"/>
    <col min="4098" max="4103" width="5.8203125" style="1" customWidth="1"/>
    <col min="4104" max="4104" width="3.87890625" style="1" customWidth="1"/>
    <col min="4105" max="4116" width="9.1171875" style="1" customWidth="1"/>
    <col min="4117" max="4352" width="10.87890625" style="1"/>
    <col min="4353" max="4353" width="2.64453125" style="1" customWidth="1"/>
    <col min="4354" max="4359" width="5.8203125" style="1" customWidth="1"/>
    <col min="4360" max="4360" width="3.87890625" style="1" customWidth="1"/>
    <col min="4361" max="4372" width="9.1171875" style="1" customWidth="1"/>
    <col min="4373" max="4608" width="10.87890625" style="1"/>
    <col min="4609" max="4609" width="2.64453125" style="1" customWidth="1"/>
    <col min="4610" max="4615" width="5.8203125" style="1" customWidth="1"/>
    <col min="4616" max="4616" width="3.87890625" style="1" customWidth="1"/>
    <col min="4617" max="4628" width="9.1171875" style="1" customWidth="1"/>
    <col min="4629" max="4864" width="10.87890625" style="1"/>
    <col min="4865" max="4865" width="2.64453125" style="1" customWidth="1"/>
    <col min="4866" max="4871" width="5.8203125" style="1" customWidth="1"/>
    <col min="4872" max="4872" width="3.87890625" style="1" customWidth="1"/>
    <col min="4873" max="4884" width="9.1171875" style="1" customWidth="1"/>
    <col min="4885" max="5120" width="10.87890625" style="1"/>
    <col min="5121" max="5121" width="2.64453125" style="1" customWidth="1"/>
    <col min="5122" max="5127" width="5.8203125" style="1" customWidth="1"/>
    <col min="5128" max="5128" width="3.87890625" style="1" customWidth="1"/>
    <col min="5129" max="5140" width="9.1171875" style="1" customWidth="1"/>
    <col min="5141" max="5376" width="10.87890625" style="1"/>
    <col min="5377" max="5377" width="2.64453125" style="1" customWidth="1"/>
    <col min="5378" max="5383" width="5.8203125" style="1" customWidth="1"/>
    <col min="5384" max="5384" width="3.87890625" style="1" customWidth="1"/>
    <col min="5385" max="5396" width="9.1171875" style="1" customWidth="1"/>
    <col min="5397" max="5632" width="10.87890625" style="1"/>
    <col min="5633" max="5633" width="2.64453125" style="1" customWidth="1"/>
    <col min="5634" max="5639" width="5.8203125" style="1" customWidth="1"/>
    <col min="5640" max="5640" width="3.87890625" style="1" customWidth="1"/>
    <col min="5641" max="5652" width="9.1171875" style="1" customWidth="1"/>
    <col min="5653" max="5888" width="10.87890625" style="1"/>
    <col min="5889" max="5889" width="2.64453125" style="1" customWidth="1"/>
    <col min="5890" max="5895" width="5.8203125" style="1" customWidth="1"/>
    <col min="5896" max="5896" width="3.87890625" style="1" customWidth="1"/>
    <col min="5897" max="5908" width="9.1171875" style="1" customWidth="1"/>
    <col min="5909" max="6144" width="10.87890625" style="1"/>
    <col min="6145" max="6145" width="2.64453125" style="1" customWidth="1"/>
    <col min="6146" max="6151" width="5.8203125" style="1" customWidth="1"/>
    <col min="6152" max="6152" width="3.87890625" style="1" customWidth="1"/>
    <col min="6153" max="6164" width="9.1171875" style="1" customWidth="1"/>
    <col min="6165" max="6400" width="10.87890625" style="1"/>
    <col min="6401" max="6401" width="2.64453125" style="1" customWidth="1"/>
    <col min="6402" max="6407" width="5.8203125" style="1" customWidth="1"/>
    <col min="6408" max="6408" width="3.87890625" style="1" customWidth="1"/>
    <col min="6409" max="6420" width="9.1171875" style="1" customWidth="1"/>
    <col min="6421" max="6656" width="10.87890625" style="1"/>
    <col min="6657" max="6657" width="2.64453125" style="1" customWidth="1"/>
    <col min="6658" max="6663" width="5.8203125" style="1" customWidth="1"/>
    <col min="6664" max="6664" width="3.87890625" style="1" customWidth="1"/>
    <col min="6665" max="6676" width="9.1171875" style="1" customWidth="1"/>
    <col min="6677" max="6912" width="10.87890625" style="1"/>
    <col min="6913" max="6913" width="2.64453125" style="1" customWidth="1"/>
    <col min="6914" max="6919" width="5.8203125" style="1" customWidth="1"/>
    <col min="6920" max="6920" width="3.87890625" style="1" customWidth="1"/>
    <col min="6921" max="6932" width="9.1171875" style="1" customWidth="1"/>
    <col min="6933" max="7168" width="10.87890625" style="1"/>
    <col min="7169" max="7169" width="2.64453125" style="1" customWidth="1"/>
    <col min="7170" max="7175" width="5.8203125" style="1" customWidth="1"/>
    <col min="7176" max="7176" width="3.87890625" style="1" customWidth="1"/>
    <col min="7177" max="7188" width="9.1171875" style="1" customWidth="1"/>
    <col min="7189" max="7424" width="10.87890625" style="1"/>
    <col min="7425" max="7425" width="2.64453125" style="1" customWidth="1"/>
    <col min="7426" max="7431" width="5.8203125" style="1" customWidth="1"/>
    <col min="7432" max="7432" width="3.87890625" style="1" customWidth="1"/>
    <col min="7433" max="7444" width="9.1171875" style="1" customWidth="1"/>
    <col min="7445" max="7680" width="10.87890625" style="1"/>
    <col min="7681" max="7681" width="2.64453125" style="1" customWidth="1"/>
    <col min="7682" max="7687" width="5.8203125" style="1" customWidth="1"/>
    <col min="7688" max="7688" width="3.87890625" style="1" customWidth="1"/>
    <col min="7689" max="7700" width="9.1171875" style="1" customWidth="1"/>
    <col min="7701" max="7936" width="10.87890625" style="1"/>
    <col min="7937" max="7937" width="2.64453125" style="1" customWidth="1"/>
    <col min="7938" max="7943" width="5.8203125" style="1" customWidth="1"/>
    <col min="7944" max="7944" width="3.87890625" style="1" customWidth="1"/>
    <col min="7945" max="7956" width="9.1171875" style="1" customWidth="1"/>
    <col min="7957" max="8192" width="10.87890625" style="1"/>
    <col min="8193" max="8193" width="2.64453125" style="1" customWidth="1"/>
    <col min="8194" max="8199" width="5.8203125" style="1" customWidth="1"/>
    <col min="8200" max="8200" width="3.87890625" style="1" customWidth="1"/>
    <col min="8201" max="8212" width="9.1171875" style="1" customWidth="1"/>
    <col min="8213" max="8448" width="10.87890625" style="1"/>
    <col min="8449" max="8449" width="2.64453125" style="1" customWidth="1"/>
    <col min="8450" max="8455" width="5.8203125" style="1" customWidth="1"/>
    <col min="8456" max="8456" width="3.87890625" style="1" customWidth="1"/>
    <col min="8457" max="8468" width="9.1171875" style="1" customWidth="1"/>
    <col min="8469" max="8704" width="10.87890625" style="1"/>
    <col min="8705" max="8705" width="2.64453125" style="1" customWidth="1"/>
    <col min="8706" max="8711" width="5.8203125" style="1" customWidth="1"/>
    <col min="8712" max="8712" width="3.87890625" style="1" customWidth="1"/>
    <col min="8713" max="8724" width="9.1171875" style="1" customWidth="1"/>
    <col min="8725" max="8960" width="10.87890625" style="1"/>
    <col min="8961" max="8961" width="2.64453125" style="1" customWidth="1"/>
    <col min="8962" max="8967" width="5.8203125" style="1" customWidth="1"/>
    <col min="8968" max="8968" width="3.87890625" style="1" customWidth="1"/>
    <col min="8969" max="8980" width="9.1171875" style="1" customWidth="1"/>
    <col min="8981" max="9216" width="10.87890625" style="1"/>
    <col min="9217" max="9217" width="2.64453125" style="1" customWidth="1"/>
    <col min="9218" max="9223" width="5.8203125" style="1" customWidth="1"/>
    <col min="9224" max="9224" width="3.87890625" style="1" customWidth="1"/>
    <col min="9225" max="9236" width="9.1171875" style="1" customWidth="1"/>
    <col min="9237" max="9472" width="10.87890625" style="1"/>
    <col min="9473" max="9473" width="2.64453125" style="1" customWidth="1"/>
    <col min="9474" max="9479" width="5.8203125" style="1" customWidth="1"/>
    <col min="9480" max="9480" width="3.87890625" style="1" customWidth="1"/>
    <col min="9481" max="9492" width="9.1171875" style="1" customWidth="1"/>
    <col min="9493" max="9728" width="10.87890625" style="1"/>
    <col min="9729" max="9729" width="2.64453125" style="1" customWidth="1"/>
    <col min="9730" max="9735" width="5.8203125" style="1" customWidth="1"/>
    <col min="9736" max="9736" width="3.87890625" style="1" customWidth="1"/>
    <col min="9737" max="9748" width="9.1171875" style="1" customWidth="1"/>
    <col min="9749" max="9984" width="10.87890625" style="1"/>
    <col min="9985" max="9985" width="2.64453125" style="1" customWidth="1"/>
    <col min="9986" max="9991" width="5.8203125" style="1" customWidth="1"/>
    <col min="9992" max="9992" width="3.87890625" style="1" customWidth="1"/>
    <col min="9993" max="10004" width="9.1171875" style="1" customWidth="1"/>
    <col min="10005" max="10240" width="10.87890625" style="1"/>
    <col min="10241" max="10241" width="2.64453125" style="1" customWidth="1"/>
    <col min="10242" max="10247" width="5.8203125" style="1" customWidth="1"/>
    <col min="10248" max="10248" width="3.87890625" style="1" customWidth="1"/>
    <col min="10249" max="10260" width="9.1171875" style="1" customWidth="1"/>
    <col min="10261" max="10496" width="10.87890625" style="1"/>
    <col min="10497" max="10497" width="2.64453125" style="1" customWidth="1"/>
    <col min="10498" max="10503" width="5.8203125" style="1" customWidth="1"/>
    <col min="10504" max="10504" width="3.87890625" style="1" customWidth="1"/>
    <col min="10505" max="10516" width="9.1171875" style="1" customWidth="1"/>
    <col min="10517" max="10752" width="10.87890625" style="1"/>
    <col min="10753" max="10753" width="2.64453125" style="1" customWidth="1"/>
    <col min="10754" max="10759" width="5.8203125" style="1" customWidth="1"/>
    <col min="10760" max="10760" width="3.87890625" style="1" customWidth="1"/>
    <col min="10761" max="10772" width="9.1171875" style="1" customWidth="1"/>
    <col min="10773" max="11008" width="10.87890625" style="1"/>
    <col min="11009" max="11009" width="2.64453125" style="1" customWidth="1"/>
    <col min="11010" max="11015" width="5.8203125" style="1" customWidth="1"/>
    <col min="11016" max="11016" width="3.87890625" style="1" customWidth="1"/>
    <col min="11017" max="11028" width="9.1171875" style="1" customWidth="1"/>
    <col min="11029" max="11264" width="10.87890625" style="1"/>
    <col min="11265" max="11265" width="2.64453125" style="1" customWidth="1"/>
    <col min="11266" max="11271" width="5.8203125" style="1" customWidth="1"/>
    <col min="11272" max="11272" width="3.87890625" style="1" customWidth="1"/>
    <col min="11273" max="11284" width="9.1171875" style="1" customWidth="1"/>
    <col min="11285" max="11520" width="10.87890625" style="1"/>
    <col min="11521" max="11521" width="2.64453125" style="1" customWidth="1"/>
    <col min="11522" max="11527" width="5.8203125" style="1" customWidth="1"/>
    <col min="11528" max="11528" width="3.87890625" style="1" customWidth="1"/>
    <col min="11529" max="11540" width="9.1171875" style="1" customWidth="1"/>
    <col min="11541" max="11776" width="10.87890625" style="1"/>
    <col min="11777" max="11777" width="2.64453125" style="1" customWidth="1"/>
    <col min="11778" max="11783" width="5.8203125" style="1" customWidth="1"/>
    <col min="11784" max="11784" width="3.87890625" style="1" customWidth="1"/>
    <col min="11785" max="11796" width="9.1171875" style="1" customWidth="1"/>
    <col min="11797" max="12032" width="10.87890625" style="1"/>
    <col min="12033" max="12033" width="2.64453125" style="1" customWidth="1"/>
    <col min="12034" max="12039" width="5.8203125" style="1" customWidth="1"/>
    <col min="12040" max="12040" width="3.87890625" style="1" customWidth="1"/>
    <col min="12041" max="12052" width="9.1171875" style="1" customWidth="1"/>
    <col min="12053" max="12288" width="10.87890625" style="1"/>
    <col min="12289" max="12289" width="2.64453125" style="1" customWidth="1"/>
    <col min="12290" max="12295" width="5.8203125" style="1" customWidth="1"/>
    <col min="12296" max="12296" width="3.87890625" style="1" customWidth="1"/>
    <col min="12297" max="12308" width="9.1171875" style="1" customWidth="1"/>
    <col min="12309" max="12544" width="10.87890625" style="1"/>
    <col min="12545" max="12545" width="2.64453125" style="1" customWidth="1"/>
    <col min="12546" max="12551" width="5.8203125" style="1" customWidth="1"/>
    <col min="12552" max="12552" width="3.87890625" style="1" customWidth="1"/>
    <col min="12553" max="12564" width="9.1171875" style="1" customWidth="1"/>
    <col min="12565" max="12800" width="10.87890625" style="1"/>
    <col min="12801" max="12801" width="2.64453125" style="1" customWidth="1"/>
    <col min="12802" max="12807" width="5.8203125" style="1" customWidth="1"/>
    <col min="12808" max="12808" width="3.87890625" style="1" customWidth="1"/>
    <col min="12809" max="12820" width="9.1171875" style="1" customWidth="1"/>
    <col min="12821" max="13056" width="10.87890625" style="1"/>
    <col min="13057" max="13057" width="2.64453125" style="1" customWidth="1"/>
    <col min="13058" max="13063" width="5.8203125" style="1" customWidth="1"/>
    <col min="13064" max="13064" width="3.87890625" style="1" customWidth="1"/>
    <col min="13065" max="13076" width="9.1171875" style="1" customWidth="1"/>
    <col min="13077" max="13312" width="10.87890625" style="1"/>
    <col min="13313" max="13313" width="2.64453125" style="1" customWidth="1"/>
    <col min="13314" max="13319" width="5.8203125" style="1" customWidth="1"/>
    <col min="13320" max="13320" width="3.87890625" style="1" customWidth="1"/>
    <col min="13321" max="13332" width="9.1171875" style="1" customWidth="1"/>
    <col min="13333" max="13568" width="10.87890625" style="1"/>
    <col min="13569" max="13569" width="2.64453125" style="1" customWidth="1"/>
    <col min="13570" max="13575" width="5.8203125" style="1" customWidth="1"/>
    <col min="13576" max="13576" width="3.87890625" style="1" customWidth="1"/>
    <col min="13577" max="13588" width="9.1171875" style="1" customWidth="1"/>
    <col min="13589" max="13824" width="10.87890625" style="1"/>
    <col min="13825" max="13825" width="2.64453125" style="1" customWidth="1"/>
    <col min="13826" max="13831" width="5.8203125" style="1" customWidth="1"/>
    <col min="13832" max="13832" width="3.87890625" style="1" customWidth="1"/>
    <col min="13833" max="13844" width="9.1171875" style="1" customWidth="1"/>
    <col min="13845" max="14080" width="10.87890625" style="1"/>
    <col min="14081" max="14081" width="2.64453125" style="1" customWidth="1"/>
    <col min="14082" max="14087" width="5.8203125" style="1" customWidth="1"/>
    <col min="14088" max="14088" width="3.87890625" style="1" customWidth="1"/>
    <col min="14089" max="14100" width="9.1171875" style="1" customWidth="1"/>
    <col min="14101" max="14336" width="10.87890625" style="1"/>
    <col min="14337" max="14337" width="2.64453125" style="1" customWidth="1"/>
    <col min="14338" max="14343" width="5.8203125" style="1" customWidth="1"/>
    <col min="14344" max="14344" width="3.87890625" style="1" customWidth="1"/>
    <col min="14345" max="14356" width="9.1171875" style="1" customWidth="1"/>
    <col min="14357" max="14592" width="10.87890625" style="1"/>
    <col min="14593" max="14593" width="2.64453125" style="1" customWidth="1"/>
    <col min="14594" max="14599" width="5.8203125" style="1" customWidth="1"/>
    <col min="14600" max="14600" width="3.87890625" style="1" customWidth="1"/>
    <col min="14601" max="14612" width="9.1171875" style="1" customWidth="1"/>
    <col min="14613" max="14848" width="10.87890625" style="1"/>
    <col min="14849" max="14849" width="2.64453125" style="1" customWidth="1"/>
    <col min="14850" max="14855" width="5.8203125" style="1" customWidth="1"/>
    <col min="14856" max="14856" width="3.87890625" style="1" customWidth="1"/>
    <col min="14857" max="14868" width="9.1171875" style="1" customWidth="1"/>
    <col min="14869" max="15104" width="10.87890625" style="1"/>
    <col min="15105" max="15105" width="2.64453125" style="1" customWidth="1"/>
    <col min="15106" max="15111" width="5.8203125" style="1" customWidth="1"/>
    <col min="15112" max="15112" width="3.87890625" style="1" customWidth="1"/>
    <col min="15113" max="15124" width="9.1171875" style="1" customWidth="1"/>
    <col min="15125" max="15360" width="10.87890625" style="1"/>
    <col min="15361" max="15361" width="2.64453125" style="1" customWidth="1"/>
    <col min="15362" max="15367" width="5.8203125" style="1" customWidth="1"/>
    <col min="15368" max="15368" width="3.87890625" style="1" customWidth="1"/>
    <col min="15369" max="15380" width="9.1171875" style="1" customWidth="1"/>
    <col min="15381" max="15616" width="10.87890625" style="1"/>
    <col min="15617" max="15617" width="2.64453125" style="1" customWidth="1"/>
    <col min="15618" max="15623" width="5.8203125" style="1" customWidth="1"/>
    <col min="15624" max="15624" width="3.87890625" style="1" customWidth="1"/>
    <col min="15625" max="15636" width="9.1171875" style="1" customWidth="1"/>
    <col min="15637" max="15872" width="10.87890625" style="1"/>
    <col min="15873" max="15873" width="2.64453125" style="1" customWidth="1"/>
    <col min="15874" max="15879" width="5.8203125" style="1" customWidth="1"/>
    <col min="15880" max="15880" width="3.87890625" style="1" customWidth="1"/>
    <col min="15881" max="15892" width="9.1171875" style="1" customWidth="1"/>
    <col min="15893" max="16128" width="10.87890625" style="1"/>
    <col min="16129" max="16129" width="2.64453125" style="1" customWidth="1"/>
    <col min="16130" max="16135" width="5.8203125" style="1" customWidth="1"/>
    <col min="16136" max="16136" width="3.87890625" style="1" customWidth="1"/>
    <col min="16137" max="16148" width="9.1171875" style="1" customWidth="1"/>
    <col min="16149" max="16384" width="10.87890625" style="1"/>
  </cols>
  <sheetData>
    <row r="2" spans="1:24" ht="24.7">
      <c r="A2" s="64" t="s">
        <v>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9"/>
      <c r="S2" s="30"/>
      <c r="T2" s="2"/>
      <c r="U2" s="2"/>
    </row>
    <row r="3" spans="1:24" s="3" customFormat="1" ht="13.7">
      <c r="R3" s="31"/>
      <c r="S3" s="31"/>
    </row>
    <row r="4" spans="1:24" s="3" customFormat="1">
      <c r="B4" s="4" t="s">
        <v>5</v>
      </c>
      <c r="C4" s="1"/>
      <c r="D4" s="1"/>
      <c r="R4" s="31"/>
      <c r="S4" s="31"/>
    </row>
    <row r="5" spans="1:24" ht="21" customHeight="1">
      <c r="B5" s="6" t="s">
        <v>12</v>
      </c>
      <c r="C5" s="7">
        <v>20</v>
      </c>
      <c r="D5" s="1" t="s">
        <v>13</v>
      </c>
    </row>
    <row r="6" spans="1:24" ht="21" customHeight="1">
      <c r="B6" s="6" t="s">
        <v>14</v>
      </c>
      <c r="C6" s="7">
        <v>60</v>
      </c>
      <c r="D6" s="1" t="s">
        <v>15</v>
      </c>
      <c r="S6" s="65" t="s">
        <v>31</v>
      </c>
      <c r="T6" s="65"/>
      <c r="U6" s="65"/>
      <c r="V6" s="65"/>
      <c r="W6" s="65"/>
      <c r="X6" s="65"/>
    </row>
    <row r="7" spans="1:24" s="3" customFormat="1" ht="14.45" customHeight="1">
      <c r="R7" s="31"/>
      <c r="S7" s="41" t="s">
        <v>6</v>
      </c>
      <c r="T7" s="41" t="s">
        <v>7</v>
      </c>
      <c r="U7" s="41" t="s">
        <v>8</v>
      </c>
      <c r="V7" s="41" t="s">
        <v>9</v>
      </c>
      <c r="W7" s="41" t="s">
        <v>10</v>
      </c>
      <c r="X7" s="41" t="s">
        <v>11</v>
      </c>
    </row>
    <row r="8" spans="1:24" s="3" customFormat="1" ht="14.45" customHeight="1">
      <c r="R8" s="31"/>
      <c r="S8" s="53">
        <v>10</v>
      </c>
      <c r="T8" s="56">
        <f>($C$37)-($D$37*($E$37^((S8-10)/5)))</f>
        <v>5.6240999999999985</v>
      </c>
      <c r="U8" s="56">
        <f>($C$37)-($D$37*($E$37^((S8-10)/5)))</f>
        <v>5.6240999999999985</v>
      </c>
      <c r="V8" s="56">
        <f>($C$38)-($D$38*($E$38^((S8-10)/5)))</f>
        <v>4.9858999999999973</v>
      </c>
      <c r="W8" s="56">
        <f>($C$39)-($D$39*($E$39^((S8-10)/5)))</f>
        <v>4.3477000000000015</v>
      </c>
      <c r="X8" s="56">
        <f>($C$40)-($D$40*($E$40^((S8-10)/5)))</f>
        <v>3.7095000000000002</v>
      </c>
    </row>
    <row r="9" spans="1:24" s="3" customFormat="1" ht="14.45" customHeight="1">
      <c r="J9" s="10"/>
      <c r="R9" s="31"/>
      <c r="S9" s="53">
        <v>15</v>
      </c>
      <c r="T9" s="56">
        <f t="shared" ref="T9:T22" si="0">($C$36)-($D$36*($E$36^((S9-10)/5)))</f>
        <v>9.9141265999999995</v>
      </c>
      <c r="U9" s="56">
        <f t="shared" ref="U9:U24" si="1">($C$37)-($D$37*($E$37^((S9-10)/5)))</f>
        <v>8.9037667599999999</v>
      </c>
      <c r="V9" s="56">
        <f t="shared" ref="V9:V24" si="2">($C$38)-($D$38*($E$38^((S9-10)/5)))</f>
        <v>7.8934069199999968</v>
      </c>
      <c r="W9" s="56">
        <f t="shared" ref="W9:W24" si="3">($C$39)-($D$39*($E$39^((S9-10)/5)))</f>
        <v>6.8830470800000008</v>
      </c>
      <c r="X9" s="56">
        <f t="shared" ref="X9:X24" si="4">($C$40)-($D$40*($E$40^((S9-10)/5)))</f>
        <v>5.8726872399999994</v>
      </c>
    </row>
    <row r="10" spans="1:24" s="3" customFormat="1" ht="14.45" customHeight="1">
      <c r="I10" s="10"/>
      <c r="J10" s="10"/>
      <c r="R10" s="31"/>
      <c r="S10" s="53">
        <v>20</v>
      </c>
      <c r="T10" s="56">
        <f t="shared" si="0"/>
        <v>12.96924473356</v>
      </c>
      <c r="U10" s="56">
        <f t="shared" si="1"/>
        <v>11.647535971416</v>
      </c>
      <c r="V10" s="56">
        <f t="shared" si="2"/>
        <v>10.325827209271997</v>
      </c>
      <c r="W10" s="56">
        <f t="shared" si="3"/>
        <v>9.0041184471280022</v>
      </c>
      <c r="X10" s="56">
        <f t="shared" si="4"/>
        <v>7.682409684984</v>
      </c>
    </row>
    <row r="11" spans="1:24" s="3" customFormat="1" ht="14.45" customHeight="1">
      <c r="B11" s="43" t="s">
        <v>25</v>
      </c>
      <c r="C11" s="4"/>
      <c r="R11" s="31"/>
      <c r="S11" s="53">
        <v>25</v>
      </c>
      <c r="T11" s="56">
        <f t="shared" si="0"/>
        <v>15.525156564096294</v>
      </c>
      <c r="U11" s="56">
        <f t="shared" si="1"/>
        <v>13.942973293686624</v>
      </c>
      <c r="V11" s="56">
        <f t="shared" si="2"/>
        <v>12.360790023276952</v>
      </c>
      <c r="W11" s="56">
        <f t="shared" si="3"/>
        <v>10.778606752867285</v>
      </c>
      <c r="X11" s="56">
        <f t="shared" si="4"/>
        <v>9.1964234824576145</v>
      </c>
    </row>
    <row r="12" spans="1:24" ht="14.45" customHeight="1">
      <c r="B12" s="5" t="s">
        <v>6</v>
      </c>
      <c r="C12" s="5" t="s">
        <v>17</v>
      </c>
      <c r="S12" s="53">
        <v>30</v>
      </c>
      <c r="T12" s="56">
        <f t="shared" si="0"/>
        <v>17.663432401522961</v>
      </c>
      <c r="U12" s="56">
        <f t="shared" si="1"/>
        <v>15.86333615749823</v>
      </c>
      <c r="V12" s="56">
        <f t="shared" si="2"/>
        <v>14.063239913473499</v>
      </c>
      <c r="W12" s="56">
        <f t="shared" si="3"/>
        <v>12.263143669448773</v>
      </c>
      <c r="X12" s="56">
        <f t="shared" si="4"/>
        <v>10.46304742542404</v>
      </c>
    </row>
    <row r="13" spans="1:24" s="3" customFormat="1" ht="14.45" customHeight="1">
      <c r="B13" s="5">
        <f>B14-5</f>
        <v>45</v>
      </c>
      <c r="C13" s="58">
        <f>($C$41)-($C$42*($C$43^((B13-10)/5)))</f>
        <v>17.86234650655976</v>
      </c>
      <c r="R13" s="31"/>
      <c r="S13" s="53">
        <v>35</v>
      </c>
      <c r="T13" s="56">
        <f t="shared" si="0"/>
        <v>19.452313967114108</v>
      </c>
      <c r="U13" s="56">
        <f t="shared" si="1"/>
        <v>17.46991172936302</v>
      </c>
      <c r="V13" s="56">
        <f t="shared" si="2"/>
        <v>15.487509491611929</v>
      </c>
      <c r="W13" s="56">
        <f t="shared" si="3"/>
        <v>13.505107253860842</v>
      </c>
      <c r="X13" s="56">
        <f t="shared" si="4"/>
        <v>11.522705016109754</v>
      </c>
    </row>
    <row r="14" spans="1:24" s="3" customFormat="1" ht="14.45" customHeight="1">
      <c r="B14" s="5">
        <f>B15-5</f>
        <v>50</v>
      </c>
      <c r="C14" s="58">
        <f t="shared" ref="C14:C27" si="5">($C$41)-($C$42*($C$43^((B14-10)/5)))</f>
        <v>18.705103795837683</v>
      </c>
      <c r="R14" s="31"/>
      <c r="S14" s="53">
        <v>40</v>
      </c>
      <c r="T14" s="56">
        <f t="shared" si="0"/>
        <v>20.948892284887666</v>
      </c>
      <c r="U14" s="56">
        <f t="shared" si="1"/>
        <v>18.813972852785103</v>
      </c>
      <c r="V14" s="56">
        <f t="shared" si="2"/>
        <v>16.679053420682539</v>
      </c>
      <c r="W14" s="56">
        <f t="shared" si="3"/>
        <v>14.544133988579983</v>
      </c>
      <c r="X14" s="56">
        <f t="shared" si="4"/>
        <v>12.409214556477419</v>
      </c>
    </row>
    <row r="15" spans="1:24" s="3" customFormat="1" ht="14.45" customHeight="1">
      <c r="B15" s="5">
        <f>B16-5</f>
        <v>55</v>
      </c>
      <c r="C15" s="58">
        <f t="shared" si="5"/>
        <v>19.41015454404759</v>
      </c>
      <c r="R15" s="31"/>
      <c r="S15" s="54">
        <f t="shared" ref="S15:S23" si="6">S14+5</f>
        <v>45</v>
      </c>
      <c r="T15" s="56">
        <f t="shared" si="0"/>
        <v>22.200929705537021</v>
      </c>
      <c r="U15" s="56">
        <f t="shared" si="1"/>
        <v>19.938414388640016</v>
      </c>
      <c r="V15" s="56">
        <f t="shared" si="2"/>
        <v>17.675899071743011</v>
      </c>
      <c r="W15" s="56">
        <f t="shared" si="3"/>
        <v>15.413383754846013</v>
      </c>
      <c r="X15" s="56">
        <f t="shared" si="4"/>
        <v>13.150868437949008</v>
      </c>
    </row>
    <row r="16" spans="1:24" s="3" customFormat="1" ht="14.45" customHeight="1">
      <c r="B16" s="13">
        <f>C6</f>
        <v>60</v>
      </c>
      <c r="C16" s="58">
        <f t="shared" si="5"/>
        <v>20</v>
      </c>
      <c r="R16" s="31"/>
      <c r="S16" s="54">
        <f t="shared" si="6"/>
        <v>50</v>
      </c>
      <c r="T16" s="56">
        <f t="shared" si="0"/>
        <v>23.248384211652272</v>
      </c>
      <c r="U16" s="56">
        <f t="shared" si="1"/>
        <v>20.879122177536239</v>
      </c>
      <c r="V16" s="56">
        <f t="shared" si="2"/>
        <v>18.509860143420205</v>
      </c>
      <c r="W16" s="56">
        <f t="shared" si="3"/>
        <v>16.140598109304175</v>
      </c>
      <c r="X16" s="56">
        <f t="shared" si="4"/>
        <v>13.771336075188142</v>
      </c>
    </row>
    <row r="17" spans="2:24" s="3" customFormat="1" ht="14.45" customHeight="1">
      <c r="B17" s="5">
        <f>B16+5</f>
        <v>65</v>
      </c>
      <c r="C17" s="58">
        <f t="shared" si="5"/>
        <v>20.493464708449785</v>
      </c>
      <c r="R17" s="31"/>
      <c r="S17" s="54">
        <f t="shared" si="6"/>
        <v>55</v>
      </c>
      <c r="T17" s="56">
        <f t="shared" si="0"/>
        <v>24.124684651468289</v>
      </c>
      <c r="U17" s="56">
        <f t="shared" si="1"/>
        <v>21.666118313726816</v>
      </c>
      <c r="V17" s="56">
        <f t="shared" si="2"/>
        <v>19.207551975985343</v>
      </c>
      <c r="W17" s="56">
        <f t="shared" si="3"/>
        <v>16.748985638243873</v>
      </c>
      <c r="X17" s="56">
        <f t="shared" si="4"/>
        <v>14.290419300502398</v>
      </c>
    </row>
    <row r="18" spans="2:24" s="3" customFormat="1" ht="14.45" customHeight="1">
      <c r="B18" s="5">
        <f t="shared" ref="B18:B27" si="7">B17+5</f>
        <v>70</v>
      </c>
      <c r="C18" s="58">
        <f t="shared" si="5"/>
        <v>20.906297283538876</v>
      </c>
      <c r="R18" s="31"/>
      <c r="S18" s="54">
        <f t="shared" si="6"/>
        <v>60</v>
      </c>
      <c r="T18" s="56">
        <f t="shared" si="0"/>
        <v>24.857797599418372</v>
      </c>
      <c r="U18" s="56">
        <f t="shared" si="1"/>
        <v>22.324519281263854</v>
      </c>
      <c r="V18" s="56">
        <f t="shared" si="2"/>
        <v>19.791240963109338</v>
      </c>
      <c r="W18" s="56">
        <f t="shared" si="3"/>
        <v>17.257962644954823</v>
      </c>
      <c r="X18" s="56">
        <f t="shared" si="4"/>
        <v>14.724684326800308</v>
      </c>
    </row>
    <row r="19" spans="2:24" s="3" customFormat="1" ht="14.45" customHeight="1">
      <c r="B19" s="5">
        <f t="shared" si="7"/>
        <v>75</v>
      </c>
      <c r="C19" s="58">
        <f t="shared" si="5"/>
        <v>21.251673015858408</v>
      </c>
      <c r="K19" s="14"/>
      <c r="L19" s="14"/>
      <c r="M19" s="14"/>
      <c r="N19" s="14"/>
      <c r="O19" s="14"/>
      <c r="P19" s="14"/>
      <c r="Q19" s="14"/>
      <c r="R19" s="31"/>
      <c r="S19" s="54">
        <f t="shared" si="6"/>
        <v>65</v>
      </c>
      <c r="T19" s="56">
        <f t="shared" si="0"/>
        <v>25.471119891673411</v>
      </c>
      <c r="U19" s="56">
        <f t="shared" si="1"/>
        <v>22.875337530705341</v>
      </c>
      <c r="V19" s="56">
        <f t="shared" si="2"/>
        <v>20.279555169737272</v>
      </c>
      <c r="W19" s="56">
        <f t="shared" si="3"/>
        <v>17.683772808769206</v>
      </c>
      <c r="X19" s="56">
        <f t="shared" si="4"/>
        <v>15.087990447801136</v>
      </c>
    </row>
    <row r="20" spans="2:24" s="3" customFormat="1" ht="14.45" customHeight="1">
      <c r="B20" s="5">
        <f t="shared" si="7"/>
        <v>80</v>
      </c>
      <c r="C20" s="58">
        <f t="shared" si="5"/>
        <v>21.540614353516929</v>
      </c>
      <c r="R20" s="31"/>
      <c r="S20" s="54">
        <f t="shared" si="6"/>
        <v>70</v>
      </c>
      <c r="T20" s="56">
        <f t="shared" si="0"/>
        <v>25.984225321373973</v>
      </c>
      <c r="U20" s="56">
        <f t="shared" si="1"/>
        <v>23.336152078188089</v>
      </c>
      <c r="V20" s="56">
        <f t="shared" si="2"/>
        <v>20.688078835002202</v>
      </c>
      <c r="W20" s="56">
        <f t="shared" si="3"/>
        <v>18.040005591816318</v>
      </c>
      <c r="X20" s="56">
        <f t="shared" si="4"/>
        <v>15.39193234863043</v>
      </c>
    </row>
    <row r="21" spans="2:24" s="3" customFormat="1" ht="14.45" customHeight="1">
      <c r="B21" s="5">
        <f t="shared" si="7"/>
        <v>85</v>
      </c>
      <c r="C21" s="58">
        <f t="shared" si="5"/>
        <v>21.782342676602049</v>
      </c>
      <c r="R21" s="31"/>
      <c r="S21" s="54">
        <f t="shared" si="6"/>
        <v>75</v>
      </c>
      <c r="T21" s="56">
        <f t="shared" si="0"/>
        <v>26.413489323861466</v>
      </c>
      <c r="U21" s="56">
        <f t="shared" si="1"/>
        <v>23.721669528612153</v>
      </c>
      <c r="V21" s="56">
        <f t="shared" si="2"/>
        <v>21.029849733362841</v>
      </c>
      <c r="W21" s="56">
        <f t="shared" si="3"/>
        <v>18.338029938113532</v>
      </c>
      <c r="X21" s="56">
        <f t="shared" si="4"/>
        <v>15.646210142864218</v>
      </c>
    </row>
    <row r="22" spans="2:24" s="3" customFormat="1" ht="14.45" customHeight="1">
      <c r="B22" s="5">
        <f t="shared" si="7"/>
        <v>90</v>
      </c>
      <c r="C22" s="58">
        <f t="shared" si="5"/>
        <v>21.984572591695059</v>
      </c>
      <c r="R22" s="31"/>
      <c r="S22" s="54">
        <f t="shared" si="6"/>
        <v>80</v>
      </c>
      <c r="T22" s="56">
        <f t="shared" si="0"/>
        <v>26.772611588342503</v>
      </c>
      <c r="U22" s="56">
        <f t="shared" si="1"/>
        <v>24.044193427636927</v>
      </c>
      <c r="V22" s="56">
        <f t="shared" si="2"/>
        <v>21.315775266931354</v>
      </c>
      <c r="W22" s="56">
        <f t="shared" si="3"/>
        <v>18.587357106225781</v>
      </c>
      <c r="X22" s="56">
        <f t="shared" si="4"/>
        <v>15.858938945520205</v>
      </c>
    </row>
    <row r="23" spans="2:24" s="3" customFormat="1" ht="14.45" customHeight="1">
      <c r="B23" s="5">
        <f t="shared" si="7"/>
        <v>95</v>
      </c>
      <c r="C23" s="58">
        <f t="shared" si="5"/>
        <v>22.153758138661871</v>
      </c>
      <c r="R23" s="31"/>
      <c r="S23" s="54">
        <f t="shared" si="6"/>
        <v>85</v>
      </c>
      <c r="T23" s="56">
        <f>($C$36)-($D$36*($E$36^((S23-10)/5)))</f>
        <v>27.073053274807339</v>
      </c>
      <c r="U23" s="56">
        <f t="shared" si="1"/>
        <v>24.314016921561052</v>
      </c>
      <c r="V23" s="56">
        <f t="shared" si="2"/>
        <v>21.554980568314768</v>
      </c>
      <c r="W23" s="56">
        <f t="shared" si="3"/>
        <v>18.795944215068488</v>
      </c>
      <c r="X23" s="56">
        <f t="shared" si="4"/>
        <v>16.036907861822204</v>
      </c>
    </row>
    <row r="24" spans="2:24" s="3" customFormat="1" ht="14.45" customHeight="1">
      <c r="B24" s="5">
        <f t="shared" si="7"/>
        <v>100</v>
      </c>
      <c r="C24" s="58">
        <f t="shared" si="5"/>
        <v>22.295298767254305</v>
      </c>
      <c r="H24" s="4"/>
      <c r="K24" s="4"/>
      <c r="L24" s="4"/>
      <c r="M24" s="4"/>
      <c r="N24" s="4"/>
      <c r="O24" s="4"/>
      <c r="P24" s="4"/>
      <c r="Q24" s="4"/>
      <c r="R24" s="32"/>
      <c r="S24" s="52">
        <f>C6</f>
        <v>60</v>
      </c>
      <c r="T24" s="57">
        <f>($C$36)-($D$36*($E$36^((S24-10)/5)))</f>
        <v>24.857797599418372</v>
      </c>
      <c r="U24" s="55">
        <f t="shared" si="1"/>
        <v>22.324519281263854</v>
      </c>
      <c r="V24" s="55">
        <f t="shared" si="2"/>
        <v>19.791240963109338</v>
      </c>
      <c r="W24" s="55">
        <f t="shared" si="3"/>
        <v>17.257962644954823</v>
      </c>
      <c r="X24" s="55">
        <f t="shared" si="4"/>
        <v>14.724684326800308</v>
      </c>
    </row>
    <row r="25" spans="2:24" s="3" customFormat="1" ht="14.45" customHeight="1">
      <c r="B25" s="5">
        <f t="shared" si="7"/>
        <v>105</v>
      </c>
      <c r="C25" s="58">
        <f t="shared" si="5"/>
        <v>22.413711657134737</v>
      </c>
      <c r="H25" s="15"/>
      <c r="K25" s="16"/>
      <c r="L25" s="16"/>
      <c r="M25" s="16"/>
      <c r="N25" s="16"/>
      <c r="O25" s="16"/>
      <c r="P25" s="16"/>
      <c r="Q25" s="16"/>
      <c r="R25" s="34"/>
      <c r="S25" s="34"/>
    </row>
    <row r="26" spans="2:24" s="3" customFormat="1" ht="14.45" customHeight="1">
      <c r="B26" s="5">
        <f t="shared" si="7"/>
        <v>110</v>
      </c>
      <c r="C26" s="58">
        <f t="shared" si="5"/>
        <v>22.512775880808707</v>
      </c>
      <c r="H26" s="15"/>
      <c r="K26" s="18"/>
      <c r="L26" s="18"/>
      <c r="M26" s="18"/>
      <c r="N26" s="18"/>
      <c r="O26" s="18"/>
      <c r="P26" s="18"/>
      <c r="Q26" s="18"/>
      <c r="R26" s="35"/>
      <c r="S26" s="35"/>
    </row>
    <row r="27" spans="2:24" s="3" customFormat="1" ht="14.45" customHeight="1">
      <c r="B27" s="5">
        <f t="shared" si="7"/>
        <v>115</v>
      </c>
      <c r="C27" s="58">
        <f t="shared" si="5"/>
        <v>22.595653010334349</v>
      </c>
      <c r="H27" s="15"/>
      <c r="K27" s="19"/>
      <c r="L27" s="19"/>
      <c r="M27" s="19"/>
      <c r="N27" s="19"/>
      <c r="O27" s="19"/>
      <c r="P27" s="19"/>
      <c r="Q27" s="19"/>
      <c r="R27" s="19"/>
      <c r="S27" s="19"/>
    </row>
    <row r="28" spans="2:24" s="3" customFormat="1" ht="14.45" customHeight="1">
      <c r="H28" s="15"/>
      <c r="I28" s="18"/>
      <c r="J28" s="18"/>
      <c r="K28" s="18"/>
      <c r="L28" s="18"/>
      <c r="M28" s="18"/>
      <c r="N28" s="18"/>
      <c r="O28" s="18"/>
      <c r="P28" s="18"/>
      <c r="Q28" s="18"/>
      <c r="R28" s="35"/>
      <c r="S28" s="35"/>
    </row>
    <row r="29" spans="2:24" s="3" customFormat="1" ht="14.45" customHeight="1">
      <c r="H29" s="15"/>
      <c r="I29" s="18"/>
      <c r="J29" s="18"/>
      <c r="K29" s="18"/>
      <c r="L29" s="18"/>
      <c r="M29" s="18"/>
      <c r="N29" s="18"/>
      <c r="O29" s="18"/>
      <c r="P29" s="18"/>
      <c r="Q29" s="18"/>
      <c r="R29" s="35"/>
      <c r="S29" s="35"/>
    </row>
    <row r="30" spans="2:24" s="3" customFormat="1" ht="14.45" customHeight="1"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35"/>
      <c r="S30" s="35"/>
    </row>
    <row r="31" spans="2:24" s="3" customFormat="1" ht="14.45" customHeight="1">
      <c r="H31" s="15"/>
      <c r="I31" s="18"/>
      <c r="J31" s="18"/>
      <c r="K31" s="18"/>
      <c r="L31" s="18"/>
      <c r="M31" s="18"/>
      <c r="N31" s="18"/>
      <c r="O31" s="18"/>
      <c r="P31" s="18"/>
      <c r="Q31" s="18"/>
      <c r="R31" s="35"/>
      <c r="S31" s="35"/>
    </row>
    <row r="32" spans="2:24" s="3" customFormat="1" ht="15.7" hidden="1" customHeight="1">
      <c r="H32" s="15"/>
      <c r="I32" s="18"/>
      <c r="J32" s="18"/>
      <c r="K32" s="18"/>
      <c r="L32" s="18"/>
      <c r="M32" s="18"/>
      <c r="N32" s="18"/>
      <c r="O32" s="18"/>
      <c r="P32" s="18"/>
      <c r="Q32" s="18"/>
      <c r="R32" s="35"/>
      <c r="S32" s="35"/>
      <c r="T32" s="18"/>
    </row>
    <row r="33" spans="1:22" s="21" customFormat="1" ht="23" hidden="1" customHeight="1">
      <c r="A33" s="24"/>
      <c r="B33" s="70" t="s">
        <v>32</v>
      </c>
      <c r="C33" s="70"/>
      <c r="D33" s="70"/>
      <c r="E33" s="70"/>
      <c r="F33" s="70"/>
      <c r="G33" s="70"/>
      <c r="H33" s="70"/>
      <c r="I33" s="70"/>
      <c r="J33" s="70"/>
      <c r="K33" s="23"/>
      <c r="R33" s="36"/>
      <c r="S33" s="36"/>
    </row>
    <row r="34" spans="1:22" s="21" customFormat="1" ht="23" hidden="1" customHeight="1">
      <c r="A34" s="24"/>
      <c r="B34" s="67"/>
      <c r="C34" s="67"/>
      <c r="D34" s="67"/>
      <c r="E34" s="67"/>
      <c r="F34" s="25"/>
      <c r="G34" s="23"/>
      <c r="H34" s="22"/>
      <c r="I34" s="22"/>
      <c r="J34" s="23"/>
      <c r="K34" s="23"/>
      <c r="L34" s="23"/>
      <c r="M34" s="23"/>
      <c r="N34" s="23"/>
      <c r="O34" s="23"/>
      <c r="P34" s="23"/>
      <c r="Q34" s="23"/>
      <c r="R34" s="37"/>
      <c r="S34" s="36"/>
    </row>
    <row r="35" spans="1:22" s="21" customFormat="1" ht="23" hidden="1" customHeight="1">
      <c r="A35" s="24"/>
      <c r="B35" s="39" t="s">
        <v>19</v>
      </c>
      <c r="C35" s="39" t="s">
        <v>0</v>
      </c>
      <c r="D35" s="39" t="s">
        <v>1</v>
      </c>
      <c r="E35" s="39" t="s">
        <v>2</v>
      </c>
      <c r="F35" s="25"/>
      <c r="H35" s="22"/>
      <c r="I35" s="22"/>
      <c r="R35" s="36"/>
      <c r="S35" s="36"/>
    </row>
    <row r="36" spans="1:22" s="21" customFormat="1" ht="23" hidden="1" customHeight="1">
      <c r="A36" s="24"/>
      <c r="B36" s="39">
        <v>1</v>
      </c>
      <c r="C36" s="39">
        <v>28.6113</v>
      </c>
      <c r="D36" s="39">
        <v>22.349</v>
      </c>
      <c r="E36" s="39">
        <v>0.83660000000000001</v>
      </c>
      <c r="F36" s="25"/>
      <c r="H36" s="23"/>
      <c r="I36" s="23"/>
      <c r="R36" s="36"/>
      <c r="S36" s="36"/>
      <c r="T36" s="36"/>
      <c r="U36" s="36"/>
      <c r="V36" s="36"/>
    </row>
    <row r="37" spans="1:22" s="21" customFormat="1" ht="23" hidden="1" customHeight="1">
      <c r="A37" s="24"/>
      <c r="B37" s="39">
        <v>2</v>
      </c>
      <c r="C37" s="40">
        <v>25.695499999999999</v>
      </c>
      <c r="D37" s="39">
        <v>20.071400000000001</v>
      </c>
      <c r="E37" s="39">
        <v>0.83660000000000001</v>
      </c>
      <c r="F37" s="25"/>
      <c r="R37" s="36"/>
      <c r="S37" s="36"/>
      <c r="T37" s="36"/>
      <c r="U37" s="36"/>
      <c r="V37" s="36"/>
    </row>
    <row r="38" spans="1:22" s="21" customFormat="1" ht="23" hidden="1" customHeight="1">
      <c r="A38" s="24"/>
      <c r="B38" s="39">
        <v>3</v>
      </c>
      <c r="C38" s="39">
        <v>22.779699999999998</v>
      </c>
      <c r="D38" s="39">
        <v>17.793800000000001</v>
      </c>
      <c r="E38" s="39">
        <v>0.83660000000000001</v>
      </c>
      <c r="R38" s="36"/>
      <c r="S38" s="36"/>
      <c r="T38" s="38"/>
      <c r="U38" s="36"/>
      <c r="V38" s="36"/>
    </row>
    <row r="39" spans="1:22" s="21" customFormat="1" ht="23" hidden="1" customHeight="1">
      <c r="B39" s="39">
        <v>4</v>
      </c>
      <c r="C39" s="39">
        <v>19.863900000000001</v>
      </c>
      <c r="D39" s="39">
        <v>15.5162</v>
      </c>
      <c r="E39" s="39">
        <v>0.83660000000000001</v>
      </c>
      <c r="R39" s="36"/>
      <c r="S39" s="36"/>
      <c r="T39" s="36"/>
      <c r="U39" s="36"/>
      <c r="V39" s="36"/>
    </row>
    <row r="40" spans="1:22" ht="23" hidden="1" customHeight="1">
      <c r="B40" s="39">
        <v>5</v>
      </c>
      <c r="C40" s="39">
        <v>16.9481</v>
      </c>
      <c r="D40" s="39">
        <v>13.2386</v>
      </c>
      <c r="E40" s="39">
        <v>0.83660000000000001</v>
      </c>
      <c r="T40" s="28"/>
      <c r="U40" s="28"/>
      <c r="V40" s="28"/>
    </row>
    <row r="41" spans="1:22" ht="23" hidden="1" customHeight="1">
      <c r="B41" s="42" t="s">
        <v>3</v>
      </c>
      <c r="C41" s="42">
        <f>$C$5/$T$24*$C$36</f>
        <v>23.019979855873839</v>
      </c>
      <c r="D41" s="49"/>
      <c r="E41" s="47"/>
      <c r="T41" s="28"/>
      <c r="U41" s="28"/>
      <c r="V41" s="28"/>
    </row>
    <row r="42" spans="1:22" ht="23" hidden="1" customHeight="1">
      <c r="B42" s="42" t="s">
        <v>26</v>
      </c>
      <c r="C42" s="42">
        <f>$C$5/$T$24*$D$36</f>
        <v>17.981480387082183</v>
      </c>
      <c r="D42" s="59"/>
      <c r="E42" s="16"/>
      <c r="F42" s="20"/>
      <c r="G42" s="20"/>
      <c r="H42" s="20"/>
      <c r="I42" s="20"/>
      <c r="J42" s="20"/>
      <c r="K42" s="20"/>
      <c r="L42" s="20"/>
      <c r="M42" s="20"/>
      <c r="N42" s="20"/>
    </row>
    <row r="43" spans="1:22" ht="23" hidden="1" customHeight="1">
      <c r="B43" s="42" t="s">
        <v>27</v>
      </c>
      <c r="C43" s="42">
        <f>E36</f>
        <v>0.83660000000000001</v>
      </c>
      <c r="D43" s="16"/>
      <c r="E43" s="16"/>
      <c r="F43" s="20"/>
      <c r="G43" s="20"/>
      <c r="H43" s="20"/>
      <c r="I43" s="20"/>
      <c r="J43" s="20"/>
      <c r="K43" s="20"/>
      <c r="L43" s="20"/>
      <c r="M43" s="20"/>
      <c r="N43" s="20"/>
    </row>
    <row r="44" spans="1:22" ht="23" customHeight="1"/>
    <row r="45" spans="1:22" ht="23" customHeight="1"/>
    <row r="46" spans="1:22" ht="23" customHeight="1"/>
    <row r="47" spans="1:22" ht="23" customHeight="1"/>
    <row r="48" spans="1:22" ht="23" customHeight="1"/>
    <row r="49" ht="23" customHeight="1"/>
    <row r="50" ht="23" customHeight="1"/>
    <row r="51" ht="23" customHeight="1"/>
    <row r="52" ht="23" customHeight="1"/>
    <row r="53" ht="23" customHeight="1"/>
    <row r="54" ht="23" customHeight="1"/>
    <row r="55" ht="23" customHeight="1"/>
    <row r="56" ht="23" customHeight="1"/>
    <row r="57" ht="23" customHeight="1"/>
    <row r="58" ht="23" customHeight="1"/>
    <row r="59" ht="23" customHeight="1"/>
    <row r="60" ht="23" customHeight="1"/>
    <row r="61" ht="23" customHeight="1"/>
    <row r="62" ht="23" customHeight="1"/>
    <row r="63" ht="23" customHeight="1"/>
    <row r="64" ht="23" customHeight="1"/>
    <row r="65" ht="23" customHeight="1"/>
    <row r="66" ht="23" customHeight="1"/>
    <row r="67" ht="23" customHeight="1"/>
    <row r="68" ht="23" customHeight="1"/>
    <row r="69" ht="23" customHeight="1"/>
    <row r="70" ht="23" customHeight="1"/>
  </sheetData>
  <sheetProtection algorithmName="SHA-512" hashValue="dSXqQR/vxQUb7FSUt/9w54mj2zS8x5tZU7tCfXfHganzupbGtkf+OfWqvEButX1rGYzmOpgOeFDpcfavPzmhgQ==" saltValue="IuvFjOqZkZQ4Y7ad2OGxMQ==" spinCount="100000" sheet="1" objects="1" scenarios="1"/>
  <protectedRanges>
    <protectedRange sqref="C5:C6" name="林分情報"/>
  </protectedRanges>
  <mergeCells count="4">
    <mergeCell ref="A2:Q2"/>
    <mergeCell ref="S6:X6"/>
    <mergeCell ref="B34:E34"/>
    <mergeCell ref="B33:J33"/>
  </mergeCells>
  <phoneticPr fontId="22"/>
  <pageMargins left="0.74803149606299213" right="0.74803149606299213" top="0.98425196850393704" bottom="0.98425196850393704" header="0.51181102362204722" footer="0.51181102362204722"/>
  <pageSetup paperSize="9" orientation="landscape" horizontalDpi="300" verticalDpi="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14F6-F066-4029-B7D0-FDBC0B32AD0D}">
  <sheetPr>
    <tabColor rgb="FFFFC000"/>
  </sheetPr>
  <dimension ref="A2:X70"/>
  <sheetViews>
    <sheetView tabSelected="1" zoomScale="70" zoomScaleNormal="70" workbookViewId="0">
      <selection activeCell="C6" sqref="C6"/>
    </sheetView>
  </sheetViews>
  <sheetFormatPr defaultColWidth="10.87890625" defaultRowHeight="17.350000000000001"/>
  <cols>
    <col min="1" max="1" width="2.64453125" style="1" customWidth="1"/>
    <col min="2" max="3" width="8.3515625" style="1" customWidth="1"/>
    <col min="4" max="7" width="5.8203125" style="1" customWidth="1"/>
    <col min="8" max="8" width="3.87890625" style="1" customWidth="1"/>
    <col min="9" max="17" width="9.1171875" style="1" customWidth="1"/>
    <col min="18" max="19" width="9.1171875" style="28" customWidth="1"/>
    <col min="20" max="20" width="9.1171875" style="1" customWidth="1"/>
    <col min="21" max="256" width="10.87890625" style="1"/>
    <col min="257" max="257" width="2.64453125" style="1" customWidth="1"/>
    <col min="258" max="263" width="5.8203125" style="1" customWidth="1"/>
    <col min="264" max="264" width="3.87890625" style="1" customWidth="1"/>
    <col min="265" max="276" width="9.1171875" style="1" customWidth="1"/>
    <col min="277" max="512" width="10.87890625" style="1"/>
    <col min="513" max="513" width="2.64453125" style="1" customWidth="1"/>
    <col min="514" max="519" width="5.8203125" style="1" customWidth="1"/>
    <col min="520" max="520" width="3.87890625" style="1" customWidth="1"/>
    <col min="521" max="532" width="9.1171875" style="1" customWidth="1"/>
    <col min="533" max="768" width="10.87890625" style="1"/>
    <col min="769" max="769" width="2.64453125" style="1" customWidth="1"/>
    <col min="770" max="775" width="5.8203125" style="1" customWidth="1"/>
    <col min="776" max="776" width="3.87890625" style="1" customWidth="1"/>
    <col min="777" max="788" width="9.1171875" style="1" customWidth="1"/>
    <col min="789" max="1024" width="10.87890625" style="1"/>
    <col min="1025" max="1025" width="2.64453125" style="1" customWidth="1"/>
    <col min="1026" max="1031" width="5.8203125" style="1" customWidth="1"/>
    <col min="1032" max="1032" width="3.87890625" style="1" customWidth="1"/>
    <col min="1033" max="1044" width="9.1171875" style="1" customWidth="1"/>
    <col min="1045" max="1280" width="10.87890625" style="1"/>
    <col min="1281" max="1281" width="2.64453125" style="1" customWidth="1"/>
    <col min="1282" max="1287" width="5.8203125" style="1" customWidth="1"/>
    <col min="1288" max="1288" width="3.87890625" style="1" customWidth="1"/>
    <col min="1289" max="1300" width="9.1171875" style="1" customWidth="1"/>
    <col min="1301" max="1536" width="10.87890625" style="1"/>
    <col min="1537" max="1537" width="2.64453125" style="1" customWidth="1"/>
    <col min="1538" max="1543" width="5.8203125" style="1" customWidth="1"/>
    <col min="1544" max="1544" width="3.87890625" style="1" customWidth="1"/>
    <col min="1545" max="1556" width="9.1171875" style="1" customWidth="1"/>
    <col min="1557" max="1792" width="10.87890625" style="1"/>
    <col min="1793" max="1793" width="2.64453125" style="1" customWidth="1"/>
    <col min="1794" max="1799" width="5.8203125" style="1" customWidth="1"/>
    <col min="1800" max="1800" width="3.87890625" style="1" customWidth="1"/>
    <col min="1801" max="1812" width="9.1171875" style="1" customWidth="1"/>
    <col min="1813" max="2048" width="10.87890625" style="1"/>
    <col min="2049" max="2049" width="2.64453125" style="1" customWidth="1"/>
    <col min="2050" max="2055" width="5.8203125" style="1" customWidth="1"/>
    <col min="2056" max="2056" width="3.87890625" style="1" customWidth="1"/>
    <col min="2057" max="2068" width="9.1171875" style="1" customWidth="1"/>
    <col min="2069" max="2304" width="10.87890625" style="1"/>
    <col min="2305" max="2305" width="2.64453125" style="1" customWidth="1"/>
    <col min="2306" max="2311" width="5.8203125" style="1" customWidth="1"/>
    <col min="2312" max="2312" width="3.87890625" style="1" customWidth="1"/>
    <col min="2313" max="2324" width="9.1171875" style="1" customWidth="1"/>
    <col min="2325" max="2560" width="10.87890625" style="1"/>
    <col min="2561" max="2561" width="2.64453125" style="1" customWidth="1"/>
    <col min="2562" max="2567" width="5.8203125" style="1" customWidth="1"/>
    <col min="2568" max="2568" width="3.87890625" style="1" customWidth="1"/>
    <col min="2569" max="2580" width="9.1171875" style="1" customWidth="1"/>
    <col min="2581" max="2816" width="10.87890625" style="1"/>
    <col min="2817" max="2817" width="2.64453125" style="1" customWidth="1"/>
    <col min="2818" max="2823" width="5.8203125" style="1" customWidth="1"/>
    <col min="2824" max="2824" width="3.87890625" style="1" customWidth="1"/>
    <col min="2825" max="2836" width="9.1171875" style="1" customWidth="1"/>
    <col min="2837" max="3072" width="10.87890625" style="1"/>
    <col min="3073" max="3073" width="2.64453125" style="1" customWidth="1"/>
    <col min="3074" max="3079" width="5.8203125" style="1" customWidth="1"/>
    <col min="3080" max="3080" width="3.87890625" style="1" customWidth="1"/>
    <col min="3081" max="3092" width="9.1171875" style="1" customWidth="1"/>
    <col min="3093" max="3328" width="10.87890625" style="1"/>
    <col min="3329" max="3329" width="2.64453125" style="1" customWidth="1"/>
    <col min="3330" max="3335" width="5.8203125" style="1" customWidth="1"/>
    <col min="3336" max="3336" width="3.87890625" style="1" customWidth="1"/>
    <col min="3337" max="3348" width="9.1171875" style="1" customWidth="1"/>
    <col min="3349" max="3584" width="10.87890625" style="1"/>
    <col min="3585" max="3585" width="2.64453125" style="1" customWidth="1"/>
    <col min="3586" max="3591" width="5.8203125" style="1" customWidth="1"/>
    <col min="3592" max="3592" width="3.87890625" style="1" customWidth="1"/>
    <col min="3593" max="3604" width="9.1171875" style="1" customWidth="1"/>
    <col min="3605" max="3840" width="10.87890625" style="1"/>
    <col min="3841" max="3841" width="2.64453125" style="1" customWidth="1"/>
    <col min="3842" max="3847" width="5.8203125" style="1" customWidth="1"/>
    <col min="3848" max="3848" width="3.87890625" style="1" customWidth="1"/>
    <col min="3849" max="3860" width="9.1171875" style="1" customWidth="1"/>
    <col min="3861" max="4096" width="10.87890625" style="1"/>
    <col min="4097" max="4097" width="2.64453125" style="1" customWidth="1"/>
    <col min="4098" max="4103" width="5.8203125" style="1" customWidth="1"/>
    <col min="4104" max="4104" width="3.87890625" style="1" customWidth="1"/>
    <col min="4105" max="4116" width="9.1171875" style="1" customWidth="1"/>
    <col min="4117" max="4352" width="10.87890625" style="1"/>
    <col min="4353" max="4353" width="2.64453125" style="1" customWidth="1"/>
    <col min="4354" max="4359" width="5.8203125" style="1" customWidth="1"/>
    <col min="4360" max="4360" width="3.87890625" style="1" customWidth="1"/>
    <col min="4361" max="4372" width="9.1171875" style="1" customWidth="1"/>
    <col min="4373" max="4608" width="10.87890625" style="1"/>
    <col min="4609" max="4609" width="2.64453125" style="1" customWidth="1"/>
    <col min="4610" max="4615" width="5.8203125" style="1" customWidth="1"/>
    <col min="4616" max="4616" width="3.87890625" style="1" customWidth="1"/>
    <col min="4617" max="4628" width="9.1171875" style="1" customWidth="1"/>
    <col min="4629" max="4864" width="10.87890625" style="1"/>
    <col min="4865" max="4865" width="2.64453125" style="1" customWidth="1"/>
    <col min="4866" max="4871" width="5.8203125" style="1" customWidth="1"/>
    <col min="4872" max="4872" width="3.87890625" style="1" customWidth="1"/>
    <col min="4873" max="4884" width="9.1171875" style="1" customWidth="1"/>
    <col min="4885" max="5120" width="10.87890625" style="1"/>
    <col min="5121" max="5121" width="2.64453125" style="1" customWidth="1"/>
    <col min="5122" max="5127" width="5.8203125" style="1" customWidth="1"/>
    <col min="5128" max="5128" width="3.87890625" style="1" customWidth="1"/>
    <col min="5129" max="5140" width="9.1171875" style="1" customWidth="1"/>
    <col min="5141" max="5376" width="10.87890625" style="1"/>
    <col min="5377" max="5377" width="2.64453125" style="1" customWidth="1"/>
    <col min="5378" max="5383" width="5.8203125" style="1" customWidth="1"/>
    <col min="5384" max="5384" width="3.87890625" style="1" customWidth="1"/>
    <col min="5385" max="5396" width="9.1171875" style="1" customWidth="1"/>
    <col min="5397" max="5632" width="10.87890625" style="1"/>
    <col min="5633" max="5633" width="2.64453125" style="1" customWidth="1"/>
    <col min="5634" max="5639" width="5.8203125" style="1" customWidth="1"/>
    <col min="5640" max="5640" width="3.87890625" style="1" customWidth="1"/>
    <col min="5641" max="5652" width="9.1171875" style="1" customWidth="1"/>
    <col min="5653" max="5888" width="10.87890625" style="1"/>
    <col min="5889" max="5889" width="2.64453125" style="1" customWidth="1"/>
    <col min="5890" max="5895" width="5.8203125" style="1" customWidth="1"/>
    <col min="5896" max="5896" width="3.87890625" style="1" customWidth="1"/>
    <col min="5897" max="5908" width="9.1171875" style="1" customWidth="1"/>
    <col min="5909" max="6144" width="10.87890625" style="1"/>
    <col min="6145" max="6145" width="2.64453125" style="1" customWidth="1"/>
    <col min="6146" max="6151" width="5.8203125" style="1" customWidth="1"/>
    <col min="6152" max="6152" width="3.87890625" style="1" customWidth="1"/>
    <col min="6153" max="6164" width="9.1171875" style="1" customWidth="1"/>
    <col min="6165" max="6400" width="10.87890625" style="1"/>
    <col min="6401" max="6401" width="2.64453125" style="1" customWidth="1"/>
    <col min="6402" max="6407" width="5.8203125" style="1" customWidth="1"/>
    <col min="6408" max="6408" width="3.87890625" style="1" customWidth="1"/>
    <col min="6409" max="6420" width="9.1171875" style="1" customWidth="1"/>
    <col min="6421" max="6656" width="10.87890625" style="1"/>
    <col min="6657" max="6657" width="2.64453125" style="1" customWidth="1"/>
    <col min="6658" max="6663" width="5.8203125" style="1" customWidth="1"/>
    <col min="6664" max="6664" width="3.87890625" style="1" customWidth="1"/>
    <col min="6665" max="6676" width="9.1171875" style="1" customWidth="1"/>
    <col min="6677" max="6912" width="10.87890625" style="1"/>
    <col min="6913" max="6913" width="2.64453125" style="1" customWidth="1"/>
    <col min="6914" max="6919" width="5.8203125" style="1" customWidth="1"/>
    <col min="6920" max="6920" width="3.87890625" style="1" customWidth="1"/>
    <col min="6921" max="6932" width="9.1171875" style="1" customWidth="1"/>
    <col min="6933" max="7168" width="10.87890625" style="1"/>
    <col min="7169" max="7169" width="2.64453125" style="1" customWidth="1"/>
    <col min="7170" max="7175" width="5.8203125" style="1" customWidth="1"/>
    <col min="7176" max="7176" width="3.87890625" style="1" customWidth="1"/>
    <col min="7177" max="7188" width="9.1171875" style="1" customWidth="1"/>
    <col min="7189" max="7424" width="10.87890625" style="1"/>
    <col min="7425" max="7425" width="2.64453125" style="1" customWidth="1"/>
    <col min="7426" max="7431" width="5.8203125" style="1" customWidth="1"/>
    <col min="7432" max="7432" width="3.87890625" style="1" customWidth="1"/>
    <col min="7433" max="7444" width="9.1171875" style="1" customWidth="1"/>
    <col min="7445" max="7680" width="10.87890625" style="1"/>
    <col min="7681" max="7681" width="2.64453125" style="1" customWidth="1"/>
    <col min="7682" max="7687" width="5.8203125" style="1" customWidth="1"/>
    <col min="7688" max="7688" width="3.87890625" style="1" customWidth="1"/>
    <col min="7689" max="7700" width="9.1171875" style="1" customWidth="1"/>
    <col min="7701" max="7936" width="10.87890625" style="1"/>
    <col min="7937" max="7937" width="2.64453125" style="1" customWidth="1"/>
    <col min="7938" max="7943" width="5.8203125" style="1" customWidth="1"/>
    <col min="7944" max="7944" width="3.87890625" style="1" customWidth="1"/>
    <col min="7945" max="7956" width="9.1171875" style="1" customWidth="1"/>
    <col min="7957" max="8192" width="10.87890625" style="1"/>
    <col min="8193" max="8193" width="2.64453125" style="1" customWidth="1"/>
    <col min="8194" max="8199" width="5.8203125" style="1" customWidth="1"/>
    <col min="8200" max="8200" width="3.87890625" style="1" customWidth="1"/>
    <col min="8201" max="8212" width="9.1171875" style="1" customWidth="1"/>
    <col min="8213" max="8448" width="10.87890625" style="1"/>
    <col min="8449" max="8449" width="2.64453125" style="1" customWidth="1"/>
    <col min="8450" max="8455" width="5.8203125" style="1" customWidth="1"/>
    <col min="8456" max="8456" width="3.87890625" style="1" customWidth="1"/>
    <col min="8457" max="8468" width="9.1171875" style="1" customWidth="1"/>
    <col min="8469" max="8704" width="10.87890625" style="1"/>
    <col min="8705" max="8705" width="2.64453125" style="1" customWidth="1"/>
    <col min="8706" max="8711" width="5.8203125" style="1" customWidth="1"/>
    <col min="8712" max="8712" width="3.87890625" style="1" customWidth="1"/>
    <col min="8713" max="8724" width="9.1171875" style="1" customWidth="1"/>
    <col min="8725" max="8960" width="10.87890625" style="1"/>
    <col min="8961" max="8961" width="2.64453125" style="1" customWidth="1"/>
    <col min="8962" max="8967" width="5.8203125" style="1" customWidth="1"/>
    <col min="8968" max="8968" width="3.87890625" style="1" customWidth="1"/>
    <col min="8969" max="8980" width="9.1171875" style="1" customWidth="1"/>
    <col min="8981" max="9216" width="10.87890625" style="1"/>
    <col min="9217" max="9217" width="2.64453125" style="1" customWidth="1"/>
    <col min="9218" max="9223" width="5.8203125" style="1" customWidth="1"/>
    <col min="9224" max="9224" width="3.87890625" style="1" customWidth="1"/>
    <col min="9225" max="9236" width="9.1171875" style="1" customWidth="1"/>
    <col min="9237" max="9472" width="10.87890625" style="1"/>
    <col min="9473" max="9473" width="2.64453125" style="1" customWidth="1"/>
    <col min="9474" max="9479" width="5.8203125" style="1" customWidth="1"/>
    <col min="9480" max="9480" width="3.87890625" style="1" customWidth="1"/>
    <col min="9481" max="9492" width="9.1171875" style="1" customWidth="1"/>
    <col min="9493" max="9728" width="10.87890625" style="1"/>
    <col min="9729" max="9729" width="2.64453125" style="1" customWidth="1"/>
    <col min="9730" max="9735" width="5.8203125" style="1" customWidth="1"/>
    <col min="9736" max="9736" width="3.87890625" style="1" customWidth="1"/>
    <col min="9737" max="9748" width="9.1171875" style="1" customWidth="1"/>
    <col min="9749" max="9984" width="10.87890625" style="1"/>
    <col min="9985" max="9985" width="2.64453125" style="1" customWidth="1"/>
    <col min="9986" max="9991" width="5.8203125" style="1" customWidth="1"/>
    <col min="9992" max="9992" width="3.87890625" style="1" customWidth="1"/>
    <col min="9993" max="10004" width="9.1171875" style="1" customWidth="1"/>
    <col min="10005" max="10240" width="10.87890625" style="1"/>
    <col min="10241" max="10241" width="2.64453125" style="1" customWidth="1"/>
    <col min="10242" max="10247" width="5.8203125" style="1" customWidth="1"/>
    <col min="10248" max="10248" width="3.87890625" style="1" customWidth="1"/>
    <col min="10249" max="10260" width="9.1171875" style="1" customWidth="1"/>
    <col min="10261" max="10496" width="10.87890625" style="1"/>
    <col min="10497" max="10497" width="2.64453125" style="1" customWidth="1"/>
    <col min="10498" max="10503" width="5.8203125" style="1" customWidth="1"/>
    <col min="10504" max="10504" width="3.87890625" style="1" customWidth="1"/>
    <col min="10505" max="10516" width="9.1171875" style="1" customWidth="1"/>
    <col min="10517" max="10752" width="10.87890625" style="1"/>
    <col min="10753" max="10753" width="2.64453125" style="1" customWidth="1"/>
    <col min="10754" max="10759" width="5.8203125" style="1" customWidth="1"/>
    <col min="10760" max="10760" width="3.87890625" style="1" customWidth="1"/>
    <col min="10761" max="10772" width="9.1171875" style="1" customWidth="1"/>
    <col min="10773" max="11008" width="10.87890625" style="1"/>
    <col min="11009" max="11009" width="2.64453125" style="1" customWidth="1"/>
    <col min="11010" max="11015" width="5.8203125" style="1" customWidth="1"/>
    <col min="11016" max="11016" width="3.87890625" style="1" customWidth="1"/>
    <col min="11017" max="11028" width="9.1171875" style="1" customWidth="1"/>
    <col min="11029" max="11264" width="10.87890625" style="1"/>
    <col min="11265" max="11265" width="2.64453125" style="1" customWidth="1"/>
    <col min="11266" max="11271" width="5.8203125" style="1" customWidth="1"/>
    <col min="11272" max="11272" width="3.87890625" style="1" customWidth="1"/>
    <col min="11273" max="11284" width="9.1171875" style="1" customWidth="1"/>
    <col min="11285" max="11520" width="10.87890625" style="1"/>
    <col min="11521" max="11521" width="2.64453125" style="1" customWidth="1"/>
    <col min="11522" max="11527" width="5.8203125" style="1" customWidth="1"/>
    <col min="11528" max="11528" width="3.87890625" style="1" customWidth="1"/>
    <col min="11529" max="11540" width="9.1171875" style="1" customWidth="1"/>
    <col min="11541" max="11776" width="10.87890625" style="1"/>
    <col min="11777" max="11777" width="2.64453125" style="1" customWidth="1"/>
    <col min="11778" max="11783" width="5.8203125" style="1" customWidth="1"/>
    <col min="11784" max="11784" width="3.87890625" style="1" customWidth="1"/>
    <col min="11785" max="11796" width="9.1171875" style="1" customWidth="1"/>
    <col min="11797" max="12032" width="10.87890625" style="1"/>
    <col min="12033" max="12033" width="2.64453125" style="1" customWidth="1"/>
    <col min="12034" max="12039" width="5.8203125" style="1" customWidth="1"/>
    <col min="12040" max="12040" width="3.87890625" style="1" customWidth="1"/>
    <col min="12041" max="12052" width="9.1171875" style="1" customWidth="1"/>
    <col min="12053" max="12288" width="10.87890625" style="1"/>
    <col min="12289" max="12289" width="2.64453125" style="1" customWidth="1"/>
    <col min="12290" max="12295" width="5.8203125" style="1" customWidth="1"/>
    <col min="12296" max="12296" width="3.87890625" style="1" customWidth="1"/>
    <col min="12297" max="12308" width="9.1171875" style="1" customWidth="1"/>
    <col min="12309" max="12544" width="10.87890625" style="1"/>
    <col min="12545" max="12545" width="2.64453125" style="1" customWidth="1"/>
    <col min="12546" max="12551" width="5.8203125" style="1" customWidth="1"/>
    <col min="12552" max="12552" width="3.87890625" style="1" customWidth="1"/>
    <col min="12553" max="12564" width="9.1171875" style="1" customWidth="1"/>
    <col min="12565" max="12800" width="10.87890625" style="1"/>
    <col min="12801" max="12801" width="2.64453125" style="1" customWidth="1"/>
    <col min="12802" max="12807" width="5.8203125" style="1" customWidth="1"/>
    <col min="12808" max="12808" width="3.87890625" style="1" customWidth="1"/>
    <col min="12809" max="12820" width="9.1171875" style="1" customWidth="1"/>
    <col min="12821" max="13056" width="10.87890625" style="1"/>
    <col min="13057" max="13057" width="2.64453125" style="1" customWidth="1"/>
    <col min="13058" max="13063" width="5.8203125" style="1" customWidth="1"/>
    <col min="13064" max="13064" width="3.87890625" style="1" customWidth="1"/>
    <col min="13065" max="13076" width="9.1171875" style="1" customWidth="1"/>
    <col min="13077" max="13312" width="10.87890625" style="1"/>
    <col min="13313" max="13313" width="2.64453125" style="1" customWidth="1"/>
    <col min="13314" max="13319" width="5.8203125" style="1" customWidth="1"/>
    <col min="13320" max="13320" width="3.87890625" style="1" customWidth="1"/>
    <col min="13321" max="13332" width="9.1171875" style="1" customWidth="1"/>
    <col min="13333" max="13568" width="10.87890625" style="1"/>
    <col min="13569" max="13569" width="2.64453125" style="1" customWidth="1"/>
    <col min="13570" max="13575" width="5.8203125" style="1" customWidth="1"/>
    <col min="13576" max="13576" width="3.87890625" style="1" customWidth="1"/>
    <col min="13577" max="13588" width="9.1171875" style="1" customWidth="1"/>
    <col min="13589" max="13824" width="10.87890625" style="1"/>
    <col min="13825" max="13825" width="2.64453125" style="1" customWidth="1"/>
    <col min="13826" max="13831" width="5.8203125" style="1" customWidth="1"/>
    <col min="13832" max="13832" width="3.87890625" style="1" customWidth="1"/>
    <col min="13833" max="13844" width="9.1171875" style="1" customWidth="1"/>
    <col min="13845" max="14080" width="10.87890625" style="1"/>
    <col min="14081" max="14081" width="2.64453125" style="1" customWidth="1"/>
    <col min="14082" max="14087" width="5.8203125" style="1" customWidth="1"/>
    <col min="14088" max="14088" width="3.87890625" style="1" customWidth="1"/>
    <col min="14089" max="14100" width="9.1171875" style="1" customWidth="1"/>
    <col min="14101" max="14336" width="10.87890625" style="1"/>
    <col min="14337" max="14337" width="2.64453125" style="1" customWidth="1"/>
    <col min="14338" max="14343" width="5.8203125" style="1" customWidth="1"/>
    <col min="14344" max="14344" width="3.87890625" style="1" customWidth="1"/>
    <col min="14345" max="14356" width="9.1171875" style="1" customWidth="1"/>
    <col min="14357" max="14592" width="10.87890625" style="1"/>
    <col min="14593" max="14593" width="2.64453125" style="1" customWidth="1"/>
    <col min="14594" max="14599" width="5.8203125" style="1" customWidth="1"/>
    <col min="14600" max="14600" width="3.87890625" style="1" customWidth="1"/>
    <col min="14601" max="14612" width="9.1171875" style="1" customWidth="1"/>
    <col min="14613" max="14848" width="10.87890625" style="1"/>
    <col min="14849" max="14849" width="2.64453125" style="1" customWidth="1"/>
    <col min="14850" max="14855" width="5.8203125" style="1" customWidth="1"/>
    <col min="14856" max="14856" width="3.87890625" style="1" customWidth="1"/>
    <col min="14857" max="14868" width="9.1171875" style="1" customWidth="1"/>
    <col min="14869" max="15104" width="10.87890625" style="1"/>
    <col min="15105" max="15105" width="2.64453125" style="1" customWidth="1"/>
    <col min="15106" max="15111" width="5.8203125" style="1" customWidth="1"/>
    <col min="15112" max="15112" width="3.87890625" style="1" customWidth="1"/>
    <col min="15113" max="15124" width="9.1171875" style="1" customWidth="1"/>
    <col min="15125" max="15360" width="10.87890625" style="1"/>
    <col min="15361" max="15361" width="2.64453125" style="1" customWidth="1"/>
    <col min="15362" max="15367" width="5.8203125" style="1" customWidth="1"/>
    <col min="15368" max="15368" width="3.87890625" style="1" customWidth="1"/>
    <col min="15369" max="15380" width="9.1171875" style="1" customWidth="1"/>
    <col min="15381" max="15616" width="10.87890625" style="1"/>
    <col min="15617" max="15617" width="2.64453125" style="1" customWidth="1"/>
    <col min="15618" max="15623" width="5.8203125" style="1" customWidth="1"/>
    <col min="15624" max="15624" width="3.87890625" style="1" customWidth="1"/>
    <col min="15625" max="15636" width="9.1171875" style="1" customWidth="1"/>
    <col min="15637" max="15872" width="10.87890625" style="1"/>
    <col min="15873" max="15873" width="2.64453125" style="1" customWidth="1"/>
    <col min="15874" max="15879" width="5.8203125" style="1" customWidth="1"/>
    <col min="15880" max="15880" width="3.87890625" style="1" customWidth="1"/>
    <col min="15881" max="15892" width="9.1171875" style="1" customWidth="1"/>
    <col min="15893" max="16128" width="10.87890625" style="1"/>
    <col min="16129" max="16129" width="2.64453125" style="1" customWidth="1"/>
    <col min="16130" max="16135" width="5.8203125" style="1" customWidth="1"/>
    <col min="16136" max="16136" width="3.87890625" style="1" customWidth="1"/>
    <col min="16137" max="16148" width="9.1171875" style="1" customWidth="1"/>
    <col min="16149" max="16384" width="10.87890625" style="1"/>
  </cols>
  <sheetData>
    <row r="2" spans="1:24" ht="24.7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9"/>
      <c r="S2" s="30"/>
      <c r="T2" s="2"/>
      <c r="U2" s="2"/>
    </row>
    <row r="3" spans="1:24" s="3" customFormat="1" ht="13.7">
      <c r="R3" s="31"/>
      <c r="S3" s="31"/>
    </row>
    <row r="4" spans="1:24" s="3" customFormat="1">
      <c r="B4" s="4" t="s">
        <v>5</v>
      </c>
      <c r="C4" s="1"/>
      <c r="D4" s="1"/>
      <c r="R4" s="31"/>
      <c r="S4" s="31"/>
    </row>
    <row r="5" spans="1:24" ht="21" customHeight="1">
      <c r="B5" s="6" t="s">
        <v>12</v>
      </c>
      <c r="C5" s="7">
        <v>32</v>
      </c>
      <c r="D5" s="1" t="s">
        <v>13</v>
      </c>
    </row>
    <row r="6" spans="1:24" ht="21" customHeight="1">
      <c r="B6" s="6" t="s">
        <v>14</v>
      </c>
      <c r="C6" s="7">
        <v>63</v>
      </c>
      <c r="D6" s="1" t="s">
        <v>15</v>
      </c>
      <c r="S6" s="65" t="s">
        <v>28</v>
      </c>
      <c r="T6" s="65"/>
      <c r="U6" s="65"/>
      <c r="V6" s="65"/>
      <c r="W6" s="65"/>
      <c r="X6" s="65"/>
    </row>
    <row r="7" spans="1:24" s="3" customFormat="1" ht="14.45" customHeight="1">
      <c r="R7" s="31"/>
      <c r="S7" s="5" t="s">
        <v>6</v>
      </c>
      <c r="T7" s="5" t="s">
        <v>7</v>
      </c>
      <c r="U7" s="5" t="s">
        <v>8</v>
      </c>
      <c r="V7" s="5" t="s">
        <v>9</v>
      </c>
      <c r="W7" s="5" t="s">
        <v>10</v>
      </c>
      <c r="X7" s="5" t="s">
        <v>11</v>
      </c>
    </row>
    <row r="8" spans="1:24" s="3" customFormat="1" ht="14.45" customHeight="1">
      <c r="R8" s="31"/>
      <c r="S8" s="8">
        <v>10</v>
      </c>
      <c r="T8" s="44">
        <f>($C$45)*(1-$D$45*EXP(1)^(-$E$45*(S8)))</f>
        <v>9.7153316907389833</v>
      </c>
      <c r="U8" s="44">
        <f>($C$46)*(1-$D$46*EXP(1)^(-$E$46*(S8)))</f>
        <v>8.5122384598053973</v>
      </c>
      <c r="V8" s="44">
        <f>($C$47)*(1-$D$47*EXP(1)^(-$E$47*(S8)))</f>
        <v>7.3063144212696134</v>
      </c>
      <c r="W8" s="44">
        <f>($C$48)*(1-$D$48*EXP(1)^(-$E$48*(S8)))</f>
        <v>6.1003903827338313</v>
      </c>
      <c r="X8" s="44">
        <f>($C$49)*(1-$D$49*EXP(1)^(-$E$49*(S8)))</f>
        <v>4.8944663441980483</v>
      </c>
    </row>
    <row r="9" spans="1:24" s="3" customFormat="1" ht="14.45" customHeight="1">
      <c r="J9" s="10"/>
      <c r="R9" s="31"/>
      <c r="S9" s="8">
        <v>15</v>
      </c>
      <c r="T9" s="44">
        <f t="shared" ref="T9:T23" si="0">($C$45)*(1-$D$45*EXP(1)^(-$E$45*(S9)))</f>
        <v>15.157865053535341</v>
      </c>
      <c r="U9" s="44">
        <f t="shared" ref="U9:U23" si="1">($C$46)*(1-$D$46*EXP(1)^(-$E$46*(S9)))</f>
        <v>13.280798431229828</v>
      </c>
      <c r="V9" s="44">
        <f t="shared" ref="V9:V23" si="2">($C$47)*(1-$D$47*EXP(1)^(-$E$47*(S9)))</f>
        <v>11.399315181577713</v>
      </c>
      <c r="W9" s="44">
        <f t="shared" ref="W9:W23" si="3">($C$48)*(1-$D$48*EXP(1)^(-$E$48*(S9)))</f>
        <v>9.5178319319255991</v>
      </c>
      <c r="X9" s="44">
        <f t="shared" ref="X9:X23" si="4">($C$49)*(1-$D$49*EXP(1)^(-$E$49*(S9)))</f>
        <v>7.6363486822734856</v>
      </c>
    </row>
    <row r="10" spans="1:24" s="3" customFormat="1" ht="14.45" customHeight="1">
      <c r="I10" s="10"/>
      <c r="J10" s="10"/>
      <c r="R10" s="31"/>
      <c r="S10" s="8">
        <v>20</v>
      </c>
      <c r="T10" s="44">
        <f t="shared" si="0"/>
        <v>19.39651429837339</v>
      </c>
      <c r="U10" s="44">
        <f t="shared" si="1"/>
        <v>16.994556671098131</v>
      </c>
      <c r="V10" s="44">
        <f t="shared" si="2"/>
        <v>14.586947378817518</v>
      </c>
      <c r="W10" s="44">
        <f t="shared" si="3"/>
        <v>12.179338086536905</v>
      </c>
      <c r="X10" s="44">
        <f t="shared" si="4"/>
        <v>9.7717287942562905</v>
      </c>
    </row>
    <row r="11" spans="1:24" s="3" customFormat="1" ht="14.45" customHeight="1">
      <c r="B11" s="43" t="s">
        <v>25</v>
      </c>
      <c r="C11" s="4"/>
      <c r="R11" s="31"/>
      <c r="S11" s="8">
        <v>25</v>
      </c>
      <c r="T11" s="44">
        <f t="shared" si="0"/>
        <v>22.697577649418285</v>
      </c>
      <c r="U11" s="44">
        <f t="shared" si="1"/>
        <v>19.886834496445449</v>
      </c>
      <c r="V11" s="44">
        <f t="shared" si="2"/>
        <v>17.0694778301715</v>
      </c>
      <c r="W11" s="44">
        <f t="shared" si="3"/>
        <v>14.252121163897554</v>
      </c>
      <c r="X11" s="44">
        <f t="shared" si="4"/>
        <v>11.434764497623604</v>
      </c>
    </row>
    <row r="12" spans="1:24" ht="14.45" customHeight="1">
      <c r="B12" s="5" t="s">
        <v>6</v>
      </c>
      <c r="C12" s="5" t="s">
        <v>17</v>
      </c>
      <c r="S12" s="8">
        <v>30</v>
      </c>
      <c r="T12" s="44">
        <f t="shared" si="0"/>
        <v>25.268448372180359</v>
      </c>
      <c r="U12" s="44">
        <f t="shared" si="1"/>
        <v>22.139342731685996</v>
      </c>
      <c r="V12" s="44">
        <f t="shared" si="2"/>
        <v>19.002874489684586</v>
      </c>
      <c r="W12" s="44">
        <f t="shared" si="3"/>
        <v>15.86640624768318</v>
      </c>
      <c r="X12" s="44">
        <f t="shared" si="4"/>
        <v>12.72993800568177</v>
      </c>
    </row>
    <row r="13" spans="1:24" s="3" customFormat="1" ht="14.45" customHeight="1">
      <c r="B13" s="5">
        <f>B14-5</f>
        <v>48</v>
      </c>
      <c r="C13" s="44">
        <f>($C$50)*(1-$D$45*EXP(1)^(-$E$45*(B13)))</f>
        <v>30.092927441192828</v>
      </c>
      <c r="R13" s="31"/>
      <c r="S13" s="8">
        <v>35</v>
      </c>
      <c r="T13" s="44">
        <f t="shared" si="0"/>
        <v>27.270644504242817</v>
      </c>
      <c r="U13" s="44">
        <f t="shared" si="1"/>
        <v>23.893597909166129</v>
      </c>
      <c r="V13" s="44">
        <f t="shared" si="2"/>
        <v>20.508605322101022</v>
      </c>
      <c r="W13" s="44">
        <f t="shared" si="3"/>
        <v>17.12361273503592</v>
      </c>
      <c r="X13" s="44">
        <f t="shared" si="4"/>
        <v>13.738620147970812</v>
      </c>
    </row>
    <row r="14" spans="1:24" s="3" customFormat="1" ht="14.45" customHeight="1">
      <c r="B14" s="5">
        <f>B15-5</f>
        <v>53</v>
      </c>
      <c r="C14" s="44">
        <f t="shared" ref="C14:C27" si="5">($C$50)*(1-$D$45*EXP(1)^(-$E$45*(B14)))</f>
        <v>30.892427470665183</v>
      </c>
      <c r="R14" s="31"/>
      <c r="S14" s="8">
        <v>40</v>
      </c>
      <c r="T14" s="44">
        <f t="shared" si="0"/>
        <v>28.829956419755593</v>
      </c>
      <c r="U14" s="44">
        <f t="shared" si="1"/>
        <v>25.259813215094717</v>
      </c>
      <c r="V14" s="44">
        <f t="shared" si="2"/>
        <v>21.681269673481697</v>
      </c>
      <c r="W14" s="44">
        <f t="shared" si="3"/>
        <v>18.102726131868678</v>
      </c>
      <c r="X14" s="44">
        <f t="shared" si="4"/>
        <v>14.524182590255657</v>
      </c>
    </row>
    <row r="15" spans="1:24" s="3" customFormat="1" ht="14.45" customHeight="1">
      <c r="B15" s="5">
        <f>B16-5</f>
        <v>58</v>
      </c>
      <c r="C15" s="44">
        <f t="shared" si="5"/>
        <v>31.515078719683867</v>
      </c>
      <c r="R15" s="31"/>
      <c r="S15" s="11">
        <f t="shared" ref="S15:S23" si="6">S14+5</f>
        <v>45</v>
      </c>
      <c r="T15" s="44">
        <f t="shared" si="0"/>
        <v>30.044349760609517</v>
      </c>
      <c r="U15" s="44">
        <f t="shared" si="1"/>
        <v>26.323822765196041</v>
      </c>
      <c r="V15" s="44">
        <f t="shared" si="2"/>
        <v>22.594541588616888</v>
      </c>
      <c r="W15" s="44">
        <f t="shared" si="3"/>
        <v>18.865260412037738</v>
      </c>
      <c r="X15" s="44">
        <f t="shared" si="4"/>
        <v>15.135979235458581</v>
      </c>
    </row>
    <row r="16" spans="1:24" s="3" customFormat="1" ht="14.45" customHeight="1">
      <c r="B16" s="13">
        <f>C6</f>
        <v>63</v>
      </c>
      <c r="C16" s="44">
        <f t="shared" si="5"/>
        <v>32</v>
      </c>
      <c r="R16" s="31"/>
      <c r="S16" s="11">
        <f t="shared" si="6"/>
        <v>50</v>
      </c>
      <c r="T16" s="44">
        <f t="shared" si="0"/>
        <v>30.990120245423252</v>
      </c>
      <c r="U16" s="44">
        <f t="shared" si="1"/>
        <v>27.152474236010409</v>
      </c>
      <c r="V16" s="44">
        <f t="shared" si="2"/>
        <v>23.305798471281296</v>
      </c>
      <c r="W16" s="44">
        <f t="shared" si="3"/>
        <v>19.45912270655219</v>
      </c>
      <c r="X16" s="44">
        <f t="shared" si="4"/>
        <v>15.612446941823077</v>
      </c>
    </row>
    <row r="17" spans="2:24" s="3" customFormat="1" ht="14.45" customHeight="1">
      <c r="B17" s="5">
        <f>B16+5</f>
        <v>68</v>
      </c>
      <c r="C17" s="44">
        <f t="shared" si="5"/>
        <v>32.377657072838197</v>
      </c>
      <c r="R17" s="31"/>
      <c r="S17" s="11">
        <f t="shared" si="6"/>
        <v>55</v>
      </c>
      <c r="T17" s="44">
        <f t="shared" si="0"/>
        <v>31.726687039602012</v>
      </c>
      <c r="U17" s="44">
        <f t="shared" si="1"/>
        <v>27.797828650373908</v>
      </c>
      <c r="V17" s="44">
        <f t="shared" si="2"/>
        <v>23.859725888465263</v>
      </c>
      <c r="W17" s="44">
        <f t="shared" si="3"/>
        <v>19.921623126556625</v>
      </c>
      <c r="X17" s="44">
        <f t="shared" si="4"/>
        <v>15.983520364647982</v>
      </c>
    </row>
    <row r="18" spans="2:24" s="3" customFormat="1" ht="14.45" customHeight="1">
      <c r="B18" s="5">
        <f t="shared" ref="B18:B27" si="7">B17+5</f>
        <v>73</v>
      </c>
      <c r="C18" s="44">
        <f t="shared" si="5"/>
        <v>32.671776696897041</v>
      </c>
      <c r="R18" s="31"/>
      <c r="S18" s="11">
        <f t="shared" si="6"/>
        <v>60</v>
      </c>
      <c r="T18" s="44">
        <f t="shared" si="0"/>
        <v>32.300325835692824</v>
      </c>
      <c r="U18" s="44">
        <f t="shared" si="1"/>
        <v>28.300431173638788</v>
      </c>
      <c r="V18" s="44">
        <f t="shared" si="2"/>
        <v>24.291124994732858</v>
      </c>
      <c r="W18" s="44">
        <f t="shared" si="3"/>
        <v>20.281818815826934</v>
      </c>
      <c r="X18" s="44">
        <f t="shared" si="4"/>
        <v>16.272512636921004</v>
      </c>
    </row>
    <row r="19" spans="2:24" s="3" customFormat="1" ht="14.45" customHeight="1">
      <c r="B19" s="5">
        <f t="shared" si="7"/>
        <v>78</v>
      </c>
      <c r="C19" s="44">
        <f t="shared" si="5"/>
        <v>32.900837290430729</v>
      </c>
      <c r="K19" s="14"/>
      <c r="L19" s="14"/>
      <c r="M19" s="14"/>
      <c r="N19" s="14"/>
      <c r="O19" s="14"/>
      <c r="P19" s="14"/>
      <c r="Q19" s="14"/>
      <c r="R19" s="31"/>
      <c r="S19" s="11">
        <f t="shared" si="6"/>
        <v>65</v>
      </c>
      <c r="T19" s="44">
        <f t="shared" si="0"/>
        <v>32.747076179288484</v>
      </c>
      <c r="U19" s="44">
        <f t="shared" si="1"/>
        <v>28.69185841233114</v>
      </c>
      <c r="V19" s="44">
        <f t="shared" si="2"/>
        <v>24.627098956510366</v>
      </c>
      <c r="W19" s="44">
        <f t="shared" si="3"/>
        <v>20.562339500689593</v>
      </c>
      <c r="X19" s="44">
        <f t="shared" si="4"/>
        <v>16.497580044868819</v>
      </c>
    </row>
    <row r="20" spans="2:24" s="3" customFormat="1" ht="14.45" customHeight="1">
      <c r="B20" s="5">
        <f t="shared" si="7"/>
        <v>83</v>
      </c>
      <c r="C20" s="44">
        <f t="shared" si="5"/>
        <v>33.079229860045572</v>
      </c>
      <c r="R20" s="31"/>
      <c r="S20" s="11">
        <f t="shared" si="6"/>
        <v>70</v>
      </c>
      <c r="T20" s="44">
        <f t="shared" si="0"/>
        <v>33.095005696718204</v>
      </c>
      <c r="U20" s="44">
        <f t="shared" si="1"/>
        <v>28.996702252340224</v>
      </c>
      <c r="V20" s="44">
        <f t="shared" si="2"/>
        <v>24.888755741034291</v>
      </c>
      <c r="W20" s="44">
        <f t="shared" si="3"/>
        <v>20.780809229728362</v>
      </c>
      <c r="X20" s="44">
        <f t="shared" si="4"/>
        <v>16.672862718422429</v>
      </c>
    </row>
    <row r="21" spans="2:24" s="3" customFormat="1" ht="14.45" customHeight="1">
      <c r="B21" s="5">
        <f t="shared" si="7"/>
        <v>88</v>
      </c>
      <c r="C21" s="44">
        <f t="shared" si="5"/>
        <v>33.218162132955733</v>
      </c>
      <c r="R21" s="31"/>
      <c r="S21" s="11">
        <f t="shared" si="6"/>
        <v>75</v>
      </c>
      <c r="T21" s="44">
        <f t="shared" si="0"/>
        <v>33.365973477346131</v>
      </c>
      <c r="U21" s="44">
        <f t="shared" si="1"/>
        <v>29.234114873653791</v>
      </c>
      <c r="V21" s="44">
        <f t="shared" si="2"/>
        <v>25.09253424971747</v>
      </c>
      <c r="W21" s="44">
        <f t="shared" si="3"/>
        <v>20.95095362578115</v>
      </c>
      <c r="X21" s="44">
        <f t="shared" si="4"/>
        <v>16.809373001844829</v>
      </c>
    </row>
    <row r="22" spans="2:24" s="3" customFormat="1" ht="14.45" customHeight="1">
      <c r="B22" s="5">
        <f t="shared" si="7"/>
        <v>93</v>
      </c>
      <c r="C22" s="44">
        <f t="shared" si="5"/>
        <v>33.326362695892051</v>
      </c>
      <c r="R22" s="31"/>
      <c r="S22" s="11">
        <f t="shared" si="6"/>
        <v>80</v>
      </c>
      <c r="T22" s="44">
        <f t="shared" si="0"/>
        <v>33.57700339708628</v>
      </c>
      <c r="U22" s="44">
        <f t="shared" si="1"/>
        <v>29.419012009043833</v>
      </c>
      <c r="V22" s="44">
        <f t="shared" si="2"/>
        <v>25.251237111853051</v>
      </c>
      <c r="W22" s="44">
        <f t="shared" si="3"/>
        <v>21.083462214662276</v>
      </c>
      <c r="X22" s="44">
        <f t="shared" si="4"/>
        <v>16.915687317471495</v>
      </c>
    </row>
    <row r="23" spans="2:24" s="3" customFormat="1" ht="14.45" customHeight="1">
      <c r="B23" s="5">
        <f t="shared" si="7"/>
        <v>98</v>
      </c>
      <c r="C23" s="44">
        <f t="shared" si="5"/>
        <v>33.410629379035626</v>
      </c>
      <c r="R23" s="31"/>
      <c r="S23" s="11">
        <f t="shared" si="6"/>
        <v>85</v>
      </c>
      <c r="T23" s="44">
        <f t="shared" si="0"/>
        <v>33.741353663831397</v>
      </c>
      <c r="U23" s="44">
        <f t="shared" si="1"/>
        <v>29.563010042873255</v>
      </c>
      <c r="V23" s="44">
        <f t="shared" si="2"/>
        <v>25.374835025159914</v>
      </c>
      <c r="W23" s="44">
        <f t="shared" si="3"/>
        <v>21.18666000744658</v>
      </c>
      <c r="X23" s="44">
        <f t="shared" si="4"/>
        <v>16.998484989733239</v>
      </c>
    </row>
    <row r="24" spans="2:24" s="3" customFormat="1" ht="14.45" customHeight="1">
      <c r="B24" s="5">
        <f t="shared" si="7"/>
        <v>103</v>
      </c>
      <c r="C24" s="44">
        <f t="shared" si="5"/>
        <v>33.476256337854672</v>
      </c>
      <c r="H24" s="4"/>
      <c r="K24" s="4"/>
      <c r="L24" s="4"/>
      <c r="M24" s="4"/>
      <c r="N24" s="4"/>
      <c r="O24" s="4"/>
      <c r="P24" s="4"/>
      <c r="Q24" s="4"/>
      <c r="R24" s="32"/>
      <c r="S24" s="33"/>
    </row>
    <row r="25" spans="2:24" s="3" customFormat="1" ht="14.45" customHeight="1">
      <c r="B25" s="5">
        <f t="shared" si="7"/>
        <v>108</v>
      </c>
      <c r="C25" s="44">
        <f t="shared" si="5"/>
        <v>33.527366664773538</v>
      </c>
      <c r="H25" s="15"/>
      <c r="K25" s="16"/>
      <c r="L25" s="16"/>
      <c r="M25" s="16"/>
      <c r="N25" s="16"/>
      <c r="O25" s="16"/>
      <c r="P25" s="16"/>
      <c r="Q25" s="16"/>
      <c r="R25" s="34"/>
      <c r="S25" s="34"/>
    </row>
    <row r="26" spans="2:24" s="3" customFormat="1" ht="14.45" customHeight="1">
      <c r="B26" s="5">
        <f t="shared" si="7"/>
        <v>113</v>
      </c>
      <c r="C26" s="44">
        <f t="shared" si="5"/>
        <v>33.567171427400993</v>
      </c>
      <c r="H26" s="15"/>
      <c r="K26" s="18"/>
      <c r="L26" s="18"/>
      <c r="M26" s="18"/>
      <c r="N26" s="18"/>
      <c r="O26" s="18"/>
      <c r="P26" s="18"/>
      <c r="Q26" s="18"/>
      <c r="R26" s="35"/>
      <c r="S26" s="35"/>
    </row>
    <row r="27" spans="2:24" s="3" customFormat="1" ht="14.45" customHeight="1">
      <c r="B27" s="5">
        <f t="shared" si="7"/>
        <v>118</v>
      </c>
      <c r="C27" s="44">
        <f t="shared" si="5"/>
        <v>33.598171407705216</v>
      </c>
      <c r="H27" s="15"/>
      <c r="K27" s="19"/>
      <c r="L27" s="19"/>
      <c r="M27" s="19"/>
      <c r="N27" s="19"/>
      <c r="O27" s="19"/>
      <c r="P27" s="19"/>
      <c r="Q27" s="19"/>
      <c r="R27" s="19"/>
      <c r="S27" s="19"/>
    </row>
    <row r="28" spans="2:24" s="3" customFormat="1" ht="14.45" customHeight="1">
      <c r="H28" s="15"/>
      <c r="I28" s="18"/>
      <c r="J28" s="18"/>
      <c r="K28" s="18"/>
      <c r="L28" s="18"/>
      <c r="M28" s="18"/>
      <c r="N28" s="18"/>
      <c r="O28" s="18"/>
      <c r="P28" s="18"/>
      <c r="Q28" s="18"/>
      <c r="R28" s="35"/>
      <c r="S28" s="35"/>
    </row>
    <row r="29" spans="2:24" s="3" customFormat="1" ht="14.45" customHeight="1">
      <c r="H29" s="15"/>
      <c r="I29" s="18"/>
      <c r="J29" s="18"/>
      <c r="K29" s="18"/>
      <c r="L29" s="18"/>
      <c r="M29" s="18"/>
      <c r="N29" s="18"/>
      <c r="O29" s="18"/>
      <c r="P29" s="18"/>
      <c r="Q29" s="18"/>
      <c r="R29" s="35"/>
      <c r="S29" s="35"/>
    </row>
    <row r="30" spans="2:24" s="3" customFormat="1" ht="14.45" customHeight="1"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35"/>
      <c r="S30" s="35"/>
    </row>
    <row r="31" spans="2:24" s="3" customFormat="1" ht="14.45" customHeight="1">
      <c r="H31" s="15"/>
      <c r="I31" s="18"/>
      <c r="J31" s="18"/>
      <c r="K31" s="18"/>
      <c r="L31" s="18"/>
      <c r="M31" s="18"/>
      <c r="N31" s="18"/>
      <c r="O31" s="18"/>
      <c r="P31" s="18"/>
      <c r="Q31" s="18"/>
      <c r="R31" s="35"/>
      <c r="S31" s="35"/>
    </row>
    <row r="32" spans="2:24" s="3" customFormat="1" ht="15.95" hidden="1" customHeight="1">
      <c r="H32" s="15"/>
      <c r="I32" s="18"/>
      <c r="J32" s="18"/>
      <c r="K32" s="18"/>
      <c r="L32" s="18"/>
      <c r="M32" s="18"/>
      <c r="N32" s="18"/>
      <c r="O32" s="18"/>
      <c r="P32" s="18"/>
      <c r="Q32" s="18"/>
      <c r="R32" s="35"/>
      <c r="S32" s="35"/>
      <c r="T32" s="18"/>
    </row>
    <row r="33" spans="1:22" s="3" customFormat="1" ht="15.95" hidden="1" customHeight="1">
      <c r="H33" s="15"/>
      <c r="I33" s="18"/>
      <c r="J33" s="18"/>
      <c r="K33" s="18"/>
      <c r="L33" s="18"/>
      <c r="M33" s="18"/>
      <c r="N33" s="18"/>
      <c r="O33" s="18"/>
      <c r="P33" s="18"/>
      <c r="Q33" s="18"/>
      <c r="R33" s="35"/>
      <c r="S33" s="35"/>
      <c r="T33" s="18"/>
    </row>
    <row r="34" spans="1:22" s="3" customFormat="1" ht="15.95" hidden="1" customHeight="1"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35"/>
      <c r="S34" s="35"/>
      <c r="T34" s="18"/>
    </row>
    <row r="35" spans="1:22" s="3" customFormat="1" ht="15.95" hidden="1" customHeight="1">
      <c r="H35" s="15"/>
      <c r="I35" s="18"/>
      <c r="J35" s="18"/>
      <c r="K35" s="18"/>
      <c r="L35" s="18"/>
      <c r="M35" s="18"/>
      <c r="N35" s="18"/>
      <c r="O35" s="18"/>
      <c r="P35" s="18"/>
      <c r="Q35" s="18"/>
      <c r="R35" s="35"/>
      <c r="S35" s="35"/>
      <c r="T35" s="18"/>
    </row>
    <row r="36" spans="1:22" s="3" customFormat="1" ht="15.95" hidden="1" customHeight="1">
      <c r="H36" s="15"/>
      <c r="I36" s="18"/>
      <c r="J36" s="18"/>
      <c r="K36" s="18"/>
      <c r="L36" s="18"/>
      <c r="M36" s="18"/>
      <c r="N36" s="18"/>
      <c r="O36" s="18"/>
      <c r="P36" s="18"/>
      <c r="Q36" s="18"/>
      <c r="R36" s="35"/>
      <c r="S36" s="35"/>
      <c r="T36" s="18"/>
    </row>
    <row r="37" spans="1:22" s="3" customFormat="1" ht="15.95" hidden="1" customHeight="1">
      <c r="H37" s="15"/>
      <c r="I37" s="18"/>
      <c r="J37" s="18"/>
      <c r="K37" s="18"/>
      <c r="L37" s="18"/>
      <c r="M37" s="18"/>
      <c r="N37" s="18"/>
      <c r="O37" s="18"/>
      <c r="P37" s="18"/>
      <c r="Q37" s="18"/>
      <c r="R37" s="35"/>
      <c r="S37" s="35"/>
      <c r="T37" s="18"/>
    </row>
    <row r="38" spans="1:22" s="3" customFormat="1" ht="15.95" hidden="1" customHeight="1"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35"/>
      <c r="S38" s="35"/>
      <c r="T38" s="18"/>
    </row>
    <row r="39" spans="1:22" s="3" customFormat="1" ht="15.95" hidden="1" customHeight="1">
      <c r="H39" s="15"/>
      <c r="I39" s="18"/>
      <c r="J39" s="18"/>
      <c r="K39" s="18"/>
      <c r="L39" s="18"/>
      <c r="M39" s="18"/>
      <c r="N39" s="18"/>
      <c r="O39" s="18"/>
      <c r="P39" s="18"/>
      <c r="Q39" s="18"/>
      <c r="R39" s="35"/>
      <c r="S39" s="35"/>
      <c r="T39" s="18"/>
    </row>
    <row r="40" spans="1:22" s="3" customFormat="1" ht="15.7" hidden="1" customHeight="1">
      <c r="H40" s="15"/>
      <c r="I40" s="18"/>
      <c r="J40" s="18"/>
      <c r="K40" s="18"/>
      <c r="L40" s="18"/>
      <c r="M40" s="18"/>
      <c r="N40" s="18"/>
      <c r="O40" s="18"/>
      <c r="P40" s="18"/>
      <c r="Q40" s="18"/>
      <c r="R40" s="35"/>
      <c r="S40" s="35"/>
      <c r="T40" s="18"/>
    </row>
    <row r="41" spans="1:22" s="3" customFormat="1" ht="15.7" hidden="1" customHeight="1">
      <c r="H41" s="15"/>
      <c r="I41" s="18"/>
      <c r="J41" s="18"/>
      <c r="K41" s="18"/>
      <c r="L41" s="18"/>
      <c r="M41" s="18"/>
      <c r="N41" s="18"/>
      <c r="O41" s="18"/>
      <c r="P41" s="18"/>
      <c r="Q41" s="18"/>
      <c r="R41" s="35"/>
      <c r="S41" s="35"/>
      <c r="T41" s="18"/>
    </row>
    <row r="42" spans="1:22" s="21" customFormat="1" ht="23" hidden="1" customHeight="1">
      <c r="A42" s="24"/>
      <c r="B42" s="66" t="s">
        <v>30</v>
      </c>
      <c r="C42" s="66"/>
      <c r="D42" s="66"/>
      <c r="E42" s="66"/>
      <c r="F42" s="66"/>
      <c r="G42" s="66"/>
      <c r="H42" s="66"/>
      <c r="I42" s="66"/>
      <c r="J42" s="66"/>
      <c r="K42" s="23"/>
      <c r="R42" s="36"/>
      <c r="S42" s="36"/>
    </row>
    <row r="43" spans="1:22" s="21" customFormat="1" ht="23" hidden="1" customHeight="1">
      <c r="A43" s="24"/>
      <c r="B43" s="67"/>
      <c r="C43" s="67"/>
      <c r="D43" s="67"/>
      <c r="E43" s="67"/>
      <c r="F43" s="25"/>
      <c r="G43" s="23"/>
      <c r="H43" s="22"/>
      <c r="I43" s="22"/>
      <c r="J43" s="23"/>
      <c r="K43" s="23"/>
      <c r="L43" s="23"/>
      <c r="M43" s="23"/>
      <c r="N43" s="23"/>
      <c r="O43" s="23"/>
      <c r="P43" s="23"/>
      <c r="Q43" s="23"/>
      <c r="R43" s="37"/>
      <c r="S43" s="36"/>
    </row>
    <row r="44" spans="1:22" s="21" customFormat="1" ht="23" hidden="1" customHeight="1">
      <c r="A44" s="24"/>
      <c r="B44" s="39" t="s">
        <v>19</v>
      </c>
      <c r="C44" s="39" t="s">
        <v>0</v>
      </c>
      <c r="D44" s="39" t="s">
        <v>1</v>
      </c>
      <c r="E44" s="39" t="s">
        <v>2</v>
      </c>
      <c r="F44" s="25"/>
      <c r="H44" s="22"/>
      <c r="I44" s="22"/>
      <c r="R44" s="36"/>
      <c r="S44" s="36"/>
    </row>
    <row r="45" spans="1:22" s="21" customFormat="1" ht="23" hidden="1" customHeight="1">
      <c r="A45" s="24"/>
      <c r="B45" s="39">
        <v>1</v>
      </c>
      <c r="C45" s="48">
        <v>34.32</v>
      </c>
      <c r="D45" s="48">
        <v>1.1819999999999999</v>
      </c>
      <c r="E45" s="48">
        <v>0.05</v>
      </c>
      <c r="F45" s="25"/>
      <c r="H45" s="23"/>
      <c r="I45" s="23"/>
      <c r="R45" s="36"/>
      <c r="S45" s="36"/>
      <c r="T45" s="36"/>
      <c r="U45" s="36"/>
      <c r="V45" s="36"/>
    </row>
    <row r="46" spans="1:22" s="21" customFormat="1" ht="23" hidden="1" customHeight="1">
      <c r="A46" s="24"/>
      <c r="B46" s="39">
        <v>2</v>
      </c>
      <c r="C46" s="48">
        <v>30.07</v>
      </c>
      <c r="D46" s="48">
        <v>1.1819999999999999</v>
      </c>
      <c r="E46" s="48">
        <v>0.05</v>
      </c>
      <c r="F46" s="25"/>
      <c r="R46" s="36"/>
      <c r="S46" s="36"/>
      <c r="T46" s="36"/>
      <c r="U46" s="36"/>
      <c r="V46" s="36"/>
    </row>
    <row r="47" spans="1:22" s="21" customFormat="1" ht="23" hidden="1" customHeight="1">
      <c r="A47" s="24"/>
      <c r="B47" s="39">
        <v>3</v>
      </c>
      <c r="C47" s="48">
        <v>25.81</v>
      </c>
      <c r="D47" s="48">
        <v>1.1819999999999999</v>
      </c>
      <c r="E47" s="48">
        <v>0.05</v>
      </c>
      <c r="R47" s="36"/>
      <c r="S47" s="36"/>
      <c r="T47" s="38"/>
      <c r="U47" s="36"/>
      <c r="V47" s="36"/>
    </row>
    <row r="48" spans="1:22" s="21" customFormat="1" ht="23" hidden="1" customHeight="1">
      <c r="B48" s="39">
        <v>4</v>
      </c>
      <c r="C48" s="48">
        <v>21.55</v>
      </c>
      <c r="D48" s="48">
        <v>1.1819999999999999</v>
      </c>
      <c r="E48" s="48">
        <v>0.05</v>
      </c>
      <c r="R48" s="36"/>
      <c r="S48" s="36"/>
      <c r="T48" s="36"/>
      <c r="U48" s="36"/>
      <c r="V48" s="36"/>
    </row>
    <row r="49" spans="2:22" ht="23" hidden="1" customHeight="1">
      <c r="B49" s="39">
        <v>5</v>
      </c>
      <c r="C49" s="48">
        <v>17.29</v>
      </c>
      <c r="D49" s="48">
        <v>1.1819999999999999</v>
      </c>
      <c r="E49" s="48">
        <v>0.05</v>
      </c>
      <c r="T49" s="28"/>
      <c r="U49" s="28"/>
      <c r="V49" s="28"/>
    </row>
    <row r="50" spans="2:22" ht="23" hidden="1" customHeight="1">
      <c r="B50" s="42" t="s">
        <v>3</v>
      </c>
      <c r="C50" s="50">
        <f>C5/((1-$D$45*EXP(1)^(-$E$45*(C6))))</f>
        <v>33.70731649994994</v>
      </c>
      <c r="D50" s="49"/>
      <c r="E50" s="47"/>
      <c r="T50" s="28"/>
      <c r="U50" s="28"/>
      <c r="V50" s="28"/>
    </row>
    <row r="51" spans="2:22" ht="24" customHeight="1">
      <c r="B51" s="20"/>
      <c r="C51" s="20"/>
      <c r="D51" s="27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2:22" ht="24" customHeight="1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2:22" ht="24" customHeight="1"/>
    <row r="54" spans="2:22" ht="24" customHeight="1"/>
    <row r="55" spans="2:22" ht="24" customHeight="1"/>
    <row r="56" spans="2:22" ht="24" customHeight="1"/>
    <row r="57" spans="2:22" ht="24" customHeight="1"/>
    <row r="58" spans="2:22" ht="24" customHeight="1"/>
    <row r="59" spans="2:22" ht="24" customHeight="1"/>
    <row r="60" spans="2:22" ht="24" customHeight="1"/>
    <row r="61" spans="2:22" ht="24" customHeight="1"/>
    <row r="62" spans="2:22" ht="24" customHeight="1"/>
    <row r="63" spans="2:22" ht="24" customHeight="1"/>
    <row r="64" spans="2:22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</sheetData>
  <sheetProtection algorithmName="SHA-512" hashValue="w/JUxOs7Fq6phIonqY+GsnnMPj4WlgHLjorEbufVXdOt4KYPOru0fXvLw8u2EuokhV9HreGH8eE2f00W7dTJIw==" saltValue="09bXaiO7R/ioaPciSFdVIA==" spinCount="100000" sheet="1" objects="1" scenarios="1"/>
  <protectedRanges>
    <protectedRange sqref="C5:C6" name="林分情報"/>
  </protectedRanges>
  <mergeCells count="4">
    <mergeCell ref="A2:Q2"/>
    <mergeCell ref="S6:X6"/>
    <mergeCell ref="B43:E43"/>
    <mergeCell ref="B42:J42"/>
  </mergeCells>
  <phoneticPr fontId="22"/>
  <pageMargins left="0.74803149606299213" right="0.74803149606299213" top="0.98425196850393704" bottom="0.98425196850393704" header="0.51181102362204722" footer="0.51181102362204722"/>
  <pageSetup paperSize="9" orientation="landscape" horizontalDpi="3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地位判定の使い方 </vt:lpstr>
      <vt:lpstr>地位判定（東山スギ地位指数曲線）</vt:lpstr>
      <vt:lpstr>地位判定（裏東北・北陸スギ地位指数曲線）</vt:lpstr>
      <vt:lpstr>ヒノキ地位判定（ヒノキ地位指数曲線）</vt:lpstr>
      <vt:lpstr>アカマツ地位判定（アカマツ地位指数曲線）</vt:lpstr>
      <vt:lpstr>カラマツ地位判定（カラマツ地位指数曲線）</vt:lpstr>
      <vt:lpstr>'アカマツ地位判定（アカマツ地位指数曲線）'!Print_Area</vt:lpstr>
      <vt:lpstr>'カラマツ地位判定（カラマツ地位指数曲線）'!Print_Area</vt:lpstr>
      <vt:lpstr>'ヒノキ地位判定（ヒノキ地位指数曲線）'!Print_Area</vt:lpstr>
      <vt:lpstr>'地位判定（東山スギ地位指数曲線）'!Print_Area</vt:lpstr>
      <vt:lpstr>'地位判定（裏東北・北陸スギ地位指数曲線）'!Print_Area</vt:lpstr>
      <vt:lpstr>'地位判定の使い方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CL-HONBU93</dc:creator>
  <cp:lastModifiedBy>CL-HONBU93</cp:lastModifiedBy>
  <cp:lastPrinted>2023-03-20T04:02:08Z</cp:lastPrinted>
  <dcterms:created xsi:type="dcterms:W3CDTF">2023-03-20T03:58:22Z</dcterms:created>
  <dcterms:modified xsi:type="dcterms:W3CDTF">2023-03-20T08:27:46Z</dcterms:modified>
</cp:coreProperties>
</file>