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prefnaganolgjp-my.sharepoint.com/personal/00278010_pref_nagano_lg_jp/Documents/デスクトップ/業務フォルダ/積算研修会/ホームページ掲載用/R7/"/>
    </mc:Choice>
  </mc:AlternateContent>
  <xr:revisionPtr revIDLastSave="7" documentId="8_{204EFD0A-42C1-41BC-847C-00CFC5CD0C4D}" xr6:coauthVersionLast="47" xr6:coauthVersionMax="47" xr10:uidLastSave="{6BF94864-2CDF-434E-8369-940A04D346BA}"/>
  <bookViews>
    <workbookView xWindow="-108" yWindow="-108" windowWidth="23256" windowHeight="12576" tabRatio="937" xr2:uid="{00000000-000D-0000-FFFF-FFFF00000000}"/>
  </bookViews>
  <sheets>
    <sheet name="条件入力表" sheetId="34" r:id="rId1"/>
    <sheet name="設計書表紙" sheetId="40" r:id="rId2"/>
    <sheet name="施行経費総括表" sheetId="43" r:id="rId3"/>
    <sheet name="積算内訳書" sheetId="42" r:id="rId4"/>
    <sheet name="総括情報表" sheetId="44" r:id="rId5"/>
    <sheet name="総括内訳表" sheetId="1" r:id="rId6"/>
    <sheet name="直接事業費　内訳" sheetId="35" r:id="rId7"/>
    <sheet name="№1-1（下刈）" sheetId="27" r:id="rId8"/>
    <sheet name="作業工程表" sheetId="41" state="hidden" r:id="rId9"/>
    <sheet name="作業工程表(下刈)" sheetId="45" r:id="rId10"/>
  </sheets>
  <definedNames>
    <definedName name="_xlnm.Print_Area" localSheetId="2">施行経費総括表!$A$1:$BG$38</definedName>
    <definedName name="_xlnm.Print_Area" localSheetId="0">条件入力表!$A$2:$H$27</definedName>
    <definedName name="_xlnm.Print_Area" localSheetId="1">設計書表紙!$A$1:$AZ$37</definedName>
    <definedName name="_xlnm.Print_Area" localSheetId="6">'直接事業費　内訳'!$A$1:$H$16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34" l="1"/>
  <c r="H16" i="34"/>
  <c r="C20" i="34"/>
  <c r="C19" i="34"/>
  <c r="D13" i="34"/>
  <c r="L15" i="34"/>
  <c r="L14" i="34"/>
  <c r="L13" i="34"/>
  <c r="AK12" i="42"/>
  <c r="X20" i="42"/>
  <c r="X22" i="42"/>
  <c r="C4" i="1"/>
  <c r="B6" i="35" s="1"/>
  <c r="B4" i="1"/>
  <c r="B18" i="34"/>
  <c r="D20" i="42" s="1"/>
  <c r="C9" i="27"/>
  <c r="D4" i="1"/>
  <c r="G8" i="27" l="1"/>
  <c r="G7" i="27"/>
  <c r="A3" i="27" l="1"/>
  <c r="C14" i="35" l="1"/>
  <c r="L12" i="35"/>
  <c r="L11" i="35"/>
  <c r="M32" i="44" l="1"/>
  <c r="AK28" i="42"/>
  <c r="AK32" i="42"/>
  <c r="D16" i="42"/>
  <c r="M26" i="44"/>
  <c r="M24" i="44"/>
  <c r="M30" i="44"/>
  <c r="M8" i="44" l="1"/>
  <c r="AF23" i="40" l="1"/>
  <c r="M6" i="44"/>
  <c r="AF32" i="40"/>
  <c r="AF29" i="40"/>
  <c r="AN24" i="42"/>
  <c r="AN20" i="42"/>
  <c r="AV24" i="42"/>
  <c r="AV20" i="42"/>
  <c r="AR24" i="42"/>
  <c r="AR20" i="42"/>
  <c r="C7" i="27" l="1"/>
  <c r="C8" i="27" l="1"/>
  <c r="G9" i="40"/>
  <c r="N16" i="40"/>
  <c r="E8" i="27"/>
  <c r="E7" i="27"/>
  <c r="G20" i="34"/>
  <c r="G19" i="34"/>
  <c r="AK16" i="42" s="1"/>
  <c r="M10" i="44" l="1"/>
  <c r="B9" i="42"/>
  <c r="G21" i="34"/>
  <c r="G22" i="34" s="1"/>
  <c r="M28" i="44" l="1"/>
  <c r="F7" i="27"/>
  <c r="F8" i="27"/>
  <c r="L10" i="35" l="1"/>
  <c r="H9" i="27"/>
  <c r="F9" i="27" l="1"/>
  <c r="F14" i="27" s="1"/>
  <c r="F17" i="27" s="1"/>
  <c r="L9" i="35" l="1"/>
  <c r="E6" i="35"/>
  <c r="L7" i="35" l="1"/>
  <c r="L8" i="35"/>
  <c r="F6" i="35"/>
  <c r="F11" i="35" s="1"/>
  <c r="F12" i="35" s="1"/>
  <c r="E14" i="35" s="1"/>
  <c r="F14" i="35" s="1"/>
  <c r="G4" i="1" s="1"/>
  <c r="I5" i="1" l="1"/>
  <c r="F5" i="1" s="1"/>
  <c r="G5" i="1" l="1"/>
  <c r="I6" i="1" l="1"/>
  <c r="F6" i="1" s="1"/>
  <c r="G6" i="1" l="1"/>
  <c r="I7" i="1" l="1"/>
  <c r="F7" i="1" s="1"/>
  <c r="G7" i="1" l="1"/>
  <c r="G8" i="1" l="1"/>
  <c r="G9" i="1" s="1"/>
  <c r="U13" i="43" s="1"/>
  <c r="U17" i="43" l="1"/>
  <c r="U21" i="43" s="1"/>
  <c r="U37" i="43" s="1"/>
  <c r="I11" i="1"/>
  <c r="G11" i="1" s="1"/>
  <c r="G13" i="1" s="1"/>
  <c r="G24" i="34" s="1"/>
  <c r="BN3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出口　栄也</author>
  </authors>
  <commentList>
    <comment ref="C19" authorId="0" shapeId="0" xr:uid="{9BB6C3C9-79BE-4FEA-AB6F-54ED30430F1F}">
      <text>
        <r>
          <rPr>
            <sz val="8"/>
            <color indexed="81"/>
            <rFont val="MS P ゴシック"/>
            <family val="3"/>
            <charset val="128"/>
          </rPr>
          <t>週休２日の補正対象</t>
        </r>
      </text>
    </comment>
    <comment ref="C20" authorId="0" shapeId="0" xr:uid="{E4A05CDB-059A-4907-A1FF-7E990511614C}">
      <text>
        <r>
          <rPr>
            <sz val="8"/>
            <color indexed="81"/>
            <rFont val="MS P ゴシック"/>
            <family val="3"/>
            <charset val="128"/>
          </rPr>
          <t>週休２日の補正対象</t>
        </r>
      </text>
    </comment>
  </commentList>
</comments>
</file>

<file path=xl/sharedStrings.xml><?xml version="1.0" encoding="utf-8"?>
<sst xmlns="http://schemas.openxmlformats.org/spreadsheetml/2006/main" count="285" uniqueCount="187">
  <si>
    <t>直接事業費</t>
    <rPh sb="0" eb="2">
      <t>チョクセツ</t>
    </rPh>
    <rPh sb="2" eb="5">
      <t>ジギョウヒ</t>
    </rPh>
    <phoneticPr fontId="1"/>
  </si>
  <si>
    <t>名　称</t>
    <rPh sb="0" eb="1">
      <t>ナ</t>
    </rPh>
    <rPh sb="2" eb="3">
      <t>ショウ</t>
    </rPh>
    <phoneticPr fontId="1"/>
  </si>
  <si>
    <t>区　分</t>
    <rPh sb="0" eb="1">
      <t>ク</t>
    </rPh>
    <rPh sb="2" eb="3">
      <t>フン</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</si>
  <si>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</si>
  <si>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</si>
  <si>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</si>
  <si>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</si>
  <si>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共通仮設費</t>
    <rPh sb="0" eb="2">
      <t>キョウツウ</t>
    </rPh>
    <rPh sb="2" eb="4">
      <t>カセツ</t>
    </rPh>
    <rPh sb="4" eb="5">
      <t>ヒ</t>
    </rPh>
    <phoneticPr fontId="1"/>
  </si>
  <si>
    <t>事業費　計</t>
    <rPh sb="0" eb="3">
      <t>ジギョウヒ</t>
    </rPh>
    <rPh sb="4" eb="5">
      <t>ケイ</t>
    </rPh>
    <phoneticPr fontId="1"/>
  </si>
  <si>
    <t>消費税相当額</t>
    <rPh sb="0" eb="3">
      <t>ショウヒゼイ</t>
    </rPh>
    <rPh sb="3" eb="5">
      <t>ソウトウ</t>
    </rPh>
    <rPh sb="5" eb="6">
      <t>ガク</t>
    </rPh>
    <phoneticPr fontId="1"/>
  </si>
  <si>
    <t>合　　計</t>
    <rPh sb="0" eb="1">
      <t>ゴウ</t>
    </rPh>
    <rPh sb="3" eb="4">
      <t>ケイ</t>
    </rPh>
    <phoneticPr fontId="1"/>
  </si>
  <si>
    <t>工　　種</t>
    <rPh sb="0" eb="1">
      <t>コウ</t>
    </rPh>
    <rPh sb="3" eb="4">
      <t>シュ</t>
    </rPh>
    <phoneticPr fontId="1"/>
  </si>
  <si>
    <t>備　考</t>
    <rPh sb="0" eb="1">
      <t>ソナエ</t>
    </rPh>
    <rPh sb="2" eb="3">
      <t>コウ</t>
    </rPh>
    <phoneticPr fontId="1"/>
  </si>
  <si>
    <t>対象額</t>
    <rPh sb="0" eb="2">
      <t>タイショウ</t>
    </rPh>
    <rPh sb="2" eb="3">
      <t>ガク</t>
    </rPh>
    <phoneticPr fontId="1"/>
  </si>
  <si>
    <t>形状・寸法</t>
    <rPh sb="0" eb="2">
      <t>ケイジョウ</t>
    </rPh>
    <rPh sb="3" eb="5">
      <t>スンポウ</t>
    </rPh>
    <phoneticPr fontId="1"/>
  </si>
  <si>
    <t>特殊作業員</t>
    <rPh sb="0" eb="2">
      <t>トクシュ</t>
    </rPh>
    <rPh sb="2" eb="5">
      <t>サギョウイン</t>
    </rPh>
    <phoneticPr fontId="1"/>
  </si>
  <si>
    <t>普通作業員</t>
    <rPh sb="0" eb="2">
      <t>フツウ</t>
    </rPh>
    <rPh sb="2" eb="5">
      <t>サギョウイン</t>
    </rPh>
    <phoneticPr fontId="1"/>
  </si>
  <si>
    <t>諸雑費</t>
    <rPh sb="0" eb="1">
      <t>ショ</t>
    </rPh>
    <rPh sb="1" eb="3">
      <t>ザッピ</t>
    </rPh>
    <phoneticPr fontId="1"/>
  </si>
  <si>
    <t>人</t>
    <rPh sb="0" eb="1">
      <t>ニン</t>
    </rPh>
    <phoneticPr fontId="1"/>
  </si>
  <si>
    <t>％</t>
    <phoneticPr fontId="1"/>
  </si>
  <si>
    <t>計</t>
    <rPh sb="0" eb="1">
      <t>ケイ</t>
    </rPh>
    <phoneticPr fontId="1"/>
  </si>
  <si>
    <t>人/100本</t>
    <rPh sb="0" eb="1">
      <t>ニン</t>
    </rPh>
    <rPh sb="5" eb="6">
      <t>ホン</t>
    </rPh>
    <phoneticPr fontId="1"/>
  </si>
  <si>
    <t>数　量</t>
    <rPh sb="0" eb="1">
      <t>スウ</t>
    </rPh>
    <rPh sb="2" eb="3">
      <t>リョウ</t>
    </rPh>
    <phoneticPr fontId="1"/>
  </si>
  <si>
    <t>金　額</t>
    <rPh sb="0" eb="1">
      <t>キン</t>
    </rPh>
    <rPh sb="2" eb="3">
      <t>ガク</t>
    </rPh>
    <phoneticPr fontId="1"/>
  </si>
  <si>
    <t>（円以下切捨て）</t>
    <rPh sb="1" eb="2">
      <t>エン</t>
    </rPh>
    <rPh sb="2" eb="4">
      <t>イカ</t>
    </rPh>
    <rPh sb="4" eb="6">
      <t>キリス</t>
    </rPh>
    <phoneticPr fontId="1"/>
  </si>
  <si>
    <t>水色セル</t>
    <rPh sb="0" eb="2">
      <t>ミズイロ</t>
    </rPh>
    <phoneticPr fontId="1"/>
  </si>
  <si>
    <t>調査結果、根拠資料等から入力</t>
    <rPh sb="0" eb="2">
      <t>チョウサ</t>
    </rPh>
    <rPh sb="2" eb="4">
      <t>ケッカ</t>
    </rPh>
    <rPh sb="5" eb="7">
      <t>コンキョ</t>
    </rPh>
    <rPh sb="7" eb="9">
      <t>シリョウ</t>
    </rPh>
    <rPh sb="9" eb="10">
      <t>トウ</t>
    </rPh>
    <rPh sb="12" eb="14">
      <t>ニュウリョク</t>
    </rPh>
    <phoneticPr fontId="1"/>
  </si>
  <si>
    <t>黄色セル</t>
    <rPh sb="0" eb="2">
      <t>キイロ</t>
    </rPh>
    <phoneticPr fontId="1"/>
  </si>
  <si>
    <t>数式が入力されているので、編集しない</t>
    <rPh sb="0" eb="2">
      <t>スウシキ</t>
    </rPh>
    <rPh sb="3" eb="5">
      <t>ニュウリョク</t>
    </rPh>
    <rPh sb="13" eb="15">
      <t>ヘンシュウ</t>
    </rPh>
    <phoneticPr fontId="1"/>
  </si>
  <si>
    <t>現場管理費</t>
    <rPh sb="0" eb="2">
      <t>ゲンバ</t>
    </rPh>
    <rPh sb="2" eb="5">
      <t>カンリヒ</t>
    </rPh>
    <phoneticPr fontId="1"/>
  </si>
  <si>
    <t>積雪寒冷地</t>
    <rPh sb="0" eb="2">
      <t>セキセツ</t>
    </rPh>
    <rPh sb="2" eb="5">
      <t>カンレイチ</t>
    </rPh>
    <phoneticPr fontId="1"/>
  </si>
  <si>
    <t>４級地</t>
    <rPh sb="1" eb="2">
      <t>キュウ</t>
    </rPh>
    <rPh sb="2" eb="3">
      <t>チ</t>
    </rPh>
    <phoneticPr fontId="1"/>
  </si>
  <si>
    <t>消さないでください</t>
    <rPh sb="0" eb="1">
      <t>ケ</t>
    </rPh>
    <phoneticPr fontId="1"/>
  </si>
  <si>
    <t>事業日数</t>
    <rPh sb="0" eb="2">
      <t>ジギョウ</t>
    </rPh>
    <rPh sb="2" eb="4">
      <t>ニッスウ</t>
    </rPh>
    <phoneticPr fontId="1"/>
  </si>
  <si>
    <t>冬期日数</t>
    <rPh sb="0" eb="2">
      <t>トウキ</t>
    </rPh>
    <rPh sb="2" eb="4">
      <t>ニッスウ</t>
    </rPh>
    <phoneticPr fontId="1"/>
  </si>
  <si>
    <t>冬期率</t>
    <rPh sb="0" eb="2">
      <t>トウキ</t>
    </rPh>
    <rPh sb="2" eb="3">
      <t>リツ</t>
    </rPh>
    <phoneticPr fontId="1"/>
  </si>
  <si>
    <t>１級地</t>
    <rPh sb="1" eb="2">
      <t>キュウ</t>
    </rPh>
    <rPh sb="2" eb="3">
      <t>チ</t>
    </rPh>
    <phoneticPr fontId="1"/>
  </si>
  <si>
    <t>２級地</t>
    <rPh sb="1" eb="2">
      <t>キュウ</t>
    </rPh>
    <rPh sb="2" eb="3">
      <t>チ</t>
    </rPh>
    <phoneticPr fontId="1"/>
  </si>
  <si>
    <t>３級地</t>
    <rPh sb="1" eb="2">
      <t>キュウ</t>
    </rPh>
    <rPh sb="2" eb="3">
      <t>チ</t>
    </rPh>
    <phoneticPr fontId="1"/>
  </si>
  <si>
    <t>該当なし</t>
    <rPh sb="0" eb="2">
      <t>ガイトウ</t>
    </rPh>
    <phoneticPr fontId="1"/>
  </si>
  <si>
    <t>（直接事業費+共通仮設費+現場管理費）×一般管理費等率</t>
    <rPh sb="3" eb="5">
      <t>ジギョウ</t>
    </rPh>
    <rPh sb="13" eb="15">
      <t>ゲンバ</t>
    </rPh>
    <rPh sb="15" eb="18">
      <t>カンリヒ</t>
    </rPh>
    <rPh sb="20" eb="22">
      <t>イッパン</t>
    </rPh>
    <rPh sb="22" eb="25">
      <t>カンリヒ</t>
    </rPh>
    <rPh sb="25" eb="26">
      <t>トウ</t>
    </rPh>
    <rPh sb="26" eb="27">
      <t>リツ</t>
    </rPh>
    <phoneticPr fontId="1"/>
  </si>
  <si>
    <t>直接事業費　内訳</t>
    <rPh sb="0" eb="2">
      <t>チョクセツ</t>
    </rPh>
    <rPh sb="2" eb="5">
      <t>ジギョウヒ</t>
    </rPh>
    <rPh sb="6" eb="8">
      <t>ウチワケ</t>
    </rPh>
    <phoneticPr fontId="1"/>
  </si>
  <si>
    <t>（1,000円未満切捨）</t>
    <phoneticPr fontId="1"/>
  </si>
  <si>
    <t>間接事業費</t>
    <rPh sb="0" eb="2">
      <t>カンセツ</t>
    </rPh>
    <rPh sb="2" eb="4">
      <t>ジギョウ</t>
    </rPh>
    <rPh sb="4" eb="5">
      <t>ヒ</t>
    </rPh>
    <phoneticPr fontId="1"/>
  </si>
  <si>
    <t>一般管理費等</t>
    <rPh sb="0" eb="2">
      <t>イッパン</t>
    </rPh>
    <rPh sb="2" eb="5">
      <t>カンリヒ</t>
    </rPh>
    <rPh sb="5" eb="6">
      <t>トウ</t>
    </rPh>
    <phoneticPr fontId="1"/>
  </si>
  <si>
    <t>率</t>
    <rPh sb="0" eb="1">
      <t>リツ</t>
    </rPh>
    <phoneticPr fontId="1"/>
  </si>
  <si>
    <t>総括内訳表</t>
    <rPh sb="0" eb="2">
      <t>ソウカツ</t>
    </rPh>
    <rPh sb="2" eb="4">
      <t>ウチワケ</t>
    </rPh>
    <rPh sb="4" eb="5">
      <t>ヒョウ</t>
    </rPh>
    <phoneticPr fontId="1"/>
  </si>
  <si>
    <t>名称</t>
    <rPh sb="0" eb="2">
      <t>メイショウ</t>
    </rPh>
    <phoneticPr fontId="1"/>
  </si>
  <si>
    <t>数量（定性）</t>
    <rPh sb="0" eb="2">
      <t>スウリョウ</t>
    </rPh>
    <rPh sb="3" eb="5">
      <t>テイセイ</t>
    </rPh>
    <phoneticPr fontId="1"/>
  </si>
  <si>
    <t>平均胸高直径</t>
    <rPh sb="0" eb="2">
      <t>ヘイキン</t>
    </rPh>
    <rPh sb="2" eb="4">
      <t>キョウコウ</t>
    </rPh>
    <rPh sb="4" eb="6">
      <t>チョッケイ</t>
    </rPh>
    <phoneticPr fontId="1"/>
  </si>
  <si>
    <t>22cm以上
28cm未満</t>
    <rPh sb="4" eb="6">
      <t>イジョウ</t>
    </rPh>
    <rPh sb="11" eb="13">
      <t>ミマン</t>
    </rPh>
    <phoneticPr fontId="1"/>
  </si>
  <si>
    <t>28cm以上</t>
    <rPh sb="4" eb="6">
      <t>イジョウ</t>
    </rPh>
    <phoneticPr fontId="1"/>
  </si>
  <si>
    <t>円</t>
    <rPh sb="0" eb="1">
      <t>エン</t>
    </rPh>
    <phoneticPr fontId="1"/>
  </si>
  <si>
    <t>10cm未満</t>
    <rPh sb="4" eb="6">
      <t>ミマン</t>
    </rPh>
    <phoneticPr fontId="1"/>
  </si>
  <si>
    <t>10cm以上
16cm未満</t>
    <rPh sb="4" eb="6">
      <t>イジョウ</t>
    </rPh>
    <rPh sb="11" eb="13">
      <t>ミマン</t>
    </rPh>
    <phoneticPr fontId="1"/>
  </si>
  <si>
    <t>16cm以上
22cm未満</t>
    <rPh sb="4" eb="6">
      <t>イジョウ</t>
    </rPh>
    <rPh sb="11" eb="13">
      <t>ミマン</t>
    </rPh>
    <phoneticPr fontId="1"/>
  </si>
  <si>
    <t>諸雑費率</t>
    <rPh sb="0" eb="1">
      <t>ショ</t>
    </rPh>
    <rPh sb="1" eb="3">
      <t>ザッピ</t>
    </rPh>
    <rPh sb="3" eb="4">
      <t>リツ</t>
    </rPh>
    <phoneticPr fontId="1"/>
  </si>
  <si>
    <t>人/100本当たり</t>
    <rPh sb="0" eb="1">
      <t>ニン</t>
    </rPh>
    <rPh sb="5" eb="6">
      <t>ホン</t>
    </rPh>
    <rPh sb="6" eb="7">
      <t>ア</t>
    </rPh>
    <phoneticPr fontId="1"/>
  </si>
  <si>
    <t>※2 諸雑費は、チェンソ－の損料及び燃料費、携帯手動ウインチの損料等の費用であり、労務費の合計額に上表の率を乗じた金額を上限として計上する。</t>
    <phoneticPr fontId="1"/>
  </si>
  <si>
    <t>ー</t>
    <phoneticPr fontId="1"/>
  </si>
  <si>
    <t>※1 本歩掛には、丸太を水平方向に並べ、転落、流出しないように集積又は固定し整理する工程及び20ｍ程度の小運搬を含む。</t>
    <phoneticPr fontId="1"/>
  </si>
  <si>
    <t>※2 諸雑費は、木回し（フェリングレバ－）等の損料であり、労務費の合計額に上表の率を乗じた金額を上限として計上する。</t>
    <phoneticPr fontId="1"/>
  </si>
  <si>
    <r>
      <t>森林整備保全事業標準歩掛</t>
    </r>
    <r>
      <rPr>
        <sz val="12"/>
        <color theme="10"/>
        <rFont val="游ゴシック"/>
        <family val="3"/>
        <charset val="128"/>
      </rPr>
      <t>　第５ 森林整備  ５-１-11 (参考歩掛)本数調整伐</t>
    </r>
    <rPh sb="0" eb="2">
      <t>シンリン</t>
    </rPh>
    <rPh sb="2" eb="4">
      <t>セイビ</t>
    </rPh>
    <rPh sb="4" eb="6">
      <t>ホゼン</t>
    </rPh>
    <rPh sb="6" eb="8">
      <t>ジギョウ</t>
    </rPh>
    <rPh sb="8" eb="10">
      <t>ヒョウジュン</t>
    </rPh>
    <rPh sb="10" eb="12">
      <t>ブガカリ</t>
    </rPh>
    <rPh sb="13" eb="14">
      <t>ダイ</t>
    </rPh>
    <rPh sb="16" eb="18">
      <t>シンリン</t>
    </rPh>
    <rPh sb="18" eb="20">
      <t>セイビ</t>
    </rPh>
    <phoneticPr fontId="1"/>
  </si>
  <si>
    <t>名称</t>
    <phoneticPr fontId="1"/>
  </si>
  <si>
    <t>単位</t>
    <phoneticPr fontId="1"/>
  </si>
  <si>
    <t>片付</t>
    <phoneticPr fontId="1"/>
  </si>
  <si>
    <t>玉切</t>
    <phoneticPr fontId="1"/>
  </si>
  <si>
    <t>枝払</t>
    <phoneticPr fontId="1"/>
  </si>
  <si>
    <t>伐倒</t>
    <phoneticPr fontId="1"/>
  </si>
  <si>
    <t>出典：平成11年４月１日付け11林野計第133号  林野庁長官より各森林管理局（分局）長及び各都道府県知事あて　
　　〔最終改正〕令和６年３月28日付け ５林整計第1046号</t>
    <rPh sb="0" eb="2">
      <t>シュッテン</t>
    </rPh>
    <phoneticPr fontId="1"/>
  </si>
  <si>
    <r>
      <t>〔</t>
    </r>
    <r>
      <rPr>
        <b/>
        <sz val="10"/>
        <rFont val="游ゴシック"/>
        <family val="3"/>
        <charset val="128"/>
      </rPr>
      <t>選木</t>
    </r>
    <r>
      <rPr>
        <sz val="10"/>
        <rFont val="游ゴシック"/>
        <family val="3"/>
        <charset val="128"/>
      </rPr>
      <t>（伐倒と同時に選木を行う場合は計上しない）〕</t>
    </r>
    <rPh sb="1" eb="2">
      <t>セン</t>
    </rPh>
    <rPh sb="2" eb="3">
      <t>ボク</t>
    </rPh>
    <rPh sb="18" eb="20">
      <t>ケイジョウ</t>
    </rPh>
    <phoneticPr fontId="1"/>
  </si>
  <si>
    <t>※2 諸雑費は、チェンソ－の損料及び燃料費等の費用であり、労務費の合計額に上表の率を乗じた金額を上限として計上する。</t>
    <phoneticPr fontId="1"/>
  </si>
  <si>
    <t>※1 本歩掛には、伐倒対象立木を選木し、表示する工程を含む。</t>
    <phoneticPr fontId="1"/>
  </si>
  <si>
    <t>※2 諸雑費は、ナンバ－テ－プ等の消耗品の費用であり、労務費の合計額に上表の率を乗じた金額を上限として計上する。</t>
    <phoneticPr fontId="1"/>
  </si>
  <si>
    <t>印</t>
    <rPh sb="0" eb="1">
      <t>イン</t>
    </rPh>
    <phoneticPr fontId="1"/>
  </si>
  <si>
    <t>審査者</t>
    <rPh sb="0" eb="2">
      <t>シンサ</t>
    </rPh>
    <rPh sb="2" eb="3">
      <t>シャ</t>
    </rPh>
    <phoneticPr fontId="1"/>
  </si>
  <si>
    <t>設計者</t>
    <rPh sb="0" eb="3">
      <t>セッケイシャ</t>
    </rPh>
    <phoneticPr fontId="1"/>
  </si>
  <si>
    <t>当初設計書</t>
  </si>
  <si>
    <t>○○市(町村)森林経営管理事業</t>
    <rPh sb="2" eb="3">
      <t>シ</t>
    </rPh>
    <rPh sb="4" eb="6">
      <t>チョウソン</t>
    </rPh>
    <rPh sb="7" eb="9">
      <t>シンリン</t>
    </rPh>
    <rPh sb="9" eb="11">
      <t>ケイエイ</t>
    </rPh>
    <rPh sb="11" eb="13">
      <t>カンリ</t>
    </rPh>
    <rPh sb="13" eb="15">
      <t>ジギョウ</t>
    </rPh>
    <phoneticPr fontId="1"/>
  </si>
  <si>
    <t>○○市町村　○○地区</t>
    <rPh sb="2" eb="5">
      <t>シチョウソン</t>
    </rPh>
    <rPh sb="8" eb="10">
      <t>チク</t>
    </rPh>
    <phoneticPr fontId="1"/>
  </si>
  <si>
    <t>保育間伐（切捨間伐）</t>
    <phoneticPr fontId="1"/>
  </si>
  <si>
    <t>※1 本歩掛は、伐倒木を地面に引き落とす工程及び伐倒木の移動を抑える程度までの枝払いをする工程を含む。</t>
    <phoneticPr fontId="1"/>
  </si>
  <si>
    <t>※1 本歩掛には、伐倒木を丸太に玉切る作業及び丸太を片付ける作業の支障とならないように切り落とす程度までの工程を含む。</t>
    <phoneticPr fontId="1"/>
  </si>
  <si>
    <t>※1 本歩掛には、小運搬及び集積できるように、一定の長さの丸太に玉切るまでの工程を含む。</t>
    <phoneticPr fontId="1"/>
  </si>
  <si>
    <t>直接工事費　内訳</t>
    <rPh sb="0" eb="2">
      <t>チョクセツ</t>
    </rPh>
    <rPh sb="2" eb="5">
      <t>コウジヒ</t>
    </rPh>
    <rPh sb="6" eb="8">
      <t>ウチワケ</t>
    </rPh>
    <phoneticPr fontId="1"/>
  </si>
  <si>
    <t>日</t>
    <rPh sb="0" eb="1">
      <t>ヒ</t>
    </rPh>
    <phoneticPr fontId="1"/>
  </si>
  <si>
    <t>月</t>
    <rPh sb="0" eb="1">
      <t>ツキ</t>
    </rPh>
    <phoneticPr fontId="1"/>
  </si>
  <si>
    <t>令和</t>
    <rPh sb="0" eb="2">
      <t>レイワ</t>
    </rPh>
    <phoneticPr fontId="1"/>
  </si>
  <si>
    <t>年</t>
    <rPh sb="0" eb="1">
      <t>ネン</t>
    </rPh>
    <phoneticPr fontId="1"/>
  </si>
  <si>
    <t>完了 予定年月日</t>
    <rPh sb="0" eb="2">
      <t>カンリョウ</t>
    </rPh>
    <rPh sb="3" eb="5">
      <t>ヨテイ</t>
    </rPh>
    <rPh sb="5" eb="6">
      <t>ネン</t>
    </rPh>
    <rPh sb="6" eb="8">
      <t>ツキヒ</t>
    </rPh>
    <phoneticPr fontId="1"/>
  </si>
  <si>
    <t>着手 予定年月日</t>
    <rPh sb="0" eb="2">
      <t>チャクシュ</t>
    </rPh>
    <rPh sb="3" eb="5">
      <t>ヨテイ</t>
    </rPh>
    <rPh sb="5" eb="6">
      <t>ネン</t>
    </rPh>
    <rPh sb="6" eb="8">
      <t>ツキヒ</t>
    </rPh>
    <phoneticPr fontId="1"/>
  </si>
  <si>
    <t>業務 予定期間</t>
    <rPh sb="0" eb="2">
      <t>ギョウム</t>
    </rPh>
    <rPh sb="3" eb="5">
      <t>ヨテイ</t>
    </rPh>
    <rPh sb="5" eb="7">
      <t>キカン</t>
    </rPh>
    <phoneticPr fontId="1"/>
  </si>
  <si>
    <t xml:space="preserve"> 日間</t>
    <rPh sb="1" eb="2">
      <t>ヒ</t>
    </rPh>
    <rPh sb="2" eb="3">
      <t>アイダ</t>
    </rPh>
    <phoneticPr fontId="1"/>
  </si>
  <si>
    <t>補正なし</t>
    <rPh sb="0" eb="2">
      <t>ホセイ</t>
    </rPh>
    <phoneticPr fontId="1"/>
  </si>
  <si>
    <t>区分</t>
    <rPh sb="0" eb="2">
      <t>クブン</t>
    </rPh>
    <phoneticPr fontId="37"/>
  </si>
  <si>
    <t>経費（円）</t>
    <rPh sb="0" eb="2">
      <t>ケイヒ</t>
    </rPh>
    <rPh sb="3" eb="4">
      <t>エン</t>
    </rPh>
    <phoneticPr fontId="37"/>
  </si>
  <si>
    <t>備考</t>
    <rPh sb="0" eb="2">
      <t>ビコウ</t>
    </rPh>
    <phoneticPr fontId="37"/>
  </si>
  <si>
    <t>万円未満切り捨て（ｐ）</t>
    <rPh sb="0" eb="2">
      <t>マンエン</t>
    </rPh>
    <rPh sb="2" eb="4">
      <t>ミマン</t>
    </rPh>
    <rPh sb="4" eb="5">
      <t>キ</t>
    </rPh>
    <rPh sb="6" eb="7">
      <t>ス</t>
    </rPh>
    <phoneticPr fontId="37"/>
  </si>
  <si>
    <t>（ｐ） × 消費税相当額</t>
    <rPh sb="6" eb="12">
      <t>ショウヒゼイソウトウガク</t>
    </rPh>
    <phoneticPr fontId="37"/>
  </si>
  <si>
    <t>測量設計費</t>
    <phoneticPr fontId="37"/>
  </si>
  <si>
    <t>用地費及び保証費等</t>
    <phoneticPr fontId="37"/>
  </si>
  <si>
    <t>金額確認</t>
    <rPh sb="0" eb="2">
      <t>キンガク</t>
    </rPh>
    <rPh sb="2" eb="4">
      <t>カクニン</t>
    </rPh>
    <phoneticPr fontId="1"/>
  </si>
  <si>
    <t>総括情報表</t>
    <rPh sb="0" eb="2">
      <t>ソウカツ</t>
    </rPh>
    <rPh sb="2" eb="4">
      <t>ジョウホウ</t>
    </rPh>
    <rPh sb="4" eb="5">
      <t>ヒョウ</t>
    </rPh>
    <phoneticPr fontId="37"/>
  </si>
  <si>
    <t>発注者名</t>
    <rPh sb="0" eb="3">
      <t>ハッチュウシャ</t>
    </rPh>
    <rPh sb="3" eb="4">
      <t>メイ</t>
    </rPh>
    <phoneticPr fontId="37"/>
  </si>
  <si>
    <t>設計書区分</t>
    <rPh sb="0" eb="3">
      <t>セッケイショ</t>
    </rPh>
    <rPh sb="3" eb="5">
      <t>クブン</t>
    </rPh>
    <phoneticPr fontId="37"/>
  </si>
  <si>
    <t>事業名</t>
    <rPh sb="0" eb="2">
      <t>ジギョウ</t>
    </rPh>
    <rPh sb="2" eb="3">
      <t>メイ</t>
    </rPh>
    <phoneticPr fontId="37"/>
  </si>
  <si>
    <t>適用単価</t>
    <rPh sb="0" eb="2">
      <t>テキヨウ</t>
    </rPh>
    <rPh sb="2" eb="4">
      <t>タンカ</t>
    </rPh>
    <phoneticPr fontId="37"/>
  </si>
  <si>
    <t>諸経費体系</t>
    <rPh sb="0" eb="3">
      <t>ショケイヒ</t>
    </rPh>
    <rPh sb="3" eb="5">
      <t>タイケイ</t>
    </rPh>
    <phoneticPr fontId="37"/>
  </si>
  <si>
    <t>治山事業を適用</t>
    <rPh sb="0" eb="2">
      <t>チサン</t>
    </rPh>
    <rPh sb="2" eb="4">
      <t>ジギョウ</t>
    </rPh>
    <rPh sb="5" eb="7">
      <t>テキヨウ</t>
    </rPh>
    <phoneticPr fontId="37"/>
  </si>
  <si>
    <t>当世代</t>
    <rPh sb="0" eb="1">
      <t>トウ</t>
    </rPh>
    <rPh sb="1" eb="3">
      <t>セダイ</t>
    </rPh>
    <phoneticPr fontId="37"/>
  </si>
  <si>
    <t>前世代</t>
    <rPh sb="0" eb="2">
      <t>ゼンセ</t>
    </rPh>
    <rPh sb="2" eb="3">
      <t>ダイ</t>
    </rPh>
    <phoneticPr fontId="37"/>
  </si>
  <si>
    <t>消費税率（％）</t>
    <rPh sb="0" eb="3">
      <t>ショウヒゼイ</t>
    </rPh>
    <rPh sb="3" eb="4">
      <t>リツ</t>
    </rPh>
    <phoneticPr fontId="37"/>
  </si>
  <si>
    <t>工種</t>
    <rPh sb="0" eb="1">
      <t>コウ</t>
    </rPh>
    <rPh sb="1" eb="2">
      <t>タネ</t>
    </rPh>
    <phoneticPr fontId="37"/>
  </si>
  <si>
    <t>森林整備Ｂ</t>
    <rPh sb="0" eb="2">
      <t>シンリン</t>
    </rPh>
    <rPh sb="2" eb="4">
      <t>セイビ</t>
    </rPh>
    <phoneticPr fontId="37"/>
  </si>
  <si>
    <t>週休２日補正</t>
    <rPh sb="0" eb="2">
      <t>シュウキュウ</t>
    </rPh>
    <rPh sb="3" eb="4">
      <t>ヒ</t>
    </rPh>
    <rPh sb="4" eb="6">
      <t>ホセイ</t>
    </rPh>
    <phoneticPr fontId="37"/>
  </si>
  <si>
    <t>契約保証方法</t>
    <rPh sb="0" eb="2">
      <t>ケイヤク</t>
    </rPh>
    <rPh sb="2" eb="4">
      <t>ホショウ</t>
    </rPh>
    <rPh sb="4" eb="6">
      <t>ホウホウ</t>
    </rPh>
    <phoneticPr fontId="37"/>
  </si>
  <si>
    <t>業務価格</t>
    <rPh sb="0" eb="2">
      <t>ギョウム</t>
    </rPh>
    <phoneticPr fontId="37"/>
  </si>
  <si>
    <t>業務費</t>
    <rPh sb="0" eb="2">
      <t>ギョウム</t>
    </rPh>
    <phoneticPr fontId="1"/>
  </si>
  <si>
    <t>合計額</t>
    <rPh sb="0" eb="2">
      <t>ゴウケイ</t>
    </rPh>
    <rPh sb="2" eb="3">
      <t>ガク</t>
    </rPh>
    <phoneticPr fontId="37"/>
  </si>
  <si>
    <t>○○市町村　○○課　○○係</t>
    <rPh sb="2" eb="5">
      <t>シチョウソン</t>
    </rPh>
    <rPh sb="8" eb="9">
      <t>カ</t>
    </rPh>
    <rPh sb="12" eb="13">
      <t>カカリ</t>
    </rPh>
    <phoneticPr fontId="1"/>
  </si>
  <si>
    <t>長野　一郎</t>
    <rPh sb="0" eb="2">
      <t>ナガノ</t>
    </rPh>
    <rPh sb="3" eb="5">
      <t>イチロウ</t>
    </rPh>
    <phoneticPr fontId="1"/>
  </si>
  <si>
    <t>松本　太郎</t>
    <rPh sb="0" eb="2">
      <t>マツモト</t>
    </rPh>
    <rPh sb="3" eb="5">
      <t>タロウ</t>
    </rPh>
    <phoneticPr fontId="1"/>
  </si>
  <si>
    <t>長野県林務部単価を適用</t>
    <rPh sb="0" eb="3">
      <t>ナガノケン</t>
    </rPh>
    <rPh sb="3" eb="5">
      <t>リンム</t>
    </rPh>
    <rPh sb="5" eb="6">
      <t>ブ</t>
    </rPh>
    <rPh sb="6" eb="8">
      <t>タンカ</t>
    </rPh>
    <rPh sb="9" eb="11">
      <t>テキヨウ</t>
    </rPh>
    <phoneticPr fontId="37"/>
  </si>
  <si>
    <t>積算価格
（税込）</t>
    <rPh sb="0" eb="2">
      <t>セキサン</t>
    </rPh>
    <rPh sb="2" eb="4">
      <t>カカク</t>
    </rPh>
    <rPh sb="6" eb="8">
      <t>ゼイコ</t>
    </rPh>
    <phoneticPr fontId="1"/>
  </si>
  <si>
    <t>付帯業務費</t>
    <rPh sb="2" eb="4">
      <t>ギョウム</t>
    </rPh>
    <phoneticPr fontId="37"/>
  </si>
  <si>
    <t>当初設計</t>
  </si>
  <si>
    <t>林齢（年生）</t>
    <rPh sb="0" eb="2">
      <t>リンレイ</t>
    </rPh>
    <rPh sb="3" eb="5">
      <t>ネンセイ</t>
    </rPh>
    <phoneticPr fontId="1"/>
  </si>
  <si>
    <t>経費総括表</t>
    <rPh sb="0" eb="2">
      <t>ケイヒ</t>
    </rPh>
    <rPh sb="2" eb="5">
      <t>ソウカツヒョウ</t>
    </rPh>
    <phoneticPr fontId="37"/>
  </si>
  <si>
    <t>冬期率補正</t>
    <rPh sb="0" eb="2">
      <t>トウキ</t>
    </rPh>
    <rPh sb="2" eb="3">
      <t>リツ</t>
    </rPh>
    <rPh sb="3" eb="5">
      <t>ホセイ</t>
    </rPh>
    <phoneticPr fontId="37"/>
  </si>
  <si>
    <t>前払金支出割合による補正</t>
    <rPh sb="0" eb="2">
      <t>マエバラ</t>
    </rPh>
    <rPh sb="2" eb="3">
      <t>キン</t>
    </rPh>
    <rPh sb="3" eb="5">
      <t>シシュツ</t>
    </rPh>
    <rPh sb="5" eb="7">
      <t>ワリアイ</t>
    </rPh>
    <rPh sb="10" eb="12">
      <t>ホセイ</t>
    </rPh>
    <phoneticPr fontId="1"/>
  </si>
  <si>
    <t>前払金の対象業務としない</t>
    <rPh sb="0" eb="1">
      <t>マエ</t>
    </rPh>
    <rPh sb="1" eb="2">
      <t>ハラ</t>
    </rPh>
    <rPh sb="2" eb="3">
      <t>キン</t>
    </rPh>
    <rPh sb="4" eb="6">
      <t>タイショウ</t>
    </rPh>
    <rPh sb="6" eb="8">
      <t>ギョウム</t>
    </rPh>
    <phoneticPr fontId="1"/>
  </si>
  <si>
    <t>契約保証に係る補正</t>
    <rPh sb="0" eb="2">
      <t>ケイヤク</t>
    </rPh>
    <rPh sb="2" eb="4">
      <t>ホショウ</t>
    </rPh>
    <rPh sb="5" eb="6">
      <t>カカ</t>
    </rPh>
    <rPh sb="7" eb="9">
      <t>ホセイ</t>
    </rPh>
    <phoneticPr fontId="1"/>
  </si>
  <si>
    <t>寒冷級地</t>
    <rPh sb="0" eb="2">
      <t>カンレイ</t>
    </rPh>
    <rPh sb="2" eb="3">
      <t>キュウ</t>
    </rPh>
    <rPh sb="3" eb="4">
      <t>チ</t>
    </rPh>
    <phoneticPr fontId="37"/>
  </si>
  <si>
    <t>前払金・前払率</t>
    <rPh sb="0" eb="1">
      <t>マエ</t>
    </rPh>
    <rPh sb="1" eb="2">
      <t>ハラ</t>
    </rPh>
    <rPh sb="2" eb="3">
      <t>キン</t>
    </rPh>
    <rPh sb="4" eb="5">
      <t>マエ</t>
    </rPh>
    <rPh sb="5" eb="6">
      <t>ハラ</t>
    </rPh>
    <rPh sb="6" eb="7">
      <t>リツ</t>
    </rPh>
    <phoneticPr fontId="37"/>
  </si>
  <si>
    <t>係長</t>
    <rPh sb="0" eb="2">
      <t>カカリチョウ</t>
    </rPh>
    <phoneticPr fontId="1"/>
  </si>
  <si>
    <t>課長</t>
    <rPh sb="0" eb="2">
      <t>カチョウ</t>
    </rPh>
    <phoneticPr fontId="1"/>
  </si>
  <si>
    <t>部長</t>
    <rPh sb="0" eb="1">
      <t>ブ</t>
    </rPh>
    <rPh sb="1" eb="2">
      <t>オサ</t>
    </rPh>
    <phoneticPr fontId="1"/>
  </si>
  <si>
    <t>積算内訳書</t>
    <rPh sb="0" eb="5">
      <t>セキサンウチワケショ</t>
    </rPh>
    <phoneticPr fontId="1"/>
  </si>
  <si>
    <t>設計概要</t>
    <rPh sb="0" eb="2">
      <t>セッケイ</t>
    </rPh>
    <rPh sb="2" eb="4">
      <t>ガイヨウ</t>
    </rPh>
    <phoneticPr fontId="1"/>
  </si>
  <si>
    <t>契約保証方法</t>
    <rPh sb="0" eb="2">
      <t>ケイヤク</t>
    </rPh>
    <rPh sb="2" eb="4">
      <t>ホショウ</t>
    </rPh>
    <rPh sb="4" eb="6">
      <t>ホウホウ</t>
    </rPh>
    <phoneticPr fontId="1"/>
  </si>
  <si>
    <t>〇林班　〇小班〇、〇、〇施業班 他</t>
    <rPh sb="16" eb="17">
      <t>ホカ</t>
    </rPh>
    <phoneticPr fontId="1"/>
  </si>
  <si>
    <t>　事業名</t>
    <rPh sb="1" eb="3">
      <t>ジギョウ</t>
    </rPh>
    <rPh sb="3" eb="4">
      <t>メイ</t>
    </rPh>
    <phoneticPr fontId="1"/>
  </si>
  <si>
    <t>　箇所名</t>
    <rPh sb="1" eb="3">
      <t>カショ</t>
    </rPh>
    <rPh sb="3" eb="4">
      <t>メイ</t>
    </rPh>
    <phoneticPr fontId="1"/>
  </si>
  <si>
    <t>　現場名</t>
    <rPh sb="1" eb="3">
      <t>ゲンバ</t>
    </rPh>
    <rPh sb="3" eb="4">
      <t>メイ</t>
    </rPh>
    <phoneticPr fontId="1"/>
  </si>
  <si>
    <t>　発注機関</t>
    <rPh sb="1" eb="3">
      <t>ハッチュウ</t>
    </rPh>
    <rPh sb="3" eb="5">
      <t>キカン</t>
    </rPh>
    <phoneticPr fontId="1"/>
  </si>
  <si>
    <t>　審査者</t>
    <rPh sb="1" eb="3">
      <t>シンサ</t>
    </rPh>
    <rPh sb="3" eb="4">
      <t>シャ</t>
    </rPh>
    <phoneticPr fontId="1"/>
  </si>
  <si>
    <t>　設計者</t>
    <rPh sb="1" eb="4">
      <t>セッケイシャ</t>
    </rPh>
    <phoneticPr fontId="1"/>
  </si>
  <si>
    <t>　設計変更の有無</t>
    <rPh sb="1" eb="3">
      <t>セッケイ</t>
    </rPh>
    <rPh sb="3" eb="5">
      <t>ヘンコウ</t>
    </rPh>
    <rPh sb="6" eb="8">
      <t>ウム</t>
    </rPh>
    <phoneticPr fontId="1"/>
  </si>
  <si>
    <t>　工期等</t>
    <rPh sb="1" eb="3">
      <t>コウキ</t>
    </rPh>
    <rPh sb="3" eb="4">
      <t>トウ</t>
    </rPh>
    <phoneticPr fontId="1"/>
  </si>
  <si>
    <t>着手予定日</t>
    <rPh sb="0" eb="2">
      <t>チャクシュ</t>
    </rPh>
    <rPh sb="2" eb="4">
      <t>ヨテイ</t>
    </rPh>
    <rPh sb="4" eb="5">
      <t>ヒ</t>
    </rPh>
    <phoneticPr fontId="1"/>
  </si>
  <si>
    <t>完了予定日</t>
    <rPh sb="0" eb="2">
      <t>カンリョウ</t>
    </rPh>
    <rPh sb="2" eb="4">
      <t>ヨテイ</t>
    </rPh>
    <rPh sb="4" eb="5">
      <t>ヒ</t>
    </rPh>
    <phoneticPr fontId="1"/>
  </si>
  <si>
    <t>現場管理費 補正率</t>
    <rPh sb="0" eb="2">
      <t>ゲンバ</t>
    </rPh>
    <rPh sb="2" eb="5">
      <t>カンリヒ</t>
    </rPh>
    <rPh sb="6" eb="8">
      <t>ホセイ</t>
    </rPh>
    <rPh sb="8" eb="9">
      <t>リツ</t>
    </rPh>
    <phoneticPr fontId="1"/>
  </si>
  <si>
    <t>前払金</t>
    <rPh sb="0" eb="2">
      <t>マエハラ</t>
    </rPh>
    <rPh sb="2" eb="3">
      <t>キン</t>
    </rPh>
    <phoneticPr fontId="1"/>
  </si>
  <si>
    <t>特殊作業員(円/人)</t>
    <rPh sb="0" eb="2">
      <t>トクシュ</t>
    </rPh>
    <rPh sb="2" eb="5">
      <t>サギョウイン</t>
    </rPh>
    <rPh sb="6" eb="7">
      <t>エン</t>
    </rPh>
    <rPh sb="8" eb="9">
      <t>ニン</t>
    </rPh>
    <phoneticPr fontId="1"/>
  </si>
  <si>
    <t>普通作業員(円/人)</t>
    <rPh sb="0" eb="2">
      <t>フツウ</t>
    </rPh>
    <rPh sb="2" eb="5">
      <t>サギョウイン</t>
    </rPh>
    <phoneticPr fontId="1"/>
  </si>
  <si>
    <t>小計</t>
    <rPh sb="0" eb="1">
      <t>ショウ</t>
    </rPh>
    <rPh sb="1" eb="2">
      <t>ケイ</t>
    </rPh>
    <phoneticPr fontId="1"/>
  </si>
  <si>
    <t>施業面積</t>
    <rPh sb="0" eb="2">
      <t>セギョウ</t>
    </rPh>
    <rPh sb="2" eb="4">
      <t>メンセキ</t>
    </rPh>
    <phoneticPr fontId="1"/>
  </si>
  <si>
    <t>１ha当たり</t>
    <rPh sb="3" eb="4">
      <t>ア</t>
    </rPh>
    <phoneticPr fontId="1"/>
  </si>
  <si>
    <t>ha</t>
    <phoneticPr fontId="1"/>
  </si>
  <si>
    <t>労務費への補正</t>
    <rPh sb="0" eb="3">
      <t>ロウムヒ</t>
    </rPh>
    <rPh sb="5" eb="7">
      <t>ホセイ</t>
    </rPh>
    <phoneticPr fontId="1"/>
  </si>
  <si>
    <t>共通仮設費率への補正</t>
    <rPh sb="0" eb="2">
      <t>キョウツウ</t>
    </rPh>
    <rPh sb="2" eb="4">
      <t>カセツ</t>
    </rPh>
    <rPh sb="4" eb="5">
      <t>ヒ</t>
    </rPh>
    <rPh sb="5" eb="6">
      <t>リツ</t>
    </rPh>
    <rPh sb="8" eb="10">
      <t>ホセイ</t>
    </rPh>
    <phoneticPr fontId="1"/>
  </si>
  <si>
    <t>現場管理費率への補正</t>
    <rPh sb="0" eb="2">
      <t>ゲンバ</t>
    </rPh>
    <rPh sb="2" eb="5">
      <t>カンリヒ</t>
    </rPh>
    <rPh sb="5" eb="6">
      <t>リツ</t>
    </rPh>
    <rPh sb="8" eb="10">
      <t>ホセイ</t>
    </rPh>
    <phoneticPr fontId="1"/>
  </si>
  <si>
    <t>（10,000円未満切捨）</t>
    <rPh sb="7" eb="8">
      <t>エン</t>
    </rPh>
    <rPh sb="8" eb="10">
      <t>ミマン</t>
    </rPh>
    <rPh sb="10" eb="11">
      <t>キ</t>
    </rPh>
    <rPh sb="11" eb="12">
      <t>ス</t>
    </rPh>
    <phoneticPr fontId="1"/>
  </si>
  <si>
    <t>消費税等相当額</t>
    <rPh sb="3" eb="4">
      <t>ナド</t>
    </rPh>
    <phoneticPr fontId="37"/>
  </si>
  <si>
    <r>
      <rPr>
        <sz val="7"/>
        <color theme="1"/>
        <rFont val="ＭＳ 明朝"/>
        <family val="1"/>
        <charset val="128"/>
      </rPr>
      <t>（直接事業費+共通仮設費）×現場管理費率</t>
    </r>
    <r>
      <rPr>
        <sz val="8"/>
        <color theme="1"/>
        <rFont val="ＭＳ 明朝"/>
        <family val="1"/>
        <charset val="128"/>
      </rPr>
      <t xml:space="preserve">
</t>
    </r>
    <r>
      <rPr>
        <sz val="5"/>
        <color theme="1"/>
        <rFont val="ＭＳ 明朝"/>
        <family val="1"/>
        <charset val="128"/>
      </rPr>
      <t>（積雪寒冷地で施工時期が冬期となる場合の補正,週休２日補正が適用される場合の補正を含む）</t>
    </r>
    <rPh sb="1" eb="3">
      <t>チョクセツ</t>
    </rPh>
    <rPh sb="3" eb="6">
      <t>ジギョウヒ</t>
    </rPh>
    <rPh sb="7" eb="9">
      <t>キョウツウ</t>
    </rPh>
    <rPh sb="9" eb="11">
      <t>カセツ</t>
    </rPh>
    <rPh sb="11" eb="12">
      <t>ヒ</t>
    </rPh>
    <rPh sb="14" eb="16">
      <t>ゲンバ</t>
    </rPh>
    <rPh sb="16" eb="19">
      <t>カンリヒ</t>
    </rPh>
    <rPh sb="19" eb="20">
      <t>リツ</t>
    </rPh>
    <rPh sb="44" eb="46">
      <t>シュウキュウ</t>
    </rPh>
    <rPh sb="47" eb="48">
      <t>ヒ</t>
    </rPh>
    <rPh sb="48" eb="50">
      <t>ホセイ</t>
    </rPh>
    <rPh sb="51" eb="53">
      <t>テキヨウ</t>
    </rPh>
    <rPh sb="56" eb="58">
      <t>バアイ</t>
    </rPh>
    <rPh sb="59" eb="61">
      <t>ホセイ</t>
    </rPh>
    <phoneticPr fontId="1"/>
  </si>
  <si>
    <t xml:space="preserve">
週休２日が適用される場合の労務費への補正を含む</t>
    <phoneticPr fontId="1"/>
  </si>
  <si>
    <t>　本sheetの中で、補正</t>
    <rPh sb="1" eb="2">
      <t>ホン</t>
    </rPh>
    <rPh sb="8" eb="9">
      <t>ナカ</t>
    </rPh>
    <rPh sb="11" eb="13">
      <t>ホセイ</t>
    </rPh>
    <phoneticPr fontId="1"/>
  </si>
  <si>
    <t>　総括内訳表sheetの中で、補正</t>
    <rPh sb="1" eb="3">
      <t>ソウカツ</t>
    </rPh>
    <rPh sb="3" eb="5">
      <t>ウチワケ</t>
    </rPh>
    <rPh sb="5" eb="6">
      <t>ヒョウ</t>
    </rPh>
    <rPh sb="12" eb="13">
      <t>ナカ</t>
    </rPh>
    <rPh sb="15" eb="17">
      <t>ホセイ</t>
    </rPh>
    <phoneticPr fontId="1"/>
  </si>
  <si>
    <t>単価表 №1-1</t>
    <rPh sb="0" eb="2">
      <t>タンカ</t>
    </rPh>
    <rPh sb="2" eb="3">
      <t>ヒョウ</t>
    </rPh>
    <phoneticPr fontId="1"/>
  </si>
  <si>
    <r>
      <t xml:space="preserve">直接事業費×共通仮設費率
</t>
    </r>
    <r>
      <rPr>
        <sz val="6"/>
        <color theme="1"/>
        <rFont val="ＭＳ 明朝"/>
        <family val="1"/>
        <charset val="128"/>
      </rPr>
      <t>（積雪寒冷地で施工時期が冬期となる場合の補正を含む）</t>
    </r>
    <rPh sb="0" eb="2">
      <t>チョクセツ</t>
    </rPh>
    <rPh sb="2" eb="4">
      <t>ジギョウ</t>
    </rPh>
    <rPh sb="4" eb="5">
      <t>ヒ</t>
    </rPh>
    <rPh sb="6" eb="8">
      <t>キョウツウ</t>
    </rPh>
    <rPh sb="8" eb="10">
      <t>カセツ</t>
    </rPh>
    <rPh sb="10" eb="11">
      <t>ヒ</t>
    </rPh>
    <rPh sb="11" eb="12">
      <t>リツ</t>
    </rPh>
    <rPh sb="14" eb="16">
      <t>セキセツ</t>
    </rPh>
    <rPh sb="16" eb="19">
      <t>カンレイチ</t>
    </rPh>
    <rPh sb="20" eb="22">
      <t>セコウ</t>
    </rPh>
    <rPh sb="22" eb="24">
      <t>ジキ</t>
    </rPh>
    <rPh sb="25" eb="27">
      <t>トウキ</t>
    </rPh>
    <rPh sb="30" eb="32">
      <t>バアイ</t>
    </rPh>
    <rPh sb="33" eb="35">
      <t>ホセイ</t>
    </rPh>
    <rPh sb="36" eb="37">
      <t>フク</t>
    </rPh>
    <phoneticPr fontId="1"/>
  </si>
  <si>
    <t>人/ha</t>
    <rPh sb="0" eb="1">
      <t>ニン</t>
    </rPh>
    <phoneticPr fontId="1"/>
  </si>
  <si>
    <t>カラマツ</t>
    <phoneticPr fontId="1"/>
  </si>
  <si>
    <t>ha当たり</t>
    <phoneticPr fontId="1"/>
  </si>
  <si>
    <t>単位当たり</t>
    <rPh sb="0" eb="2">
      <t>タンイ</t>
    </rPh>
    <rPh sb="2" eb="3">
      <t>ア</t>
    </rPh>
    <phoneticPr fontId="1"/>
  </si>
  <si>
    <t>施工内容</t>
    <rPh sb="0" eb="2">
      <t>セコウ</t>
    </rPh>
    <rPh sb="2" eb="4">
      <t>ナイヨウ</t>
    </rPh>
    <phoneticPr fontId="1"/>
  </si>
  <si>
    <r>
      <t>森林整備保全事業標準歩掛</t>
    </r>
    <r>
      <rPr>
        <sz val="12"/>
        <color theme="10"/>
        <rFont val="游ゴシック"/>
        <family val="3"/>
        <charset val="128"/>
      </rPr>
      <t>　第５ 森林整備  ５-１-９ 下刈</t>
    </r>
    <rPh sb="0" eb="2">
      <t>シンリン</t>
    </rPh>
    <rPh sb="2" eb="4">
      <t>セイビ</t>
    </rPh>
    <rPh sb="4" eb="6">
      <t>ホゼン</t>
    </rPh>
    <rPh sb="6" eb="8">
      <t>ジギョウ</t>
    </rPh>
    <rPh sb="8" eb="10">
      <t>ヒョウジュン</t>
    </rPh>
    <rPh sb="10" eb="12">
      <t>ブガカリ</t>
    </rPh>
    <rPh sb="13" eb="14">
      <t>ダイ</t>
    </rPh>
    <rPh sb="16" eb="18">
      <t>シンリン</t>
    </rPh>
    <rPh sb="18" eb="20">
      <t>セイビ</t>
    </rPh>
    <rPh sb="28" eb="29">
      <t>シタ</t>
    </rPh>
    <rPh sb="29" eb="30">
      <t>カリ</t>
    </rPh>
    <phoneticPr fontId="1"/>
  </si>
  <si>
    <t>※ 諸雑費は、草刈機の損料、燃料（ガソリン、エンジンオイル（2サイクルエンジンの混合油用））、替刃、目立用ヤスリ並びに下刈鎌の損料及び砥石の経費であり、労務費の合計額に上表の率を乗じて得た金額を上限として計上する。</t>
    <phoneticPr fontId="1"/>
  </si>
  <si>
    <t>下刈</t>
    <rPh sb="0" eb="1">
      <t>シタ</t>
    </rPh>
    <rPh sb="1" eb="2">
      <t>カリ</t>
    </rPh>
    <phoneticPr fontId="1"/>
  </si>
  <si>
    <t>全刈</t>
    <rPh sb="0" eb="1">
      <t>ゼン</t>
    </rPh>
    <rPh sb="1" eb="2">
      <t>ガ</t>
    </rPh>
    <phoneticPr fontId="1"/>
  </si>
  <si>
    <t>樹種</t>
    <rPh sb="0" eb="2">
      <t>ジュシュ</t>
    </rPh>
    <phoneticPr fontId="1"/>
  </si>
  <si>
    <t>林齢</t>
  </si>
  <si>
    <t>　下刈（全刈）</t>
    <rPh sb="1" eb="2">
      <t>シタ</t>
    </rPh>
    <rPh sb="2" eb="3">
      <t>カリ</t>
    </rPh>
    <rPh sb="4" eb="5">
      <t>ゼン</t>
    </rPh>
    <rPh sb="5" eb="6">
      <t>ガ</t>
    </rPh>
    <phoneticPr fontId="1"/>
  </si>
  <si>
    <t>　週休２日補正の達成度</t>
    <rPh sb="1" eb="3">
      <t>シュウキュウ</t>
    </rPh>
    <rPh sb="4" eb="5">
      <t>ニチ</t>
    </rPh>
    <rPh sb="5" eb="7">
      <t>ホセイ</t>
    </rPh>
    <rPh sb="8" eb="10">
      <t>タッセイ</t>
    </rPh>
    <rPh sb="10" eb="11">
      <t>ド</t>
    </rPh>
    <phoneticPr fontId="1"/>
  </si>
  <si>
    <t>令和７年度　</t>
    <rPh sb="0" eb="2">
      <t>レイワ</t>
    </rPh>
    <rPh sb="3" eb="5">
      <t>ネンド</t>
    </rPh>
    <phoneticPr fontId="1"/>
  </si>
  <si>
    <r>
      <rPr>
        <sz val="10"/>
        <color theme="1"/>
        <rFont val="ＭＳ ゴシック"/>
        <family val="3"/>
        <charset val="128"/>
      </rPr>
      <t>消さないでください</t>
    </r>
    <r>
      <rPr>
        <sz val="9"/>
        <color theme="1"/>
        <rFont val="ＭＳ ゴシック"/>
        <family val="3"/>
        <charset val="128"/>
      </rPr>
      <t>（週休２日に係る補正）</t>
    </r>
    <rPh sb="15" eb="16">
      <t>カカ</t>
    </rPh>
    <rPh sb="17" eb="19">
      <t>ホセイ</t>
    </rPh>
    <phoneticPr fontId="1"/>
  </si>
  <si>
    <t>出典：平成11年４月１日付け11林野計第133号  林野庁長官より各森林管理局（分局）長及び各都道府県知事あて　
　　〔最終改正〕令和7年３月31日付け 6林整計第670号</t>
    <rPh sb="0" eb="2">
      <t>シュッテン</t>
    </rPh>
    <phoneticPr fontId="1"/>
  </si>
  <si>
    <t>〇年生</t>
    <rPh sb="1" eb="2">
      <t>ネン</t>
    </rPh>
    <rPh sb="2" eb="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</si>
</sst>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176" formatCode="#,##0&quot;年生&quot;"/>
    <numFmt numFmtId="177" formatCode="[$-411]ggge&quot;年&quot;m&quot;月&quot;d&quot;日&quot;;@"/>
    <numFmt numFmtId="178" formatCode="#,##0&quot;日&quot;"/>
    <numFmt numFmtId="179" formatCode="#,##0&quot;cm&quot;"/>
    <numFmt numFmtId="180" formatCode="0.00_ "/>
    <numFmt numFmtId="181" formatCode="#,##0&quot; m3&quot;"/>
    <numFmt numFmtId="182" formatCode="0&quot;m&quot;"/>
    <numFmt numFmtId="183" formatCode="&quot;(&quot;#,##0&quot;)&quot;"/>
    <numFmt numFmtId="184" formatCode="0.0"/>
    <numFmt numFmtId="185" formatCode="#,##0.00&quot;ha&quot;"/>
    <numFmt numFmtId="186" formatCode="&quot;冬&quot;&quot;期&quot;&quot;率&quot;\ \=\ 0\ %"/>
    <numFmt numFmtId="187" formatCode="&quot;0&quot;h\a"/>
    <numFmt numFmtId="188" formatCode="#,##0_);[Red]\(#,##0\)"/>
    <numFmt numFmtId="189" formatCode="0&quot;年生&quot;"/>
    <numFmt numFmtId="190" formatCode="0.00&quot;ha&quot;"/>
    <numFmt numFmtId="191" formatCode="#,##0_ "/>
    <numFmt numFmtId="192" formatCode="\(@\)"/>
  </numFmts>
  <fonts count="54">
    <font>
      <sz val="12"/>
      <color theme="1"/>
      <name val="ＭＳ 明朝"/>
      <family val="1"/>
      <charset val="128"/>
    </font>
    <font>
      <sz val="6"/>
      <name val="ＭＳ 明朝"/>
      <family val="1"/>
      <charset val="128"/>
    </font>
    <font>
      <sz val="12"/>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12"/>
      <color theme="1"/>
      <name val="ＭＳ ゴシック"/>
      <family val="3"/>
      <charset val="128"/>
    </font>
    <font>
      <sz val="9"/>
      <color theme="1"/>
      <name val="ＭＳ ゴシック"/>
      <family val="3"/>
      <charset val="128"/>
    </font>
    <font>
      <sz val="16"/>
      <color theme="1"/>
      <name val="ＭＳ 明朝"/>
      <family val="1"/>
      <charset val="128"/>
    </font>
    <font>
      <sz val="8"/>
      <color theme="1"/>
      <name val="ＭＳ 明朝"/>
      <family val="1"/>
      <charset val="128"/>
    </font>
    <font>
      <sz val="10"/>
      <color theme="1"/>
      <name val="ＭＳ ゴシック"/>
      <family val="3"/>
      <charset val="128"/>
    </font>
    <font>
      <sz val="12"/>
      <color theme="1"/>
      <name val="ＭＳ ゴシック"/>
      <family val="3"/>
    </font>
    <font>
      <u/>
      <sz val="12"/>
      <color theme="10"/>
      <name val="ＭＳ 明朝"/>
      <family val="1"/>
      <charset val="128"/>
    </font>
    <font>
      <sz val="10"/>
      <name val="ＭＳ 明朝"/>
      <family val="1"/>
      <charset val="128"/>
    </font>
    <font>
      <b/>
      <sz val="12"/>
      <color theme="1"/>
      <name val="ＭＳ 明朝"/>
      <family val="1"/>
      <charset val="128"/>
    </font>
    <font>
      <b/>
      <u/>
      <sz val="18"/>
      <color theme="10"/>
      <name val="游ゴシック"/>
      <family val="3"/>
      <charset val="128"/>
    </font>
    <font>
      <sz val="12"/>
      <color theme="1"/>
      <name val="游ゴシック"/>
      <family val="3"/>
      <charset val="128"/>
    </font>
    <font>
      <sz val="12"/>
      <name val="游ゴシック"/>
      <family val="3"/>
      <charset val="128"/>
    </font>
    <font>
      <sz val="10"/>
      <name val="游ゴシック"/>
      <family val="3"/>
      <charset val="128"/>
    </font>
    <font>
      <sz val="9"/>
      <name val="游ゴシック"/>
      <family val="3"/>
      <charset val="128"/>
    </font>
    <font>
      <sz val="12"/>
      <color theme="10"/>
      <name val="游ゴシック"/>
      <family val="3"/>
      <charset val="128"/>
    </font>
    <font>
      <b/>
      <u/>
      <sz val="14"/>
      <color theme="10"/>
      <name val="游ゴシック"/>
      <family val="3"/>
      <charset val="128"/>
    </font>
    <font>
      <sz val="8"/>
      <name val="游ゴシック"/>
      <family val="3"/>
      <charset val="128"/>
    </font>
    <font>
      <b/>
      <sz val="10"/>
      <name val="游ゴシック"/>
      <family val="3"/>
      <charset val="128"/>
    </font>
    <font>
      <sz val="7"/>
      <name val="游ゴシック"/>
      <family val="3"/>
      <charset val="128"/>
    </font>
    <font>
      <sz val="8"/>
      <color theme="1"/>
      <name val="游ゴシック"/>
      <family val="3"/>
      <charset val="128"/>
    </font>
    <font>
      <sz val="7"/>
      <color theme="1"/>
      <name val="游ゴシック"/>
      <family val="3"/>
      <charset val="128"/>
    </font>
    <font>
      <sz val="12"/>
      <color theme="1"/>
      <name val="游明朝"/>
      <family val="1"/>
      <charset val="128"/>
    </font>
    <font>
      <sz val="18"/>
      <color theme="1"/>
      <name val="游明朝"/>
      <family val="1"/>
      <charset val="128"/>
    </font>
    <font>
      <sz val="20"/>
      <color theme="1"/>
      <name val="游明朝"/>
      <family val="1"/>
      <charset val="128"/>
    </font>
    <font>
      <sz val="22"/>
      <color theme="1"/>
      <name val="游明朝"/>
      <family val="1"/>
      <charset val="128"/>
    </font>
    <font>
      <sz val="6"/>
      <name val="游ゴシック"/>
      <family val="3"/>
      <charset val="128"/>
    </font>
    <font>
      <sz val="6"/>
      <color theme="1"/>
      <name val="游ゴシック"/>
      <family val="3"/>
      <charset val="128"/>
    </font>
    <font>
      <b/>
      <sz val="16"/>
      <color theme="1"/>
      <name val="ＭＳ 明朝"/>
      <family val="1"/>
      <charset val="128"/>
    </font>
    <font>
      <sz val="10"/>
      <color theme="1"/>
      <name val="游明朝"/>
      <family val="1"/>
      <charset val="128"/>
    </font>
    <font>
      <sz val="11"/>
      <color theme="1"/>
      <name val="ＭＳ ゴシック"/>
      <family val="2"/>
      <charset val="128"/>
    </font>
    <font>
      <sz val="26"/>
      <color theme="1"/>
      <name val="游明朝"/>
      <family val="1"/>
      <charset val="128"/>
    </font>
    <font>
      <sz val="6"/>
      <name val="ＭＳ ゴシック"/>
      <family val="2"/>
      <charset val="128"/>
    </font>
    <font>
      <sz val="6"/>
      <color theme="1"/>
      <name val="ＭＳ ゴシック"/>
      <family val="2"/>
      <charset val="128"/>
    </font>
    <font>
      <sz val="11"/>
      <color theme="1"/>
      <name val="游明朝"/>
      <family val="1"/>
      <charset val="128"/>
    </font>
    <font>
      <sz val="8"/>
      <color theme="1"/>
      <name val="ＭＳ ゴシック"/>
      <family val="2"/>
      <charset val="128"/>
    </font>
    <font>
      <sz val="6"/>
      <color theme="1"/>
      <name val="游明朝"/>
      <family val="1"/>
      <charset val="128"/>
    </font>
    <font>
      <sz val="8"/>
      <color theme="1"/>
      <name val="游明朝"/>
      <family val="1"/>
      <charset val="128"/>
    </font>
    <font>
      <b/>
      <sz val="10"/>
      <color theme="1"/>
      <name val="游明朝"/>
      <family val="1"/>
      <charset val="128"/>
    </font>
    <font>
      <b/>
      <sz val="14"/>
      <color theme="1"/>
      <name val="游明朝"/>
      <family val="1"/>
      <charset val="128"/>
    </font>
    <font>
      <sz val="11"/>
      <color theme="1"/>
      <name val="ＭＳ 明朝"/>
      <family val="1"/>
      <charset val="128"/>
    </font>
    <font>
      <b/>
      <sz val="11"/>
      <color theme="1"/>
      <name val="ＭＳ 明朝"/>
      <family val="1"/>
      <charset val="128"/>
    </font>
    <font>
      <sz val="6"/>
      <color theme="1"/>
      <name val="ＭＳ 明朝"/>
      <family val="1"/>
      <charset val="128"/>
    </font>
    <font>
      <sz val="5"/>
      <color theme="1"/>
      <name val="ＭＳ 明朝"/>
      <family val="1"/>
      <charset val="128"/>
    </font>
    <font>
      <sz val="7"/>
      <color theme="1"/>
      <name val="ＭＳ 明朝"/>
      <family val="1"/>
      <charset val="128"/>
    </font>
    <font>
      <sz val="8"/>
      <color indexed="81"/>
      <name val="MS P ゴシック"/>
      <family val="3"/>
      <charset val="128"/>
    </font>
    <font>
      <sz val="8"/>
      <color theme="1"/>
      <name val="ＭＳ ゴシック"/>
      <family val="3"/>
      <charset val="128"/>
    </font>
    <font>
      <sz val="18"/>
      <color theme="1"/>
      <name val="ＭＳ ゴシック"/>
      <family val="3"/>
      <charset val="128"/>
    </font>
    <font>
      <sz val="8"/>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BFFFF"/>
        <bgColor indexed="64"/>
      </patternFill>
    </fill>
    <fill>
      <patternFill patternType="solid">
        <fgColor rgb="FFFFFFE5"/>
        <bgColor indexed="64"/>
      </patternFill>
    </fill>
  </fills>
  <borders count="115">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auto="1"/>
      </left>
      <right style="thin">
        <color auto="1"/>
      </right>
      <top/>
      <bottom/>
      <diagonal/>
    </border>
    <border>
      <left/>
      <right style="hair">
        <color indexed="64"/>
      </right>
      <top style="hair">
        <color indexed="64"/>
      </top>
      <bottom/>
      <diagonal/>
    </border>
    <border>
      <left style="hair">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auto="1"/>
      </right>
      <top style="medium">
        <color auto="1"/>
      </top>
      <bottom/>
      <diagonal/>
    </border>
    <border>
      <left/>
      <right style="thin">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medium">
        <color auto="1"/>
      </bottom>
      <diagonal/>
    </border>
    <border>
      <left style="thin">
        <color auto="1"/>
      </left>
      <right/>
      <top style="medium">
        <color auto="1"/>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auto="1"/>
      </bottom>
      <diagonal/>
    </border>
    <border>
      <left/>
      <right/>
      <top style="hair">
        <color indexed="64"/>
      </top>
      <bottom style="hair">
        <color indexed="64"/>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right/>
      <top style="thin">
        <color indexed="64"/>
      </top>
      <bottom style="hair">
        <color auto="1"/>
      </bottom>
      <diagonal/>
    </border>
    <border>
      <left style="medium">
        <color auto="1"/>
      </left>
      <right/>
      <top/>
      <bottom style="hair">
        <color auto="1"/>
      </bottom>
      <diagonal/>
    </border>
    <border>
      <left/>
      <right/>
      <top/>
      <bottom style="hair">
        <color auto="1"/>
      </bottom>
      <diagonal/>
    </border>
    <border>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theme="1" tint="0.499984740745262"/>
      </top>
      <bottom/>
      <diagonal/>
    </border>
    <border>
      <left/>
      <right/>
      <top/>
      <bottom style="hair">
        <color theme="1"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theme="0" tint="-0.24994659260841701"/>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diagonalDown="1">
      <left style="thin">
        <color indexed="64"/>
      </left>
      <right style="thin">
        <color indexed="64"/>
      </right>
      <top style="medium">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medium">
        <color auto="1"/>
      </bottom>
      <diagonal style="hair">
        <color indexed="64"/>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 fillId="0" borderId="0" applyFont="0" applyFill="0" applyBorder="0" applyAlignment="0" applyProtection="0">
      <alignment vertical="center"/>
    </xf>
  </cellStyleXfs>
  <cellXfs count="568">
    <xf numFmtId="0" fontId="0" fillId="0" borderId="0" xfId="0">
      <alignment vertical="center"/>
    </xf>
    <xf numFmtId="38" fontId="3" fillId="0" borderId="6" xfId="1" applyFont="1" applyBorder="1" applyProtection="1">
      <alignment vertical="center"/>
    </xf>
    <xf numFmtId="0" fontId="6" fillId="0" borderId="0" xfId="0" applyFont="1" applyProtection="1">
      <alignment vertical="center"/>
    </xf>
    <xf numFmtId="0" fontId="6" fillId="0" borderId="0" xfId="0" applyFont="1" applyFill="1" applyProtection="1">
      <alignment vertical="center"/>
    </xf>
    <xf numFmtId="177" fontId="6" fillId="3" borderId="24" xfId="0" applyNumberFormat="1" applyFont="1" applyFill="1" applyBorder="1" applyAlignment="1" applyProtection="1">
      <alignment vertical="center" shrinkToFit="1"/>
    </xf>
    <xf numFmtId="0" fontId="6" fillId="0" borderId="0" xfId="0" applyFont="1" applyAlignment="1" applyProtection="1">
      <alignment horizontal="center" vertical="center"/>
    </xf>
    <xf numFmtId="0" fontId="7" fillId="0" borderId="0" xfId="0" applyFont="1" applyAlignment="1" applyProtection="1">
      <alignment horizontal="left" vertical="center"/>
    </xf>
    <xf numFmtId="0" fontId="0" fillId="0" borderId="0" xfId="0"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vertical="center" shrinkToFit="1"/>
    </xf>
    <xf numFmtId="2" fontId="0" fillId="0" borderId="0" xfId="0" applyNumberFormat="1" applyProtection="1">
      <alignmen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4" fillId="0" borderId="0" xfId="0" applyFont="1" applyFill="1" applyProtection="1">
      <alignment vertical="center"/>
    </xf>
    <xf numFmtId="0" fontId="4" fillId="0" borderId="16" xfId="0" applyFont="1" applyFill="1" applyBorder="1" applyAlignment="1" applyProtection="1">
      <alignment vertical="center"/>
    </xf>
    <xf numFmtId="0" fontId="0" fillId="0" borderId="3" xfId="0" applyBorder="1" applyProtection="1">
      <alignment vertical="center"/>
    </xf>
    <xf numFmtId="0" fontId="0" fillId="0" borderId="4" xfId="0" applyBorder="1" applyProtection="1">
      <alignment vertical="center"/>
    </xf>
    <xf numFmtId="38" fontId="0" fillId="4" borderId="4" xfId="1" applyFont="1" applyFill="1" applyBorder="1" applyAlignment="1" applyProtection="1">
      <alignment vertical="center" shrinkToFit="1"/>
    </xf>
    <xf numFmtId="38" fontId="3" fillId="4" borderId="4" xfId="1" applyFont="1" applyFill="1" applyBorder="1" applyProtection="1">
      <alignment vertical="center"/>
    </xf>
    <xf numFmtId="0" fontId="5" fillId="0" borderId="17" xfId="0" applyFont="1" applyBorder="1" applyAlignment="1" applyProtection="1">
      <alignment vertical="center"/>
    </xf>
    <xf numFmtId="0" fontId="0" fillId="0" borderId="1" xfId="0" applyBorder="1" applyProtection="1">
      <alignment vertical="center"/>
    </xf>
    <xf numFmtId="0" fontId="0" fillId="0" borderId="2" xfId="0" applyBorder="1" applyProtection="1">
      <alignment vertical="center"/>
    </xf>
    <xf numFmtId="38" fontId="0" fillId="4" borderId="15" xfId="1" applyFont="1" applyFill="1" applyBorder="1" applyAlignment="1" applyProtection="1">
      <alignment vertical="center" shrinkToFit="1"/>
    </xf>
    <xf numFmtId="0" fontId="5" fillId="0" borderId="18" xfId="0" applyFont="1" applyBorder="1" applyAlignment="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8" xfId="0" applyBorder="1" applyAlignment="1" applyProtection="1">
      <alignment horizontal="center" vertical="center"/>
    </xf>
    <xf numFmtId="38" fontId="3" fillId="0" borderId="8" xfId="1" applyFont="1" applyBorder="1" applyProtection="1">
      <alignment vertical="center"/>
    </xf>
    <xf numFmtId="38" fontId="3" fillId="4" borderId="8" xfId="1" applyFont="1" applyFill="1" applyBorder="1" applyProtection="1">
      <alignment vertical="center"/>
    </xf>
    <xf numFmtId="0" fontId="5" fillId="0" borderId="20" xfId="0" applyFont="1" applyBorder="1" applyAlignment="1" applyProtection="1">
      <alignment horizontal="right" vertical="center"/>
    </xf>
    <xf numFmtId="38" fontId="5" fillId="4" borderId="18" xfId="0" applyNumberFormat="1" applyFont="1" applyFill="1" applyBorder="1" applyAlignment="1" applyProtection="1">
      <alignment vertical="center"/>
    </xf>
    <xf numFmtId="38" fontId="3" fillId="0" borderId="2" xfId="1"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38" fontId="3" fillId="4" borderId="6" xfId="1" applyFont="1" applyFill="1" applyBorder="1" applyProtection="1">
      <alignment vertical="center"/>
    </xf>
    <xf numFmtId="2" fontId="0" fillId="4" borderId="4" xfId="0" applyNumberFormat="1" applyFill="1" applyBorder="1" applyProtection="1">
      <alignment vertical="center"/>
    </xf>
    <xf numFmtId="0" fontId="13" fillId="4" borderId="19" xfId="0" applyFont="1" applyFill="1" applyBorder="1" applyAlignment="1" applyProtection="1">
      <alignment vertical="center" wrapText="1"/>
    </xf>
    <xf numFmtId="0" fontId="13" fillId="4" borderId="20" xfId="0" applyFont="1" applyFill="1" applyBorder="1" applyAlignment="1" applyProtection="1">
      <alignment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Fill="1" applyBorder="1" applyProtection="1">
      <alignment vertical="center"/>
    </xf>
    <xf numFmtId="0" fontId="0" fillId="0" borderId="24" xfId="0" applyBorder="1" applyAlignment="1" applyProtection="1">
      <alignment horizontal="center" vertical="center"/>
    </xf>
    <xf numFmtId="0" fontId="15" fillId="0" borderId="0" xfId="2"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1" fillId="0" borderId="0" xfId="2" applyFont="1">
      <alignment vertical="center"/>
    </xf>
    <xf numFmtId="0" fontId="16" fillId="0" borderId="0" xfId="0" applyFont="1" applyAlignment="1">
      <alignment vertical="top"/>
    </xf>
    <xf numFmtId="0" fontId="17" fillId="0" borderId="0" xfId="0" applyFont="1" applyAlignment="1">
      <alignment vertical="top"/>
    </xf>
    <xf numFmtId="0" fontId="26" fillId="0" borderId="0" xfId="0" applyFont="1" applyAlignment="1">
      <alignment vertical="top"/>
    </xf>
    <xf numFmtId="0" fontId="27" fillId="0" borderId="48" xfId="0" applyFont="1" applyBorder="1">
      <alignment vertical="center"/>
    </xf>
    <xf numFmtId="0" fontId="27" fillId="0" borderId="0" xfId="0" applyFont="1" applyBorder="1">
      <alignment vertical="center"/>
    </xf>
    <xf numFmtId="0" fontId="27" fillId="0" borderId="49" xfId="0" applyFont="1" applyBorder="1">
      <alignment vertical="center"/>
    </xf>
    <xf numFmtId="0" fontId="27" fillId="0" borderId="0" xfId="0" applyFont="1" applyBorder="1" applyAlignment="1">
      <alignment vertical="center"/>
    </xf>
    <xf numFmtId="0" fontId="27" fillId="0" borderId="50" xfId="0" applyFont="1" applyBorder="1">
      <alignment vertical="center"/>
    </xf>
    <xf numFmtId="0" fontId="27" fillId="0" borderId="51" xfId="0" applyFont="1" applyBorder="1">
      <alignment vertical="center"/>
    </xf>
    <xf numFmtId="0" fontId="27" fillId="0" borderId="52" xfId="0" applyFont="1" applyBorder="1">
      <alignment vertical="center"/>
    </xf>
    <xf numFmtId="0" fontId="27" fillId="0" borderId="0" xfId="0" applyFont="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28" fillId="0" borderId="0" xfId="0" applyFont="1" applyBorder="1" applyAlignment="1">
      <alignment vertical="center"/>
    </xf>
    <xf numFmtId="0" fontId="24" fillId="0" borderId="0" xfId="0" applyFont="1" applyBorder="1" applyAlignment="1">
      <alignment vertical="top" wrapText="1"/>
    </xf>
    <xf numFmtId="0" fontId="0" fillId="4" borderId="2" xfId="0" applyNumberFormat="1" applyFill="1" applyBorder="1" applyAlignment="1" applyProtection="1">
      <alignment vertical="center" shrinkToFit="1"/>
    </xf>
    <xf numFmtId="0" fontId="4" fillId="0" borderId="0" xfId="0" applyFont="1" applyAlignment="1" applyProtection="1">
      <alignment horizontal="right" vertical="center"/>
    </xf>
    <xf numFmtId="0" fontId="0" fillId="0" borderId="7" xfId="0"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38" fontId="0" fillId="0" borderId="42"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0" fontId="0" fillId="0" borderId="43" xfId="0" applyFill="1" applyBorder="1" applyAlignment="1" applyProtection="1">
      <alignment horizontal="right" vertical="center" shrinkToFit="1"/>
      <protection locked="0"/>
    </xf>
    <xf numFmtId="38" fontId="0" fillId="0" borderId="44" xfId="0" applyNumberFormat="1"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0" fontId="0" fillId="0" borderId="2" xfId="0" applyFill="1" applyBorder="1" applyAlignment="1" applyProtection="1">
      <alignment vertical="center" shrinkToFit="1"/>
      <protection locked="0"/>
    </xf>
    <xf numFmtId="1" fontId="0" fillId="0" borderId="2" xfId="0" applyNumberFormat="1" applyFill="1" applyBorder="1" applyAlignment="1" applyProtection="1">
      <alignment vertical="center" shrinkToFit="1"/>
      <protection locked="0"/>
    </xf>
    <xf numFmtId="0" fontId="0" fillId="0" borderId="2" xfId="0" applyFill="1" applyBorder="1" applyAlignment="1" applyProtection="1">
      <alignment horizontal="center" vertical="center" shrinkToFit="1"/>
      <protection locked="0"/>
    </xf>
    <xf numFmtId="38" fontId="0" fillId="0" borderId="2" xfId="1" applyFont="1" applyFill="1" applyBorder="1" applyAlignment="1" applyProtection="1">
      <alignment vertical="center" shrinkToFit="1"/>
      <protection locked="0"/>
    </xf>
    <xf numFmtId="184" fontId="2" fillId="0" borderId="20" xfId="0" applyNumberFormat="1" applyFont="1"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1" fontId="0" fillId="0" borderId="4" xfId="0" applyNumberFormat="1" applyFill="1" applyBorder="1" applyAlignment="1" applyProtection="1">
      <alignment vertical="center" shrinkToFit="1"/>
      <protection locked="0"/>
    </xf>
    <xf numFmtId="38" fontId="0" fillId="0" borderId="4" xfId="1" applyFont="1" applyFill="1" applyBorder="1" applyAlignment="1" applyProtection="1">
      <alignment vertical="center" shrinkToFit="1"/>
      <protection locked="0"/>
    </xf>
    <xf numFmtId="9" fontId="0" fillId="0" borderId="8" xfId="0" applyNumberFormat="1" applyFill="1" applyBorder="1" applyAlignment="1" applyProtection="1">
      <alignment vertical="center" shrinkToFit="1"/>
      <protection locked="0"/>
    </xf>
    <xf numFmtId="0" fontId="0" fillId="0" borderId="8" xfId="0" applyFill="1" applyBorder="1" applyAlignment="1" applyProtection="1">
      <alignment horizontal="center" vertical="center" shrinkToFit="1"/>
      <protection locked="0"/>
    </xf>
    <xf numFmtId="0" fontId="0" fillId="0" borderId="9" xfId="0" applyFill="1" applyBorder="1" applyAlignment="1" applyProtection="1">
      <alignment horizontal="right" vertical="center" shrinkToFit="1"/>
      <protection locked="0"/>
    </xf>
    <xf numFmtId="38" fontId="0" fillId="0" borderId="10" xfId="0" applyNumberFormat="1" applyFill="1" applyBorder="1" applyAlignment="1" applyProtection="1">
      <alignment vertical="center" shrinkToFit="1"/>
      <protection locked="0"/>
    </xf>
    <xf numFmtId="9" fontId="0" fillId="0" borderId="2" xfId="0" applyNumberFormat="1" applyFill="1" applyBorder="1" applyAlignment="1" applyProtection="1">
      <alignment vertical="center" shrinkToFit="1"/>
      <protection locked="0"/>
    </xf>
    <xf numFmtId="0" fontId="0" fillId="0" borderId="20" xfId="0" applyFill="1" applyBorder="1" applyAlignment="1" applyProtection="1">
      <alignment horizontal="right" vertical="center" shrinkToFit="1"/>
      <protection locked="0"/>
    </xf>
    <xf numFmtId="38" fontId="0" fillId="0" borderId="18" xfId="0" applyNumberFormat="1" applyFill="1" applyBorder="1" applyAlignment="1" applyProtection="1">
      <alignment vertical="center" shrinkToFit="1"/>
      <protection locked="0"/>
    </xf>
    <xf numFmtId="0" fontId="0" fillId="0" borderId="13" xfId="0" applyFill="1" applyBorder="1" applyAlignment="1" applyProtection="1">
      <alignment horizontal="right" vertical="center" shrinkToFit="1"/>
      <protection locked="0"/>
    </xf>
    <xf numFmtId="38" fontId="0" fillId="0" borderId="14" xfId="0" applyNumberFormat="1"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25" xfId="0"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9" fontId="0" fillId="0" borderId="26" xfId="0" applyNumberFormat="1" applyFill="1" applyBorder="1" applyAlignment="1" applyProtection="1">
      <alignment vertical="center" shrinkToFit="1"/>
      <protection locked="0"/>
    </xf>
    <xf numFmtId="0" fontId="0" fillId="0" borderId="26" xfId="0" applyFill="1" applyBorder="1" applyAlignment="1" applyProtection="1">
      <alignment horizontal="center" vertical="center" shrinkToFit="1"/>
      <protection locked="0"/>
    </xf>
    <xf numFmtId="38" fontId="0" fillId="0" borderId="26" xfId="1" applyFont="1" applyFill="1" applyBorder="1" applyAlignment="1" applyProtection="1">
      <alignment vertical="center" shrinkToFit="1"/>
      <protection locked="0"/>
    </xf>
    <xf numFmtId="0" fontId="0" fillId="0" borderId="0" xfId="0" applyFill="1">
      <alignment vertical="center"/>
    </xf>
    <xf numFmtId="0" fontId="8" fillId="0" borderId="0" xfId="0" applyFont="1" applyAlignment="1" applyProtection="1">
      <alignment horizontal="center" vertical="center"/>
    </xf>
    <xf numFmtId="0" fontId="27" fillId="0" borderId="45" xfId="0" applyFont="1" applyFill="1" applyBorder="1" applyAlignment="1">
      <alignment vertical="center" shrinkToFit="1"/>
    </xf>
    <xf numFmtId="0" fontId="27" fillId="0" borderId="46" xfId="0" applyFont="1" applyFill="1" applyBorder="1" applyAlignment="1">
      <alignment vertical="center" shrinkToFit="1"/>
    </xf>
    <xf numFmtId="0" fontId="27" fillId="0" borderId="47" xfId="0" applyFont="1" applyFill="1" applyBorder="1" applyAlignment="1">
      <alignment vertical="center" shrinkToFit="1"/>
    </xf>
    <xf numFmtId="0" fontId="35" fillId="0" borderId="0" xfId="3">
      <alignment vertical="center"/>
    </xf>
    <xf numFmtId="0" fontId="38" fillId="0" borderId="0" xfId="3" applyFont="1">
      <alignment vertical="center"/>
    </xf>
    <xf numFmtId="0" fontId="29" fillId="0" borderId="63" xfId="3" applyFont="1" applyBorder="1">
      <alignment vertical="center"/>
    </xf>
    <xf numFmtId="0" fontId="29" fillId="0" borderId="64" xfId="3" applyFont="1" applyBorder="1">
      <alignment vertical="center"/>
    </xf>
    <xf numFmtId="0" fontId="29" fillId="0" borderId="64" xfId="3" applyFont="1" applyBorder="1" applyAlignment="1">
      <alignment horizontal="distributed" vertical="center"/>
    </xf>
    <xf numFmtId="0" fontId="29" fillId="0" borderId="65" xfId="3" applyFont="1" applyBorder="1">
      <alignment vertical="center"/>
    </xf>
    <xf numFmtId="0" fontId="39" fillId="5" borderId="66" xfId="3" applyFont="1" applyFill="1" applyBorder="1">
      <alignment vertical="center"/>
    </xf>
    <xf numFmtId="0" fontId="39" fillId="5" borderId="65" xfId="3" applyFont="1" applyFill="1" applyBorder="1">
      <alignment vertical="center"/>
    </xf>
    <xf numFmtId="0" fontId="29" fillId="0" borderId="48" xfId="3" applyFont="1" applyBorder="1">
      <alignment vertical="center"/>
    </xf>
    <xf numFmtId="0" fontId="29" fillId="0" borderId="0" xfId="3" applyFont="1">
      <alignment vertical="center"/>
    </xf>
    <xf numFmtId="0" fontId="29" fillId="0" borderId="0" xfId="3" applyFont="1" applyAlignment="1">
      <alignment horizontal="distributed" vertical="center"/>
    </xf>
    <xf numFmtId="0" fontId="29" fillId="0" borderId="44" xfId="3" applyFont="1" applyBorder="1">
      <alignment vertical="center"/>
    </xf>
    <xf numFmtId="0" fontId="39" fillId="5" borderId="23" xfId="3" applyFont="1" applyFill="1" applyBorder="1">
      <alignment vertical="center"/>
    </xf>
    <xf numFmtId="0" fontId="39" fillId="5" borderId="44" xfId="3" applyFont="1" applyFill="1" applyBorder="1">
      <alignment vertical="center"/>
    </xf>
    <xf numFmtId="0" fontId="39" fillId="0" borderId="23" xfId="3" applyFont="1" applyBorder="1">
      <alignment vertical="center"/>
    </xf>
    <xf numFmtId="0" fontId="39" fillId="0" borderId="44" xfId="3" applyFont="1" applyBorder="1">
      <alignment vertical="center"/>
    </xf>
    <xf numFmtId="0" fontId="29" fillId="0" borderId="59" xfId="3" applyFont="1" applyBorder="1">
      <alignment vertical="center"/>
    </xf>
    <xf numFmtId="0" fontId="29" fillId="0" borderId="16" xfId="3" applyFont="1" applyBorder="1">
      <alignment vertical="center"/>
    </xf>
    <xf numFmtId="0" fontId="29" fillId="0" borderId="16" xfId="3" applyFont="1" applyBorder="1" applyAlignment="1">
      <alignment horizontal="distributed" vertical="center"/>
    </xf>
    <xf numFmtId="0" fontId="29" fillId="0" borderId="58" xfId="3" applyFont="1" applyBorder="1">
      <alignment vertical="center"/>
    </xf>
    <xf numFmtId="0" fontId="39" fillId="0" borderId="35" xfId="3" applyFont="1" applyBorder="1">
      <alignment vertical="center"/>
    </xf>
    <xf numFmtId="0" fontId="39" fillId="0" borderId="58" xfId="3" applyFont="1" applyBorder="1">
      <alignment vertical="center"/>
    </xf>
    <xf numFmtId="0" fontId="29" fillId="0" borderId="61" xfId="3" applyFont="1" applyBorder="1">
      <alignment vertical="center"/>
    </xf>
    <xf numFmtId="0" fontId="29" fillId="0" borderId="39" xfId="3" applyFont="1" applyBorder="1">
      <alignment vertical="center"/>
    </xf>
    <xf numFmtId="0" fontId="29" fillId="0" borderId="39" xfId="3" applyFont="1" applyBorder="1" applyAlignment="1">
      <alignment horizontal="distributed" vertical="center"/>
    </xf>
    <xf numFmtId="0" fontId="29" fillId="0" borderId="57" xfId="3" applyFont="1" applyBorder="1">
      <alignment vertical="center"/>
    </xf>
    <xf numFmtId="0" fontId="39" fillId="5" borderId="33" xfId="3" applyFont="1" applyFill="1" applyBorder="1">
      <alignment vertical="center"/>
    </xf>
    <xf numFmtId="0" fontId="39" fillId="5" borderId="57" xfId="3" applyFont="1" applyFill="1" applyBorder="1">
      <alignment vertical="center"/>
    </xf>
    <xf numFmtId="0" fontId="29" fillId="0" borderId="50" xfId="3" applyFont="1" applyBorder="1">
      <alignment vertical="center"/>
    </xf>
    <xf numFmtId="0" fontId="29" fillId="0" borderId="51" xfId="3" applyFont="1" applyBorder="1">
      <alignment vertical="center"/>
    </xf>
    <xf numFmtId="0" fontId="29" fillId="0" borderId="51" xfId="3" applyFont="1" applyBorder="1" applyAlignment="1">
      <alignment horizontal="distributed" vertical="center"/>
    </xf>
    <xf numFmtId="0" fontId="29" fillId="0" borderId="56" xfId="3" applyFont="1" applyBorder="1">
      <alignment vertical="center"/>
    </xf>
    <xf numFmtId="0" fontId="39" fillId="0" borderId="68" xfId="3" applyFont="1" applyBorder="1">
      <alignment vertical="center"/>
    </xf>
    <xf numFmtId="0" fontId="39" fillId="0" borderId="56" xfId="3" applyFont="1" applyBorder="1">
      <alignment vertical="center"/>
    </xf>
    <xf numFmtId="0" fontId="29" fillId="0" borderId="45" xfId="3" applyFont="1" applyBorder="1">
      <alignment vertical="center"/>
    </xf>
    <xf numFmtId="0" fontId="29" fillId="0" borderId="46" xfId="3" applyFont="1" applyBorder="1">
      <alignment vertical="center"/>
    </xf>
    <xf numFmtId="0" fontId="29" fillId="0" borderId="46" xfId="3" applyFont="1" applyBorder="1" applyAlignment="1">
      <alignment horizontal="distributed" vertical="center"/>
    </xf>
    <xf numFmtId="0" fontId="29" fillId="0" borderId="55" xfId="3" applyFont="1" applyBorder="1">
      <alignment vertical="center"/>
    </xf>
    <xf numFmtId="0" fontId="39" fillId="5" borderId="69" xfId="3" applyFont="1" applyFill="1" applyBorder="1">
      <alignment vertical="center"/>
    </xf>
    <xf numFmtId="0" fontId="39" fillId="5" borderId="55" xfId="3" applyFont="1" applyFill="1" applyBorder="1">
      <alignment vertical="center"/>
    </xf>
    <xf numFmtId="0" fontId="35" fillId="0" borderId="0" xfId="3" applyAlignment="1">
      <alignment horizontal="center" vertical="center" shrinkToFit="1"/>
    </xf>
    <xf numFmtId="0" fontId="40" fillId="0" borderId="0" xfId="3" applyFont="1">
      <alignment vertical="center"/>
    </xf>
    <xf numFmtId="0" fontId="28" fillId="0" borderId="0" xfId="3" applyFont="1">
      <alignment vertical="center"/>
    </xf>
    <xf numFmtId="0" fontId="39" fillId="0" borderId="0" xfId="3" applyFont="1">
      <alignment vertical="center"/>
    </xf>
    <xf numFmtId="0" fontId="30" fillId="0" borderId="0" xfId="3" applyFont="1">
      <alignment vertical="center"/>
    </xf>
    <xf numFmtId="0" fontId="39" fillId="0" borderId="33" xfId="3" applyFont="1" applyBorder="1">
      <alignment vertical="center"/>
    </xf>
    <xf numFmtId="0" fontId="34" fillId="0" borderId="39" xfId="3" applyFont="1" applyBorder="1" applyAlignment="1">
      <alignment horizontal="left" vertical="center"/>
    </xf>
    <xf numFmtId="0" fontId="34" fillId="0" borderId="0" xfId="3" applyFont="1" applyAlignment="1">
      <alignment horizontal="left" vertical="center"/>
    </xf>
    <xf numFmtId="0" fontId="41" fillId="0" borderId="0" xfId="3" applyFont="1">
      <alignment vertical="center"/>
    </xf>
    <xf numFmtId="0" fontId="34" fillId="0" borderId="33" xfId="3" applyFont="1" applyBorder="1" applyAlignment="1">
      <alignment horizontal="left" vertical="center"/>
    </xf>
    <xf numFmtId="0" fontId="34" fillId="0" borderId="35" xfId="3" applyFont="1" applyBorder="1" applyAlignment="1">
      <alignment horizontal="left" vertical="center"/>
    </xf>
    <xf numFmtId="0" fontId="34" fillId="0" borderId="23" xfId="3" applyFont="1" applyBorder="1" applyAlignment="1">
      <alignment horizontal="left" vertical="center"/>
    </xf>
    <xf numFmtId="0" fontId="42" fillId="0" borderId="0" xfId="3" applyFont="1">
      <alignment vertical="center"/>
    </xf>
    <xf numFmtId="0" fontId="10" fillId="0" borderId="0" xfId="0" applyFont="1" applyProtection="1">
      <alignment vertical="center"/>
    </xf>
    <xf numFmtId="0" fontId="34" fillId="0" borderId="0" xfId="0" applyFont="1" applyProtection="1">
      <alignment vertical="center"/>
    </xf>
    <xf numFmtId="0" fontId="43" fillId="0" borderId="0" xfId="0" applyFont="1" applyProtection="1">
      <alignment vertical="center"/>
    </xf>
    <xf numFmtId="0" fontId="43"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Alignment="1" applyProtection="1">
      <alignment horizontal="left" vertical="center"/>
    </xf>
    <xf numFmtId="179" fontId="34" fillId="0" borderId="0" xfId="0" applyNumberFormat="1" applyFont="1" applyFill="1" applyBorder="1" applyProtection="1">
      <alignment vertical="center"/>
    </xf>
    <xf numFmtId="181" fontId="34" fillId="0" borderId="0" xfId="0" applyNumberFormat="1" applyFont="1" applyFill="1" applyBorder="1" applyProtection="1">
      <alignment vertical="center"/>
    </xf>
    <xf numFmtId="182" fontId="34" fillId="0" borderId="0" xfId="0" applyNumberFormat="1" applyFont="1" applyFill="1" applyBorder="1" applyProtection="1">
      <alignment vertical="center"/>
    </xf>
    <xf numFmtId="0" fontId="41" fillId="0" borderId="24" xfId="0" applyFont="1" applyBorder="1" applyAlignment="1" applyProtection="1">
      <alignment horizontal="center" vertical="center" wrapText="1"/>
    </xf>
    <xf numFmtId="0" fontId="34" fillId="0" borderId="21" xfId="0" applyFont="1" applyBorder="1" applyAlignment="1" applyProtection="1">
      <alignment vertical="center" shrinkToFit="1"/>
    </xf>
    <xf numFmtId="0" fontId="34" fillId="0" borderId="1" xfId="0" applyFont="1" applyBorder="1" applyAlignment="1" applyProtection="1">
      <alignment horizontal="left" vertical="center" shrinkToFit="1"/>
    </xf>
    <xf numFmtId="0" fontId="34" fillId="0" borderId="25" xfId="0" applyFont="1" applyBorder="1" applyAlignment="1" applyProtection="1">
      <alignment vertical="center" shrinkToFit="1"/>
    </xf>
    <xf numFmtId="0" fontId="34" fillId="0" borderId="12" xfId="0" applyFont="1" applyBorder="1" applyAlignment="1" applyProtection="1">
      <alignment horizontal="center" vertical="center"/>
    </xf>
    <xf numFmtId="0" fontId="43" fillId="0" borderId="21" xfId="0" applyFont="1" applyBorder="1" applyProtection="1">
      <alignment vertical="center"/>
    </xf>
    <xf numFmtId="0" fontId="43" fillId="0" borderId="1" xfId="0" applyFont="1" applyBorder="1" applyProtection="1">
      <alignment vertical="center"/>
    </xf>
    <xf numFmtId="0" fontId="34" fillId="0" borderId="5" xfId="0" applyFont="1" applyBorder="1" applyAlignment="1" applyProtection="1">
      <alignment vertical="center" shrinkToFit="1"/>
    </xf>
    <xf numFmtId="0" fontId="34" fillId="0" borderId="12" xfId="0" applyFont="1" applyBorder="1" applyAlignment="1" applyProtection="1">
      <alignment horizontal="center" vertical="center" shrinkToFit="1"/>
    </xf>
    <xf numFmtId="0" fontId="27" fillId="0" borderId="0" xfId="0" applyFont="1" applyFill="1" applyBorder="1">
      <alignment vertical="center"/>
    </xf>
    <xf numFmtId="0" fontId="27" fillId="0" borderId="0" xfId="0" applyFont="1" applyFill="1" applyBorder="1" applyAlignment="1">
      <alignment vertical="center"/>
    </xf>
    <xf numFmtId="0" fontId="5" fillId="4" borderId="0" xfId="0" applyFont="1" applyFill="1" applyProtection="1">
      <alignment vertical="center"/>
    </xf>
    <xf numFmtId="2" fontId="10" fillId="0" borderId="0" xfId="0" applyNumberFormat="1" applyFont="1" applyProtection="1">
      <alignment vertical="center"/>
    </xf>
    <xf numFmtId="0" fontId="7" fillId="0" borderId="0" xfId="0" applyFont="1" applyProtection="1">
      <alignment vertical="center"/>
    </xf>
    <xf numFmtId="0" fontId="34" fillId="0" borderId="0" xfId="0" applyFont="1" applyAlignment="1" applyProtection="1">
      <alignment horizontal="center" vertical="center"/>
    </xf>
    <xf numFmtId="0" fontId="43" fillId="0" borderId="44" xfId="0" applyFont="1" applyBorder="1" applyAlignment="1" applyProtection="1">
      <alignment horizontal="center" vertical="center"/>
    </xf>
    <xf numFmtId="0" fontId="43" fillId="0" borderId="0" xfId="0" applyFont="1" applyAlignment="1" applyProtection="1">
      <alignment horizontal="center" vertical="center"/>
    </xf>
    <xf numFmtId="0" fontId="34" fillId="0" borderId="44" xfId="0" applyFont="1" applyBorder="1" applyAlignment="1" applyProtection="1">
      <alignment horizontal="center" vertical="center"/>
    </xf>
    <xf numFmtId="0" fontId="34" fillId="0" borderId="24" xfId="0" applyFont="1" applyBorder="1" applyAlignment="1" applyProtection="1">
      <alignment horizontal="center" vertical="center" shrinkToFit="1"/>
    </xf>
    <xf numFmtId="0" fontId="34" fillId="6" borderId="24" xfId="0" applyFont="1" applyFill="1" applyBorder="1" applyAlignment="1" applyProtection="1">
      <alignment horizontal="center" vertical="center"/>
    </xf>
    <xf numFmtId="0" fontId="34" fillId="6" borderId="2" xfId="0" applyFont="1" applyFill="1" applyBorder="1" applyAlignment="1">
      <alignment horizontal="center" vertical="center"/>
    </xf>
    <xf numFmtId="0" fontId="34" fillId="6" borderId="26" xfId="0" applyFont="1" applyFill="1" applyBorder="1" applyAlignment="1">
      <alignment horizontal="center" vertical="center"/>
    </xf>
    <xf numFmtId="0" fontId="34" fillId="0" borderId="20" xfId="0" applyFont="1" applyFill="1" applyBorder="1" applyAlignment="1" applyProtection="1">
      <alignment vertical="center"/>
      <protection locked="0"/>
    </xf>
    <xf numFmtId="0" fontId="34" fillId="0" borderId="83" xfId="0" applyFont="1" applyFill="1" applyBorder="1" applyAlignment="1" applyProtection="1">
      <alignment vertical="center"/>
      <protection locked="0"/>
    </xf>
    <xf numFmtId="0" fontId="34" fillId="0" borderId="18" xfId="0" applyFont="1" applyFill="1" applyBorder="1" applyAlignment="1" applyProtection="1">
      <alignment vertical="center"/>
      <protection locked="0"/>
    </xf>
    <xf numFmtId="180" fontId="34" fillId="7" borderId="24" xfId="0" applyNumberFormat="1" applyFont="1" applyFill="1" applyBorder="1" applyAlignment="1" applyProtection="1">
      <alignment vertical="center" shrinkToFit="1"/>
    </xf>
    <xf numFmtId="0" fontId="34" fillId="7" borderId="24" xfId="0" applyFont="1" applyFill="1" applyBorder="1" applyAlignment="1" applyProtection="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6" xfId="0" applyFont="1" applyBorder="1" applyAlignment="1">
      <alignment horizontal="center" vertical="center" shrinkToFit="1"/>
    </xf>
    <xf numFmtId="0" fontId="22" fillId="0" borderId="95" xfId="0" applyFont="1" applyBorder="1" applyAlignment="1">
      <alignment horizontal="center" vertical="center" wrapText="1"/>
    </xf>
    <xf numFmtId="0" fontId="18" fillId="6" borderId="95" xfId="0" applyFont="1" applyFill="1" applyBorder="1">
      <alignment vertical="center"/>
    </xf>
    <xf numFmtId="0" fontId="18" fillId="6" borderId="95" xfId="0" applyNumberFormat="1" applyFont="1" applyFill="1" applyBorder="1">
      <alignment vertical="center"/>
    </xf>
    <xf numFmtId="0" fontId="24" fillId="0" borderId="97" xfId="0" applyFont="1" applyBorder="1" applyAlignment="1">
      <alignment horizontal="center" vertical="center" wrapText="1"/>
    </xf>
    <xf numFmtId="0" fontId="18" fillId="6" borderId="97" xfId="0" applyFont="1" applyFill="1" applyBorder="1">
      <alignment vertical="center"/>
    </xf>
    <xf numFmtId="0" fontId="18" fillId="6" borderId="97" xfId="0" applyNumberFormat="1" applyFont="1" applyFill="1" applyBorder="1">
      <alignment vertical="center"/>
    </xf>
    <xf numFmtId="0" fontId="22" fillId="0" borderId="96" xfId="0" applyFont="1" applyBorder="1" applyAlignment="1">
      <alignment horizontal="center" vertical="center"/>
    </xf>
    <xf numFmtId="0" fontId="18" fillId="6" borderId="96" xfId="0" applyFont="1" applyFill="1" applyBorder="1">
      <alignment vertical="center"/>
    </xf>
    <xf numFmtId="0" fontId="18" fillId="6" borderId="96" xfId="0" applyNumberFormat="1" applyFont="1" applyFill="1" applyBorder="1">
      <alignment vertical="center"/>
    </xf>
    <xf numFmtId="2" fontId="18" fillId="6" borderId="97" xfId="0" applyNumberFormat="1" applyFont="1" applyFill="1" applyBorder="1">
      <alignment vertical="center"/>
    </xf>
    <xf numFmtId="0" fontId="18" fillId="6" borderId="95" xfId="0" applyFont="1" applyFill="1" applyBorder="1" applyAlignment="1">
      <alignment horizontal="center" vertical="center"/>
    </xf>
    <xf numFmtId="2" fontId="18" fillId="6" borderId="95" xfId="0" applyNumberFormat="1" applyFont="1" applyFill="1" applyBorder="1">
      <alignment vertical="center"/>
    </xf>
    <xf numFmtId="2" fontId="18" fillId="6" borderId="97" xfId="0" applyNumberFormat="1" applyFont="1" applyFill="1" applyBorder="1" applyAlignment="1">
      <alignment horizontal="center" vertical="center"/>
    </xf>
    <xf numFmtId="0" fontId="18" fillId="6" borderId="97" xfId="0" applyFont="1" applyFill="1" applyBorder="1" applyAlignment="1">
      <alignment horizontal="center" vertical="center"/>
    </xf>
    <xf numFmtId="0" fontId="18" fillId="6" borderId="96" xfId="0" applyFont="1" applyFill="1" applyBorder="1" applyAlignment="1">
      <alignment horizontal="center" vertical="center"/>
    </xf>
    <xf numFmtId="0" fontId="16" fillId="0" borderId="0" xfId="0" applyFont="1" applyAlignment="1">
      <alignment vertical="center"/>
    </xf>
    <xf numFmtId="0" fontId="34" fillId="2" borderId="46" xfId="0" applyFont="1" applyFill="1" applyBorder="1" applyAlignment="1">
      <alignment vertical="center"/>
    </xf>
    <xf numFmtId="0" fontId="34" fillId="2" borderId="0" xfId="0" applyFont="1" applyFill="1" applyBorder="1" applyAlignment="1">
      <alignment vertical="center"/>
    </xf>
    <xf numFmtId="0" fontId="34" fillId="2" borderId="16" xfId="0" applyFont="1" applyFill="1" applyBorder="1" applyAlignment="1">
      <alignment vertical="center"/>
    </xf>
    <xf numFmtId="0" fontId="34" fillId="2" borderId="61" xfId="0" applyFont="1" applyFill="1" applyBorder="1" applyAlignment="1">
      <alignment vertical="center"/>
    </xf>
    <xf numFmtId="0" fontId="34" fillId="2" borderId="39" xfId="0" applyFont="1" applyFill="1" applyBorder="1" applyAlignment="1">
      <alignment vertical="center"/>
    </xf>
    <xf numFmtId="0" fontId="34" fillId="2" borderId="48" xfId="0" applyFont="1" applyFill="1" applyBorder="1" applyAlignment="1">
      <alignment vertical="center"/>
    </xf>
    <xf numFmtId="0" fontId="34" fillId="2" borderId="88" xfId="0" applyFont="1" applyFill="1" applyBorder="1" applyAlignment="1">
      <alignment vertical="center"/>
    </xf>
    <xf numFmtId="0" fontId="34" fillId="2" borderId="89" xfId="0" applyFont="1" applyFill="1" applyBorder="1" applyAlignment="1">
      <alignment vertical="center"/>
    </xf>
    <xf numFmtId="187" fontId="34" fillId="2" borderId="48" xfId="0" applyNumberFormat="1" applyFont="1" applyFill="1" applyBorder="1" applyAlignment="1">
      <alignment vertical="center"/>
    </xf>
    <xf numFmtId="187" fontId="34" fillId="2" borderId="90" xfId="0" applyNumberFormat="1" applyFont="1" applyFill="1" applyBorder="1" applyAlignment="1">
      <alignment vertical="center"/>
    </xf>
    <xf numFmtId="187" fontId="34" fillId="2" borderId="0" xfId="0" applyNumberFormat="1" applyFont="1" applyFill="1" applyBorder="1" applyAlignment="1">
      <alignment vertical="center"/>
    </xf>
    <xf numFmtId="187" fontId="34" fillId="2" borderId="88" xfId="0" applyNumberFormat="1" applyFont="1" applyFill="1" applyBorder="1" applyAlignment="1">
      <alignment vertical="center"/>
    </xf>
    <xf numFmtId="187" fontId="34" fillId="2" borderId="89" xfId="0" applyNumberFormat="1" applyFont="1" applyFill="1" applyBorder="1" applyAlignment="1">
      <alignment vertical="center"/>
    </xf>
    <xf numFmtId="0" fontId="34" fillId="2" borderId="50" xfId="0" applyFont="1" applyFill="1" applyBorder="1" applyAlignment="1">
      <alignment vertical="center"/>
    </xf>
    <xf numFmtId="0" fontId="34" fillId="2" borderId="51" xfId="0" applyFont="1" applyFill="1" applyBorder="1" applyAlignment="1">
      <alignment vertical="center"/>
    </xf>
    <xf numFmtId="0" fontId="0" fillId="2" borderId="0" xfId="0" applyFill="1">
      <alignment vertical="center"/>
    </xf>
    <xf numFmtId="0" fontId="27" fillId="2" borderId="0" xfId="0" applyFont="1" applyFill="1" applyBorder="1" applyAlignment="1">
      <alignment vertical="center" shrinkToFit="1"/>
    </xf>
    <xf numFmtId="0" fontId="27" fillId="2" borderId="0" xfId="0" applyFont="1" applyFill="1" applyBorder="1" applyAlignment="1">
      <alignment vertical="center"/>
    </xf>
    <xf numFmtId="0" fontId="27" fillId="2" borderId="0" xfId="0" applyFont="1" applyFill="1" applyBorder="1">
      <alignment vertical="center"/>
    </xf>
    <xf numFmtId="0" fontId="28" fillId="2" borderId="0" xfId="0" applyFont="1" applyFill="1" applyBorder="1" applyAlignment="1">
      <alignment vertical="center"/>
    </xf>
    <xf numFmtId="0" fontId="33" fillId="2" borderId="0" xfId="0" applyFont="1" applyFill="1" applyAlignment="1">
      <alignment vertical="center"/>
    </xf>
    <xf numFmtId="0" fontId="45" fillId="0" borderId="5"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3" xfId="0" applyFont="1" applyBorder="1" applyProtection="1">
      <alignment vertical="center"/>
    </xf>
    <xf numFmtId="0" fontId="45" fillId="0" borderId="4" xfId="0" applyFont="1" applyBorder="1" applyProtection="1">
      <alignment vertical="center"/>
    </xf>
    <xf numFmtId="38" fontId="45" fillId="4" borderId="4" xfId="1" applyFont="1" applyFill="1" applyBorder="1" applyProtection="1">
      <alignment vertical="center"/>
    </xf>
    <xf numFmtId="0" fontId="45" fillId="0" borderId="2" xfId="0" applyFont="1" applyBorder="1" applyProtection="1">
      <alignment vertical="center"/>
    </xf>
    <xf numFmtId="0" fontId="45" fillId="0" borderId="8" xfId="0" applyFont="1" applyBorder="1" applyProtection="1">
      <alignment vertical="center"/>
    </xf>
    <xf numFmtId="38" fontId="45" fillId="4" borderId="15" xfId="1" applyFont="1" applyFill="1" applyBorder="1" applyProtection="1">
      <alignment vertical="center"/>
    </xf>
    <xf numFmtId="38" fontId="45" fillId="4" borderId="2" xfId="1" applyFont="1" applyFill="1" applyBorder="1" applyProtection="1">
      <alignment vertical="center"/>
    </xf>
    <xf numFmtId="183" fontId="45" fillId="4" borderId="22" xfId="1" applyNumberFormat="1" applyFont="1" applyFill="1" applyBorder="1" applyProtection="1">
      <alignment vertical="center"/>
    </xf>
    <xf numFmtId="38" fontId="45" fillId="4" borderId="26" xfId="0" applyNumberFormat="1" applyFont="1" applyFill="1" applyBorder="1" applyProtection="1">
      <alignment vertical="center"/>
    </xf>
    <xf numFmtId="0" fontId="45" fillId="0" borderId="4" xfId="0" applyFont="1" applyBorder="1" applyAlignment="1" applyProtection="1">
      <alignment horizontal="center" vertical="center"/>
    </xf>
    <xf numFmtId="0" fontId="45" fillId="0" borderId="34" xfId="0" applyFont="1" applyBorder="1" applyAlignment="1" applyProtection="1">
      <alignment horizontal="center" vertical="center"/>
    </xf>
    <xf numFmtId="0" fontId="45" fillId="0" borderId="36" xfId="0" applyFont="1" applyBorder="1" applyAlignment="1" applyProtection="1">
      <alignment horizontal="center" vertical="center"/>
    </xf>
    <xf numFmtId="38" fontId="45" fillId="0" borderId="4" xfId="0" applyNumberFormat="1" applyFont="1" applyBorder="1" applyProtection="1">
      <alignment vertical="center"/>
    </xf>
    <xf numFmtId="38" fontId="45" fillId="0" borderId="15" xfId="0" applyNumberFormat="1" applyFont="1" applyBorder="1" applyProtection="1">
      <alignment vertical="center"/>
    </xf>
    <xf numFmtId="38" fontId="0" fillId="0" borderId="0" xfId="1" applyFont="1" applyProtection="1">
      <alignment vertical="center"/>
    </xf>
    <xf numFmtId="0" fontId="45" fillId="0" borderId="15" xfId="0" applyFont="1" applyBorder="1" applyAlignment="1" applyProtection="1">
      <alignment horizontal="center" vertical="center"/>
    </xf>
    <xf numFmtId="0" fontId="45" fillId="0" borderId="2" xfId="0" applyFont="1" applyBorder="1" applyAlignment="1" applyProtection="1">
      <alignment horizontal="center" vertical="center"/>
    </xf>
    <xf numFmtId="0" fontId="34" fillId="2" borderId="37" xfId="0" applyFont="1" applyFill="1" applyBorder="1" applyAlignment="1" applyProtection="1">
      <alignment horizontal="center" vertical="center"/>
    </xf>
    <xf numFmtId="177" fontId="34" fillId="6" borderId="37" xfId="0" applyNumberFormat="1" applyFont="1" applyFill="1" applyBorder="1" applyAlignment="1" applyProtection="1">
      <alignment vertical="center" shrinkToFit="1"/>
      <protection locked="0"/>
    </xf>
    <xf numFmtId="0" fontId="34" fillId="0" borderId="37" xfId="0" applyFont="1" applyBorder="1" applyAlignment="1" applyProtection="1">
      <alignment horizontal="center" vertical="center"/>
    </xf>
    <xf numFmtId="178" fontId="34" fillId="7" borderId="37" xfId="0" applyNumberFormat="1" applyFont="1" applyFill="1" applyBorder="1" applyAlignment="1" applyProtection="1">
      <alignment vertical="center"/>
    </xf>
    <xf numFmtId="0" fontId="34" fillId="0" borderId="98" xfId="0" applyFont="1" applyBorder="1" applyAlignment="1" applyProtection="1">
      <alignment horizontal="center" vertical="center"/>
    </xf>
    <xf numFmtId="177" fontId="34" fillId="6" borderId="98" xfId="0" applyNumberFormat="1" applyFont="1" applyFill="1" applyBorder="1" applyAlignment="1" applyProtection="1">
      <alignment vertical="center" shrinkToFit="1"/>
      <protection locked="0"/>
    </xf>
    <xf numFmtId="178" fontId="34" fillId="7" borderId="98" xfId="0" applyNumberFormat="1" applyFont="1" applyFill="1" applyBorder="1" applyProtection="1">
      <alignment vertical="center"/>
    </xf>
    <xf numFmtId="9" fontId="34" fillId="7" borderId="98" xfId="0" applyNumberFormat="1" applyFont="1" applyFill="1" applyBorder="1" applyAlignment="1" applyProtection="1">
      <alignment vertical="center" shrinkToFit="1"/>
    </xf>
    <xf numFmtId="38" fontId="0" fillId="0" borderId="4" xfId="1" applyNumberFormat="1" applyFont="1" applyFill="1" applyBorder="1" applyAlignment="1" applyProtection="1">
      <alignment vertical="center" shrinkToFit="1"/>
      <protection locked="0"/>
    </xf>
    <xf numFmtId="190" fontId="46" fillId="0" borderId="2" xfId="0" applyNumberFormat="1" applyFont="1" applyBorder="1" applyProtection="1">
      <alignment vertical="center"/>
    </xf>
    <xf numFmtId="2" fontId="46" fillId="0" borderId="4" xfId="0" applyNumberFormat="1" applyFont="1" applyBorder="1" applyProtection="1">
      <alignment vertical="center"/>
    </xf>
    <xf numFmtId="190" fontId="46" fillId="0" borderId="4" xfId="0" applyNumberFormat="1" applyFont="1" applyBorder="1" applyProtection="1">
      <alignment vertical="center"/>
    </xf>
    <xf numFmtId="191" fontId="46" fillId="0" borderId="4" xfId="0" applyNumberFormat="1" applyFont="1" applyBorder="1" applyProtection="1">
      <alignment vertical="center"/>
    </xf>
    <xf numFmtId="38" fontId="46" fillId="4" borderId="4" xfId="1" applyFont="1" applyFill="1" applyBorder="1" applyProtection="1">
      <alignment vertical="center"/>
    </xf>
    <xf numFmtId="0" fontId="45" fillId="0" borderId="99" xfId="0" applyFont="1" applyBorder="1" applyProtection="1">
      <alignment vertical="center"/>
    </xf>
    <xf numFmtId="0" fontId="45" fillId="0" borderId="100" xfId="0" applyFont="1" applyBorder="1" applyProtection="1">
      <alignment vertical="center"/>
    </xf>
    <xf numFmtId="38" fontId="45" fillId="4" borderId="100" xfId="1" applyFont="1" applyFill="1" applyBorder="1" applyProtection="1">
      <alignment vertical="center"/>
    </xf>
    <xf numFmtId="0" fontId="46" fillId="0" borderId="102" xfId="0" applyFont="1" applyBorder="1" applyAlignment="1" applyProtection="1">
      <alignment horizontal="center" vertical="center"/>
    </xf>
    <xf numFmtId="0" fontId="0" fillId="0" borderId="102" xfId="0" applyBorder="1" applyProtection="1">
      <alignment vertical="center"/>
    </xf>
    <xf numFmtId="0" fontId="0" fillId="0" borderId="104" xfId="0" applyBorder="1" applyProtection="1">
      <alignment vertical="center"/>
    </xf>
    <xf numFmtId="0" fontId="0" fillId="0" borderId="105" xfId="0" applyBorder="1" applyProtection="1">
      <alignment vertical="center"/>
    </xf>
    <xf numFmtId="0" fontId="0" fillId="0" borderId="106" xfId="0" applyBorder="1" applyProtection="1">
      <alignment vertical="center"/>
    </xf>
    <xf numFmtId="38" fontId="3" fillId="4" borderId="106" xfId="1" applyFont="1" applyFill="1" applyBorder="1" applyProtection="1">
      <alignment vertical="center"/>
    </xf>
    <xf numFmtId="0" fontId="19" fillId="0" borderId="24"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center" vertical="center" shrinkToFit="1"/>
    </xf>
    <xf numFmtId="0" fontId="19" fillId="0" borderId="24" xfId="0" applyFont="1" applyBorder="1" applyAlignment="1">
      <alignment horizontal="center" vertical="center" shrinkToFit="1"/>
    </xf>
    <xf numFmtId="0" fontId="18" fillId="6" borderId="24" xfId="0" applyFont="1" applyFill="1" applyBorder="1">
      <alignment vertical="center"/>
    </xf>
    <xf numFmtId="9" fontId="18" fillId="6" borderId="24" xfId="0" applyNumberFormat="1" applyFont="1" applyFill="1" applyBorder="1">
      <alignment vertical="center"/>
    </xf>
    <xf numFmtId="0" fontId="0" fillId="0" borderId="37" xfId="0" applyBorder="1" applyAlignment="1" applyProtection="1">
      <alignment horizontal="left" vertical="center" wrapText="1"/>
    </xf>
    <xf numFmtId="38" fontId="0" fillId="0" borderId="37" xfId="0" applyNumberFormat="1" applyBorder="1" applyProtection="1">
      <alignment vertical="center"/>
    </xf>
    <xf numFmtId="38" fontId="3" fillId="4" borderId="37" xfId="1" applyFont="1" applyFill="1" applyBorder="1" applyProtection="1">
      <alignment vertical="center"/>
    </xf>
    <xf numFmtId="0" fontId="0" fillId="0" borderId="38" xfId="0" applyBorder="1" applyProtection="1">
      <alignment vertical="center"/>
    </xf>
    <xf numFmtId="38" fontId="14" fillId="4" borderId="38" xfId="0" applyNumberFormat="1" applyFont="1" applyFill="1" applyBorder="1" applyProtection="1">
      <alignment vertical="center"/>
    </xf>
    <xf numFmtId="0" fontId="0" fillId="0" borderId="35" xfId="0" applyBorder="1" applyProtection="1">
      <alignment vertical="center"/>
    </xf>
    <xf numFmtId="0" fontId="0" fillId="0" borderId="58" xfId="0" applyBorder="1" applyProtection="1">
      <alignment vertical="center"/>
    </xf>
    <xf numFmtId="0" fontId="0" fillId="0" borderId="97" xfId="0" applyBorder="1" applyProtection="1">
      <alignment vertical="center"/>
    </xf>
    <xf numFmtId="0" fontId="9" fillId="0" borderId="97" xfId="0" applyFont="1" applyBorder="1" applyAlignment="1" applyProtection="1">
      <alignment vertical="center" wrapText="1"/>
    </xf>
    <xf numFmtId="10" fontId="5" fillId="4" borderId="97" xfId="0" applyNumberFormat="1" applyFont="1" applyFill="1" applyBorder="1" applyProtection="1">
      <alignment vertical="center"/>
    </xf>
    <xf numFmtId="38" fontId="3" fillId="4" borderId="97" xfId="1" applyFont="1" applyFill="1" applyBorder="1" applyProtection="1">
      <alignment vertical="center"/>
    </xf>
    <xf numFmtId="0" fontId="5" fillId="0" borderId="108" xfId="0" applyFont="1" applyBorder="1" applyAlignment="1" applyProtection="1">
      <alignment horizontal="right" vertical="center"/>
    </xf>
    <xf numFmtId="38" fontId="5" fillId="4" borderId="18" xfId="0" applyNumberFormat="1" applyFont="1" applyFill="1" applyBorder="1" applyProtection="1">
      <alignment vertical="center"/>
    </xf>
    <xf numFmtId="0" fontId="9" fillId="0" borderId="97" xfId="0" applyFont="1" applyBorder="1" applyAlignment="1" applyProtection="1">
      <alignment vertical="center" wrapText="1" shrinkToFit="1"/>
    </xf>
    <xf numFmtId="10" fontId="0" fillId="0" borderId="97" xfId="0" applyNumberFormat="1" applyBorder="1" applyProtection="1">
      <alignment vertical="center"/>
    </xf>
    <xf numFmtId="183" fontId="3" fillId="4" borderId="97" xfId="1" applyNumberFormat="1" applyFont="1" applyFill="1" applyBorder="1" applyProtection="1">
      <alignment vertical="center"/>
    </xf>
    <xf numFmtId="38" fontId="5" fillId="0" borderId="18" xfId="0" applyNumberFormat="1" applyFont="1" applyBorder="1" applyProtection="1">
      <alignment vertical="center"/>
    </xf>
    <xf numFmtId="38" fontId="0" fillId="4" borderId="97" xfId="0" applyNumberFormat="1" applyFill="1" applyBorder="1" applyProtection="1">
      <alignment vertical="center"/>
    </xf>
    <xf numFmtId="0" fontId="0" fillId="0" borderId="108" xfId="0" applyBorder="1" applyProtection="1">
      <alignment vertical="center"/>
    </xf>
    <xf numFmtId="0" fontId="0" fillId="0" borderId="18" xfId="0" applyBorder="1" applyProtection="1">
      <alignment vertical="center"/>
    </xf>
    <xf numFmtId="0" fontId="0" fillId="0" borderId="97" xfId="0" applyBorder="1" applyAlignment="1" applyProtection="1">
      <alignment horizontal="left" vertical="center"/>
    </xf>
    <xf numFmtId="0" fontId="0" fillId="0" borderId="12" xfId="0" applyBorder="1" applyAlignment="1" applyProtection="1">
      <alignment horizontal="center" vertical="center"/>
    </xf>
    <xf numFmtId="0" fontId="51" fillId="0" borderId="0" xfId="0" applyFont="1" applyProtection="1">
      <alignment vertical="center"/>
    </xf>
    <xf numFmtId="38" fontId="4" fillId="0" borderId="16" xfId="1" applyFont="1" applyFill="1" applyBorder="1" applyAlignment="1" applyProtection="1">
      <alignment vertical="center"/>
    </xf>
    <xf numFmtId="0" fontId="45" fillId="0" borderId="4" xfId="0" applyFont="1" applyFill="1" applyBorder="1" applyAlignment="1" applyProtection="1">
      <alignment horizontal="center" vertical="center"/>
    </xf>
    <xf numFmtId="38" fontId="45" fillId="0" borderId="2" xfId="0" applyNumberFormat="1" applyFont="1" applyFill="1" applyBorder="1" applyProtection="1">
      <alignment vertical="center"/>
    </xf>
    <xf numFmtId="38" fontId="45" fillId="0" borderId="2" xfId="1" quotePrefix="1" applyFont="1" applyFill="1" applyBorder="1" applyProtection="1">
      <alignment vertical="center"/>
    </xf>
    <xf numFmtId="38" fontId="34" fillId="7" borderId="30" xfId="1" applyFont="1" applyFill="1" applyBorder="1" applyProtection="1">
      <alignment vertical="center"/>
    </xf>
    <xf numFmtId="38" fontId="34" fillId="7" borderId="32" xfId="1" applyFont="1" applyFill="1" applyBorder="1" applyProtection="1">
      <alignment vertical="center"/>
    </xf>
    <xf numFmtId="0" fontId="12" fillId="0" borderId="0" xfId="2">
      <alignment vertical="center"/>
    </xf>
    <xf numFmtId="0" fontId="52" fillId="0" borderId="0" xfId="0" applyFont="1">
      <alignment vertical="center"/>
    </xf>
    <xf numFmtId="0" fontId="2" fillId="0" borderId="0" xfId="0" applyFont="1">
      <alignment vertical="center"/>
    </xf>
    <xf numFmtId="0" fontId="6" fillId="0" borderId="0" xfId="0" applyFont="1">
      <alignment vertical="center"/>
    </xf>
    <xf numFmtId="0" fontId="2" fillId="0" borderId="24" xfId="0" applyFont="1" applyBorder="1">
      <alignment vertical="center"/>
    </xf>
    <xf numFmtId="0" fontId="2" fillId="3" borderId="24" xfId="0" applyFont="1" applyFill="1" applyBorder="1">
      <alignment vertical="center"/>
    </xf>
    <xf numFmtId="0" fontId="13" fillId="0" borderId="0" xfId="0" applyFont="1">
      <alignment vertical="center"/>
    </xf>
    <xf numFmtId="0" fontId="13" fillId="0" borderId="0" xfId="0" applyFont="1" applyAlignment="1">
      <alignment vertical="top" wrapText="1"/>
    </xf>
    <xf numFmtId="38" fontId="2" fillId="0" borderId="0" xfId="0" applyNumberFormat="1" applyFont="1">
      <alignment vertical="center"/>
    </xf>
    <xf numFmtId="0" fontId="4" fillId="0" borderId="0" xfId="0" applyFont="1" applyFill="1" applyAlignment="1" applyProtection="1">
      <alignment vertical="center"/>
    </xf>
    <xf numFmtId="0" fontId="0" fillId="0" borderId="57" xfId="0" applyBorder="1" applyAlignment="1" applyProtection="1">
      <alignment horizontal="center" vertical="center"/>
    </xf>
    <xf numFmtId="0" fontId="0" fillId="0" borderId="113" xfId="0" applyBorder="1" applyAlignment="1" applyProtection="1">
      <alignment horizontal="center" vertical="center"/>
    </xf>
    <xf numFmtId="9" fontId="0" fillId="0" borderId="108" xfId="0" applyNumberFormat="1" applyFill="1" applyBorder="1" applyProtection="1">
      <alignment vertical="center"/>
      <protection locked="0"/>
    </xf>
    <xf numFmtId="2" fontId="0" fillId="4" borderId="33" xfId="0" applyNumberFormat="1" applyFill="1" applyBorder="1" applyProtection="1">
      <alignment vertical="center"/>
    </xf>
    <xf numFmtId="0" fontId="2" fillId="3" borderId="24" xfId="0" applyNumberFormat="1" applyFont="1" applyFill="1" applyBorder="1">
      <alignment vertical="center"/>
    </xf>
    <xf numFmtId="0" fontId="45" fillId="0" borderId="37" xfId="0" applyFont="1" applyBorder="1" applyProtection="1">
      <alignment vertical="center"/>
    </xf>
    <xf numFmtId="192" fontId="2" fillId="0" borderId="0" xfId="0" applyNumberFormat="1" applyFont="1">
      <alignment vertical="center"/>
    </xf>
    <xf numFmtId="0" fontId="45" fillId="0" borderId="97" xfId="0" applyFont="1" applyBorder="1" applyProtection="1">
      <alignment vertical="center"/>
    </xf>
    <xf numFmtId="0" fontId="45" fillId="0" borderId="37" xfId="0" applyFont="1" applyBorder="1" applyAlignment="1" applyProtection="1">
      <alignment horizontal="left" vertical="center" shrinkToFit="1"/>
    </xf>
    <xf numFmtId="0" fontId="0" fillId="0" borderId="38" xfId="0" applyBorder="1" applyAlignment="1" applyProtection="1">
      <alignment horizontal="left" vertical="center"/>
    </xf>
    <xf numFmtId="176" fontId="34" fillId="6" borderId="30" xfId="0" applyNumberFormat="1" applyFont="1" applyFill="1" applyBorder="1" applyAlignment="1" applyProtection="1">
      <alignment horizontal="center" vertical="center"/>
      <protection locked="0"/>
    </xf>
    <xf numFmtId="0" fontId="2" fillId="0" borderId="24" xfId="0" applyFont="1" applyBorder="1" applyAlignment="1">
      <alignment horizontal="center" vertical="center"/>
    </xf>
    <xf numFmtId="0" fontId="6" fillId="0" borderId="0" xfId="0" applyFont="1" applyAlignment="1">
      <alignment horizontal="right" vertical="center"/>
    </xf>
    <xf numFmtId="0" fontId="43" fillId="0" borderId="25" xfId="0" applyFont="1" applyBorder="1">
      <alignment vertical="center"/>
    </xf>
    <xf numFmtId="0" fontId="10" fillId="0" borderId="0" xfId="0" applyFont="1" applyFill="1" applyAlignment="1" applyProtection="1">
      <alignment horizontal="center" vertical="center" shrinkToFit="1"/>
    </xf>
    <xf numFmtId="0" fontId="7" fillId="0" borderId="0" xfId="0" applyFont="1" applyAlignment="1" applyProtection="1">
      <alignment horizontal="center" vertical="center"/>
    </xf>
    <xf numFmtId="0" fontId="34" fillId="0" borderId="84" xfId="0" applyFont="1" applyFill="1" applyBorder="1" applyAlignment="1" applyProtection="1">
      <alignment horizontal="center" vertical="center" shrinkToFit="1"/>
      <protection locked="0"/>
    </xf>
    <xf numFmtId="0" fontId="34" fillId="0" borderId="85" xfId="0" applyFont="1" applyFill="1" applyBorder="1" applyAlignment="1" applyProtection="1">
      <alignment horizontal="center" vertical="center" shrinkToFit="1"/>
      <protection locked="0"/>
    </xf>
    <xf numFmtId="0" fontId="34" fillId="0" borderId="86" xfId="0" applyFont="1" applyFill="1" applyBorder="1" applyAlignment="1" applyProtection="1">
      <alignment horizontal="center" vertical="center" shrinkToFit="1"/>
      <protection locked="0"/>
    </xf>
    <xf numFmtId="0" fontId="34" fillId="0" borderId="70" xfId="0" applyFont="1" applyBorder="1" applyAlignment="1" applyProtection="1">
      <alignment horizontal="center" vertical="center" wrapText="1"/>
    </xf>
    <xf numFmtId="0" fontId="34" fillId="0" borderId="72" xfId="0" applyFont="1" applyBorder="1" applyAlignment="1" applyProtection="1">
      <alignment horizontal="center" vertical="center" wrapText="1"/>
    </xf>
    <xf numFmtId="5" fontId="34" fillId="7" borderId="71" xfId="0" applyNumberFormat="1" applyFont="1" applyFill="1" applyBorder="1" applyAlignment="1" applyProtection="1">
      <alignment horizontal="center" vertical="center"/>
    </xf>
    <xf numFmtId="5" fontId="34" fillId="7" borderId="54" xfId="0" applyNumberFormat="1" applyFont="1" applyFill="1" applyBorder="1" applyAlignment="1" applyProtection="1">
      <alignment horizontal="center" vertical="center"/>
    </xf>
    <xf numFmtId="0" fontId="34" fillId="6" borderId="2" xfId="0" applyFont="1" applyFill="1" applyBorder="1" applyAlignment="1" applyProtection="1">
      <alignment horizontal="left" vertical="center"/>
      <protection locked="0"/>
    </xf>
    <xf numFmtId="0" fontId="34" fillId="6" borderId="31" xfId="0" applyFont="1" applyFill="1" applyBorder="1" applyAlignment="1" applyProtection="1">
      <alignment horizontal="left" vertical="center"/>
      <protection locked="0"/>
    </xf>
    <xf numFmtId="0" fontId="34" fillId="6" borderId="22" xfId="0" applyFont="1" applyFill="1" applyBorder="1" applyAlignment="1" applyProtection="1">
      <alignment horizontal="left" vertical="center"/>
      <protection locked="0"/>
    </xf>
    <xf numFmtId="0" fontId="34" fillId="6" borderId="30" xfId="0" applyFont="1" applyFill="1" applyBorder="1" applyAlignment="1" applyProtection="1">
      <alignment horizontal="left" vertical="center"/>
      <protection locked="0"/>
    </xf>
    <xf numFmtId="0" fontId="43" fillId="6" borderId="16" xfId="0" applyNumberFormat="1" applyFont="1" applyFill="1" applyBorder="1" applyAlignment="1" applyProtection="1">
      <alignment horizontal="left" vertical="center"/>
    </xf>
    <xf numFmtId="0" fontId="34" fillId="0" borderId="23"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0" fillId="0" borderId="0" xfId="0" applyFont="1" applyBorder="1" applyAlignment="1">
      <alignment horizontal="center" vertical="center"/>
    </xf>
    <xf numFmtId="0" fontId="29" fillId="0" borderId="0" xfId="0" applyFont="1" applyAlignment="1">
      <alignment horizontal="center" vertical="center"/>
    </xf>
    <xf numFmtId="0" fontId="27" fillId="0" borderId="24" xfId="0" applyFont="1" applyFill="1" applyBorder="1" applyAlignment="1">
      <alignment horizontal="center" vertical="center"/>
    </xf>
    <xf numFmtId="0" fontId="27" fillId="0" borderId="24" xfId="0" applyFont="1" applyBorder="1" applyAlignment="1">
      <alignment horizontal="center" vertical="center"/>
    </xf>
    <xf numFmtId="0" fontId="36" fillId="0" borderId="45" xfId="3" applyFont="1" applyBorder="1" applyAlignment="1">
      <alignment horizontal="center" vertical="center"/>
    </xf>
    <xf numFmtId="0" fontId="36" fillId="0" borderId="46" xfId="3" applyFont="1" applyBorder="1" applyAlignment="1">
      <alignment horizontal="center" vertical="center"/>
    </xf>
    <xf numFmtId="0" fontId="36" fillId="0" borderId="47" xfId="3" applyFont="1" applyBorder="1" applyAlignment="1">
      <alignment horizontal="center" vertical="center"/>
    </xf>
    <xf numFmtId="0" fontId="36" fillId="0" borderId="48" xfId="3" applyFont="1" applyBorder="1" applyAlignment="1">
      <alignment horizontal="center" vertical="center"/>
    </xf>
    <xf numFmtId="0" fontId="36" fillId="0" borderId="0" xfId="3" applyFont="1" applyAlignment="1">
      <alignment horizontal="center" vertical="center"/>
    </xf>
    <xf numFmtId="0" fontId="36" fillId="0" borderId="49" xfId="3" applyFont="1" applyBorder="1" applyAlignment="1">
      <alignment horizontal="center" vertical="center"/>
    </xf>
    <xf numFmtId="0" fontId="36" fillId="0" borderId="59" xfId="3" applyFont="1" applyBorder="1" applyAlignment="1">
      <alignment horizontal="center" vertical="center"/>
    </xf>
    <xf numFmtId="0" fontId="36" fillId="0" borderId="16" xfId="3" applyFont="1" applyBorder="1" applyAlignment="1">
      <alignment horizontal="center" vertical="center"/>
    </xf>
    <xf numFmtId="0" fontId="36" fillId="0" borderId="60" xfId="3" applyFont="1" applyBorder="1" applyAlignment="1">
      <alignment horizontal="center" vertical="center"/>
    </xf>
    <xf numFmtId="0" fontId="30" fillId="0" borderId="61" xfId="3" applyFont="1" applyBorder="1" applyAlignment="1">
      <alignment horizontal="center" vertical="center"/>
    </xf>
    <xf numFmtId="0" fontId="30" fillId="0" borderId="39" xfId="3" applyFont="1" applyBorder="1" applyAlignment="1">
      <alignment horizontal="center" vertical="center"/>
    </xf>
    <xf numFmtId="0" fontId="30" fillId="0" borderId="57" xfId="3" applyFont="1" applyBorder="1" applyAlignment="1">
      <alignment horizontal="center" vertical="center"/>
    </xf>
    <xf numFmtId="0" fontId="30" fillId="0" borderId="48" xfId="3" applyFont="1" applyBorder="1" applyAlignment="1">
      <alignment horizontal="center" vertical="center"/>
    </xf>
    <xf numFmtId="0" fontId="30" fillId="0" borderId="0" xfId="3" applyFont="1" applyAlignment="1">
      <alignment horizontal="center" vertical="center"/>
    </xf>
    <xf numFmtId="0" fontId="30" fillId="0" borderId="44" xfId="3" applyFont="1" applyBorder="1" applyAlignment="1">
      <alignment horizontal="center" vertical="center"/>
    </xf>
    <xf numFmtId="0" fontId="30" fillId="0" borderId="33" xfId="3" applyFont="1" applyBorder="1" applyAlignment="1">
      <alignment horizontal="center" vertical="center"/>
    </xf>
    <xf numFmtId="0" fontId="30" fillId="0" borderId="23" xfId="3" applyFont="1" applyBorder="1" applyAlignment="1">
      <alignment horizontal="center" vertical="center"/>
    </xf>
    <xf numFmtId="0" fontId="30" fillId="0" borderId="62" xfId="3" applyFont="1" applyBorder="1" applyAlignment="1">
      <alignment horizontal="center" vertical="center"/>
    </xf>
    <xf numFmtId="0" fontId="30" fillId="0" borderId="49" xfId="3" applyFont="1" applyBorder="1" applyAlignment="1">
      <alignment horizontal="center" vertical="center"/>
    </xf>
    <xf numFmtId="0" fontId="29" fillId="0" borderId="64" xfId="3" applyFont="1" applyBorder="1" applyAlignment="1">
      <alignment horizontal="distributed" vertical="center"/>
    </xf>
    <xf numFmtId="0" fontId="29" fillId="0" borderId="0" xfId="3" applyFont="1" applyAlignment="1">
      <alignment horizontal="distributed" vertical="center"/>
    </xf>
    <xf numFmtId="0" fontId="29" fillId="0" borderId="16" xfId="3" applyFont="1" applyBorder="1" applyAlignment="1">
      <alignment horizontal="distributed" vertical="center"/>
    </xf>
    <xf numFmtId="0" fontId="29" fillId="5" borderId="64" xfId="3" applyFont="1" applyFill="1" applyBorder="1" applyAlignment="1">
      <alignment horizontal="right" vertical="center"/>
    </xf>
    <xf numFmtId="0" fontId="29" fillId="5" borderId="0" xfId="3" applyFont="1" applyFill="1" applyAlignment="1">
      <alignment horizontal="right" vertical="center"/>
    </xf>
    <xf numFmtId="0" fontId="39" fillId="0" borderId="66" xfId="3" applyFont="1" applyBorder="1" applyAlignment="1">
      <alignment horizontal="center" vertical="center"/>
    </xf>
    <xf numFmtId="0" fontId="39" fillId="0" borderId="64" xfId="3" applyFont="1" applyBorder="1" applyAlignment="1">
      <alignment horizontal="center" vertical="center"/>
    </xf>
    <xf numFmtId="0" fontId="39" fillId="0" borderId="67" xfId="3" applyFont="1" applyBorder="1" applyAlignment="1">
      <alignment horizontal="center" vertical="center"/>
    </xf>
    <xf numFmtId="0" fontId="39" fillId="0" borderId="23" xfId="3" applyFont="1" applyBorder="1" applyAlignment="1">
      <alignment horizontal="center" vertical="center"/>
    </xf>
    <xf numFmtId="0" fontId="39" fillId="0" borderId="0" xfId="3" applyFont="1" applyAlignment="1">
      <alignment horizontal="center" vertical="center"/>
    </xf>
    <xf numFmtId="0" fontId="39" fillId="0" borderId="49" xfId="3" applyFont="1" applyBorder="1" applyAlignment="1">
      <alignment horizontal="center" vertical="center"/>
    </xf>
    <xf numFmtId="38" fontId="29" fillId="0" borderId="0" xfId="4" applyFont="1" applyBorder="1" applyAlignment="1">
      <alignment horizontal="right" vertical="center"/>
    </xf>
    <xf numFmtId="38" fontId="29" fillId="0" borderId="16" xfId="4" applyFont="1" applyBorder="1" applyAlignment="1">
      <alignment horizontal="right" vertical="center"/>
    </xf>
    <xf numFmtId="0" fontId="39" fillId="0" borderId="35" xfId="3" applyFont="1" applyBorder="1" applyAlignment="1">
      <alignment horizontal="center" vertical="center"/>
    </xf>
    <xf numFmtId="0" fontId="39" fillId="0" borderId="16" xfId="3" applyFont="1" applyBorder="1" applyAlignment="1">
      <alignment horizontal="center" vertical="center"/>
    </xf>
    <xf numFmtId="0" fontId="39" fillId="0" borderId="60" xfId="3" applyFont="1" applyBorder="1" applyAlignment="1">
      <alignment horizontal="center" vertical="center"/>
    </xf>
    <xf numFmtId="0" fontId="29" fillId="0" borderId="39" xfId="3" applyFont="1" applyBorder="1" applyAlignment="1">
      <alignment horizontal="distributed" vertical="center"/>
    </xf>
    <xf numFmtId="0" fontId="29" fillId="0" borderId="51" xfId="3" applyFont="1" applyBorder="1" applyAlignment="1">
      <alignment horizontal="distributed" vertical="center"/>
    </xf>
    <xf numFmtId="38" fontId="29" fillId="5" borderId="39" xfId="4" applyFont="1" applyFill="1" applyBorder="1" applyAlignment="1">
      <alignment horizontal="right" vertical="center"/>
    </xf>
    <xf numFmtId="38" fontId="29" fillId="5" borderId="0" xfId="4" applyFont="1" applyFill="1" applyBorder="1" applyAlignment="1">
      <alignment horizontal="right" vertical="center"/>
    </xf>
    <xf numFmtId="0" fontId="39" fillId="0" borderId="33" xfId="3" applyFont="1" applyBorder="1" applyAlignment="1">
      <alignment horizontal="center" vertical="center"/>
    </xf>
    <xf numFmtId="0" fontId="39" fillId="0" borderId="39" xfId="3" applyFont="1" applyBorder="1" applyAlignment="1">
      <alignment horizontal="center" vertical="center"/>
    </xf>
    <xf numFmtId="0" fontId="39" fillId="0" borderId="62" xfId="3" applyFont="1" applyBorder="1" applyAlignment="1">
      <alignment horizontal="center" vertical="center"/>
    </xf>
    <xf numFmtId="38" fontId="29" fillId="0" borderId="51" xfId="4" applyFont="1" applyBorder="1" applyAlignment="1">
      <alignment horizontal="right" vertical="center"/>
    </xf>
    <xf numFmtId="0" fontId="39" fillId="0" borderId="68" xfId="3" applyFont="1" applyBorder="1" applyAlignment="1">
      <alignment horizontal="center" vertical="center"/>
    </xf>
    <xf numFmtId="0" fontId="39" fillId="0" borderId="51" xfId="3" applyFont="1" applyBorder="1" applyAlignment="1">
      <alignment horizontal="center" vertical="center"/>
    </xf>
    <xf numFmtId="0" fontId="39" fillId="0" borderId="52" xfId="3" applyFont="1" applyBorder="1" applyAlignment="1">
      <alignment horizontal="center" vertical="center"/>
    </xf>
    <xf numFmtId="38" fontId="29" fillId="5" borderId="46" xfId="4" applyFont="1" applyFill="1" applyBorder="1" applyAlignment="1">
      <alignment horizontal="right" vertical="center"/>
    </xf>
    <xf numFmtId="0" fontId="29" fillId="0" borderId="46" xfId="3" applyFont="1" applyBorder="1" applyAlignment="1">
      <alignment horizontal="distributed" vertical="center"/>
    </xf>
    <xf numFmtId="0" fontId="39" fillId="0" borderId="69" xfId="3" applyFont="1" applyBorder="1" applyAlignment="1">
      <alignment horizontal="center" vertical="center"/>
    </xf>
    <xf numFmtId="0" fontId="39" fillId="0" borderId="46" xfId="3" applyFont="1" applyBorder="1" applyAlignment="1">
      <alignment horizontal="center" vertical="center"/>
    </xf>
    <xf numFmtId="0" fontId="39" fillId="0" borderId="47" xfId="3" applyFont="1" applyBorder="1" applyAlignment="1">
      <alignment horizontal="center" vertical="center"/>
    </xf>
    <xf numFmtId="0" fontId="43" fillId="2" borderId="33" xfId="0" applyFont="1" applyFill="1" applyBorder="1" applyAlignment="1">
      <alignment horizontal="center" vertical="center" shrinkToFit="1"/>
    </xf>
    <xf numFmtId="0" fontId="43" fillId="2" borderId="39" xfId="0" applyFont="1" applyFill="1" applyBorder="1" applyAlignment="1">
      <alignment horizontal="center" vertical="center" shrinkToFit="1"/>
    </xf>
    <xf numFmtId="0" fontId="43" fillId="2" borderId="34" xfId="0" applyFont="1" applyFill="1" applyBorder="1" applyAlignment="1">
      <alignment horizontal="center" vertical="center" shrinkToFit="1"/>
    </xf>
    <xf numFmtId="0" fontId="43" fillId="2" borderId="23" xfId="0" applyFont="1" applyFill="1" applyBorder="1" applyAlignment="1">
      <alignment horizontal="center" vertical="center" shrinkToFit="1"/>
    </xf>
    <xf numFmtId="0" fontId="43" fillId="2" borderId="0" xfId="0" applyFont="1" applyFill="1" applyBorder="1" applyAlignment="1">
      <alignment horizontal="center" vertical="center" shrinkToFit="1"/>
    </xf>
    <xf numFmtId="0" fontId="43" fillId="2" borderId="80" xfId="0" applyFont="1" applyFill="1" applyBorder="1" applyAlignment="1">
      <alignment horizontal="center" vertical="center" shrinkToFit="1"/>
    </xf>
    <xf numFmtId="0" fontId="43" fillId="2" borderId="68" xfId="0" applyFont="1" applyFill="1" applyBorder="1" applyAlignment="1">
      <alignment horizontal="center" vertical="center" shrinkToFit="1"/>
    </xf>
    <xf numFmtId="0" fontId="43" fillId="2" borderId="51" xfId="0" applyFont="1" applyFill="1" applyBorder="1" applyAlignment="1">
      <alignment horizontal="center" vertical="center" shrinkToFit="1"/>
    </xf>
    <xf numFmtId="0" fontId="43" fillId="2" borderId="91" xfId="0" applyFont="1" applyFill="1" applyBorder="1" applyAlignment="1">
      <alignment horizontal="center" vertical="center" shrinkToFit="1"/>
    </xf>
    <xf numFmtId="0" fontId="34" fillId="2" borderId="81" xfId="0" applyFont="1" applyFill="1" applyBorder="1" applyAlignment="1">
      <alignment horizontal="center" vertical="center"/>
    </xf>
    <xf numFmtId="0" fontId="34" fillId="2" borderId="39" xfId="0" applyFont="1" applyFill="1" applyBorder="1" applyAlignment="1">
      <alignment horizontal="center" vertical="center"/>
    </xf>
    <xf numFmtId="0" fontId="34" fillId="2" borderId="62" xfId="0" applyFont="1" applyFill="1" applyBorder="1" applyAlignment="1">
      <alignment horizontal="center" vertical="center"/>
    </xf>
    <xf numFmtId="0" fontId="34" fillId="2" borderId="43"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49" xfId="0" applyFont="1" applyFill="1" applyBorder="1" applyAlignment="1">
      <alignment horizontal="center" vertical="center"/>
    </xf>
    <xf numFmtId="0" fontId="34" fillId="2" borderId="92" xfId="0" applyFont="1" applyFill="1" applyBorder="1" applyAlignment="1">
      <alignment horizontal="center" vertical="center"/>
    </xf>
    <xf numFmtId="0" fontId="34" fillId="2" borderId="51" xfId="0" applyFont="1" applyFill="1" applyBorder="1" applyAlignment="1">
      <alignment horizontal="center" vertical="center"/>
    </xf>
    <xf numFmtId="0" fontId="34" fillId="2" borderId="52" xfId="0" applyFont="1" applyFill="1" applyBorder="1" applyAlignment="1">
      <alignment horizontal="center" vertical="center"/>
    </xf>
    <xf numFmtId="187" fontId="34" fillId="2" borderId="93" xfId="0" applyNumberFormat="1" applyFont="1" applyFill="1" applyBorder="1" applyAlignment="1">
      <alignment horizontal="center" vertical="center"/>
    </xf>
    <xf numFmtId="187" fontId="34" fillId="2" borderId="0" xfId="0" applyNumberFormat="1" applyFont="1" applyFill="1" applyBorder="1" applyAlignment="1">
      <alignment horizontal="center" vertical="center"/>
    </xf>
    <xf numFmtId="187" fontId="34" fillId="2" borderId="94" xfId="0" applyNumberFormat="1" applyFont="1" applyFill="1" applyBorder="1" applyAlignment="1">
      <alignment horizontal="center" vertical="center"/>
    </xf>
    <xf numFmtId="187" fontId="34" fillId="2" borderId="0" xfId="0" applyNumberFormat="1" applyFont="1" applyFill="1" applyBorder="1" applyAlignment="1">
      <alignment horizontal="center"/>
    </xf>
    <xf numFmtId="187" fontId="34" fillId="2" borderId="44" xfId="0" applyNumberFormat="1" applyFont="1" applyFill="1" applyBorder="1" applyAlignment="1">
      <alignment horizontal="center"/>
    </xf>
    <xf numFmtId="187" fontId="34" fillId="2" borderId="0" xfId="0" applyNumberFormat="1" applyFont="1" applyFill="1" applyBorder="1" applyAlignment="1">
      <alignment horizontal="right" vertical="center"/>
    </xf>
    <xf numFmtId="188" fontId="34" fillId="2" borderId="0" xfId="1" applyNumberFormat="1" applyFont="1" applyFill="1" applyBorder="1" applyAlignment="1">
      <alignment horizontal="center" vertical="center"/>
    </xf>
    <xf numFmtId="0" fontId="34" fillId="2" borderId="44" xfId="0" applyFont="1" applyFill="1" applyBorder="1" applyAlignment="1">
      <alignment horizontal="center" vertical="center"/>
    </xf>
    <xf numFmtId="187" fontId="34" fillId="2" borderId="44" xfId="0" applyNumberFormat="1" applyFont="1" applyFill="1" applyBorder="1" applyAlignment="1">
      <alignment horizontal="center" vertical="center"/>
    </xf>
    <xf numFmtId="187" fontId="34" fillId="2" borderId="93" xfId="0" applyNumberFormat="1" applyFont="1" applyFill="1" applyBorder="1" applyAlignment="1">
      <alignment horizontal="right" vertical="center"/>
    </xf>
    <xf numFmtId="188" fontId="34" fillId="2" borderId="0" xfId="1" applyNumberFormat="1" applyFont="1" applyFill="1" applyBorder="1" applyAlignment="1">
      <alignment horizontal="left" vertical="center"/>
    </xf>
    <xf numFmtId="188" fontId="34" fillId="2" borderId="93" xfId="1" applyNumberFormat="1" applyFont="1" applyFill="1" applyBorder="1" applyAlignment="1">
      <alignment horizontal="right" vertical="center"/>
    </xf>
    <xf numFmtId="188" fontId="34" fillId="2" borderId="0" xfId="1" applyNumberFormat="1" applyFont="1" applyFill="1" applyBorder="1" applyAlignment="1">
      <alignment horizontal="right" vertical="center"/>
    </xf>
    <xf numFmtId="10" fontId="34" fillId="2" borderId="0" xfId="5" applyNumberFormat="1" applyFont="1" applyFill="1" applyBorder="1" applyAlignment="1">
      <alignment horizontal="center" vertical="top"/>
    </xf>
    <xf numFmtId="10" fontId="34" fillId="2" borderId="44" xfId="5" applyNumberFormat="1" applyFont="1" applyFill="1" applyBorder="1" applyAlignment="1">
      <alignment horizontal="center" vertical="top"/>
    </xf>
    <xf numFmtId="0" fontId="34" fillId="2" borderId="39" xfId="0" applyFont="1" applyFill="1" applyBorder="1" applyAlignment="1">
      <alignment horizontal="left" vertical="center"/>
    </xf>
    <xf numFmtId="0" fontId="34" fillId="2" borderId="62" xfId="0" applyFont="1" applyFill="1" applyBorder="1" applyAlignment="1">
      <alignment horizontal="left" vertical="center"/>
    </xf>
    <xf numFmtId="0" fontId="34" fillId="2" borderId="0" xfId="0" applyFont="1" applyFill="1" applyBorder="1" applyAlignment="1">
      <alignment horizontal="left" vertical="center"/>
    </xf>
    <xf numFmtId="0" fontId="34" fillId="2" borderId="49" xfId="0" applyFont="1" applyFill="1" applyBorder="1" applyAlignment="1">
      <alignment horizontal="left" vertical="center"/>
    </xf>
    <xf numFmtId="0" fontId="34" fillId="2" borderId="16" xfId="0" applyFont="1" applyFill="1" applyBorder="1" applyAlignment="1">
      <alignment horizontal="left" vertical="center"/>
    </xf>
    <xf numFmtId="0" fontId="34" fillId="2" borderId="60" xfId="0" applyFont="1" applyFill="1" applyBorder="1" applyAlignment="1">
      <alignment horizontal="left" vertical="center"/>
    </xf>
    <xf numFmtId="0" fontId="34" fillId="2" borderId="16" xfId="0" applyFont="1" applyFill="1" applyBorder="1" applyAlignment="1">
      <alignment horizontal="center" vertical="center"/>
    </xf>
    <xf numFmtId="0" fontId="43" fillId="2" borderId="35" xfId="0" applyFont="1" applyFill="1" applyBorder="1" applyAlignment="1">
      <alignment horizontal="center" vertical="center" shrinkToFit="1"/>
    </xf>
    <xf numFmtId="0" fontId="43" fillId="2" borderId="16" xfId="0" applyFont="1" applyFill="1" applyBorder="1" applyAlignment="1">
      <alignment horizontal="center" vertical="center" shrinkToFit="1"/>
    </xf>
    <xf numFmtId="0" fontId="43" fillId="2" borderId="36" xfId="0" applyFont="1" applyFill="1" applyBorder="1" applyAlignment="1">
      <alignment horizontal="center" vertical="center" shrinkToFit="1"/>
    </xf>
    <xf numFmtId="0" fontId="34" fillId="2" borderId="82"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87" xfId="0" applyFont="1" applyFill="1" applyBorder="1" applyAlignment="1">
      <alignment horizontal="left" vertical="center"/>
    </xf>
    <xf numFmtId="0" fontId="34" fillId="2" borderId="83" xfId="0" applyFont="1" applyFill="1" applyBorder="1" applyAlignment="1">
      <alignment horizontal="left" vertical="center"/>
    </xf>
    <xf numFmtId="0" fontId="34" fillId="2" borderId="90" xfId="0" applyFont="1" applyFill="1" applyBorder="1" applyAlignment="1">
      <alignment horizontal="left" vertical="center"/>
    </xf>
    <xf numFmtId="0" fontId="0" fillId="0" borderId="40" xfId="0" applyBorder="1" applyAlignment="1">
      <alignment horizontal="center" vertical="center"/>
    </xf>
    <xf numFmtId="0" fontId="0" fillId="0" borderId="74" xfId="0" applyBorder="1" applyAlignment="1">
      <alignment horizontal="center" vertical="center"/>
    </xf>
    <xf numFmtId="0" fontId="0" fillId="0" borderId="41" xfId="0"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87" fontId="34" fillId="2" borderId="8" xfId="0" applyNumberFormat="1" applyFont="1" applyFill="1" applyBorder="1" applyAlignment="1">
      <alignment horizontal="center" vertical="center"/>
    </xf>
    <xf numFmtId="187" fontId="34" fillId="2" borderId="4" xfId="0" applyNumberFormat="1" applyFont="1" applyFill="1" applyBorder="1" applyAlignment="1">
      <alignment horizontal="center" vertical="center"/>
    </xf>
    <xf numFmtId="189" fontId="34" fillId="2" borderId="8" xfId="0" applyNumberFormat="1" applyFont="1" applyFill="1" applyBorder="1" applyAlignment="1">
      <alignment horizontal="center" vertical="center"/>
    </xf>
    <xf numFmtId="189" fontId="34" fillId="2" borderId="114" xfId="0" applyNumberFormat="1" applyFont="1" applyFill="1" applyBorder="1" applyAlignment="1">
      <alignment horizontal="center" vertical="center"/>
    </xf>
    <xf numFmtId="189" fontId="34" fillId="2" borderId="4" xfId="0" applyNumberFormat="1" applyFont="1" applyFill="1" applyBorder="1" applyAlignment="1">
      <alignment horizontal="center" vertical="center"/>
    </xf>
    <xf numFmtId="189" fontId="34" fillId="2" borderId="28" xfId="0" applyNumberFormat="1" applyFont="1" applyFill="1" applyBorder="1" applyAlignment="1">
      <alignment horizontal="center" vertical="center"/>
    </xf>
    <xf numFmtId="0" fontId="44" fillId="2" borderId="45" xfId="0" applyFont="1" applyFill="1" applyBorder="1" applyAlignment="1">
      <alignment horizontal="right" vertical="center"/>
    </xf>
    <xf numFmtId="0" fontId="44" fillId="2" borderId="46" xfId="0" applyFont="1" applyFill="1" applyBorder="1" applyAlignment="1">
      <alignment horizontal="right" vertical="center"/>
    </xf>
    <xf numFmtId="0" fontId="44" fillId="2" borderId="48" xfId="0" applyFont="1" applyFill="1" applyBorder="1" applyAlignment="1">
      <alignment horizontal="right" vertical="center"/>
    </xf>
    <xf numFmtId="0" fontId="44" fillId="2" borderId="0" xfId="0" applyFont="1" applyFill="1" applyBorder="1" applyAlignment="1">
      <alignment horizontal="right" vertical="center"/>
    </xf>
    <xf numFmtId="0" fontId="44" fillId="2" borderId="59" xfId="0" applyFont="1" applyFill="1" applyBorder="1" applyAlignment="1">
      <alignment horizontal="right" vertical="center"/>
    </xf>
    <xf numFmtId="0" fontId="44" fillId="2" borderId="16" xfId="0" applyFont="1" applyFill="1" applyBorder="1" applyAlignment="1">
      <alignment horizontal="right" vertical="center"/>
    </xf>
    <xf numFmtId="0" fontId="44" fillId="2" borderId="46" xfId="0" applyFont="1" applyFill="1" applyBorder="1" applyAlignment="1">
      <alignment horizontal="left" vertical="center"/>
    </xf>
    <xf numFmtId="0" fontId="44" fillId="2" borderId="47" xfId="0" applyFont="1" applyFill="1" applyBorder="1" applyAlignment="1">
      <alignment horizontal="left" vertical="center"/>
    </xf>
    <xf numFmtId="0" fontId="44" fillId="2" borderId="0" xfId="0" applyFont="1" applyFill="1" applyBorder="1" applyAlignment="1">
      <alignment horizontal="left" vertical="center"/>
    </xf>
    <xf numFmtId="0" fontId="44" fillId="2" borderId="49" xfId="0" applyFont="1" applyFill="1" applyBorder="1" applyAlignment="1">
      <alignment horizontal="left" vertical="center"/>
    </xf>
    <xf numFmtId="0" fontId="43" fillId="2" borderId="61" xfId="0" applyFont="1" applyFill="1" applyBorder="1" applyAlignment="1">
      <alignment horizontal="center" vertical="center" shrinkToFit="1"/>
    </xf>
    <xf numFmtId="0" fontId="43" fillId="2" borderId="57" xfId="0" applyFont="1" applyFill="1" applyBorder="1" applyAlignment="1">
      <alignment horizontal="center" vertical="center" shrinkToFit="1"/>
    </xf>
    <xf numFmtId="0" fontId="43" fillId="2" borderId="48" xfId="0" applyFont="1" applyFill="1" applyBorder="1" applyAlignment="1">
      <alignment horizontal="center" vertical="center" shrinkToFit="1"/>
    </xf>
    <xf numFmtId="0" fontId="43" fillId="2" borderId="44" xfId="0" applyFont="1" applyFill="1" applyBorder="1" applyAlignment="1">
      <alignment horizontal="center" vertical="center" shrinkToFit="1"/>
    </xf>
    <xf numFmtId="0" fontId="43" fillId="2" borderId="59" xfId="0" applyFont="1" applyFill="1" applyBorder="1" applyAlignment="1">
      <alignment horizontal="center" vertical="center" shrinkToFit="1"/>
    </xf>
    <xf numFmtId="0" fontId="43" fillId="2" borderId="58" xfId="0" applyFont="1" applyFill="1" applyBorder="1" applyAlignment="1">
      <alignment horizontal="center" vertical="center" shrinkToFit="1"/>
    </xf>
    <xf numFmtId="0" fontId="34" fillId="2" borderId="39" xfId="0" applyFont="1" applyFill="1" applyBorder="1" applyAlignment="1">
      <alignment horizontal="right" vertical="center"/>
    </xf>
    <xf numFmtId="0" fontId="34" fillId="2" borderId="0" xfId="0" applyFont="1" applyFill="1" applyBorder="1" applyAlignment="1">
      <alignment horizontal="right" vertical="center"/>
    </xf>
    <xf numFmtId="0" fontId="34" fillId="2" borderId="16" xfId="0" applyFont="1" applyFill="1" applyBorder="1" applyAlignment="1">
      <alignment horizontal="right" vertical="center"/>
    </xf>
    <xf numFmtId="0" fontId="0" fillId="6" borderId="40" xfId="0" applyFill="1" applyBorder="1" applyAlignment="1">
      <alignment horizontal="center" vertical="center" textRotation="255"/>
    </xf>
    <xf numFmtId="0" fontId="0" fillId="6" borderId="41" xfId="0" applyFill="1" applyBorder="1" applyAlignment="1">
      <alignment horizontal="center" vertical="center" textRotation="255"/>
    </xf>
    <xf numFmtId="0" fontId="0" fillId="6" borderId="78" xfId="0" applyFill="1" applyBorder="1" applyAlignment="1">
      <alignment horizontal="center" vertical="center" textRotation="255"/>
    </xf>
    <xf numFmtId="0" fontId="0" fillId="6" borderId="73" xfId="0" applyFill="1" applyBorder="1" applyAlignment="1">
      <alignment horizontal="center" vertical="center" textRotation="255"/>
    </xf>
    <xf numFmtId="0" fontId="0" fillId="6" borderId="75" xfId="0" applyFill="1" applyBorder="1" applyAlignment="1">
      <alignment horizontal="center" vertical="center" textRotation="255"/>
    </xf>
    <xf numFmtId="0" fontId="0" fillId="6" borderId="77" xfId="0" applyFill="1" applyBorder="1" applyAlignment="1">
      <alignment horizontal="center" vertical="center" textRotation="255"/>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28" fillId="0" borderId="0" xfId="3" applyFont="1" applyAlignment="1">
      <alignment horizontal="center" vertical="center"/>
    </xf>
    <xf numFmtId="0" fontId="34" fillId="0" borderId="39" xfId="3" applyFont="1" applyBorder="1" applyAlignment="1">
      <alignment horizontal="left" vertical="center"/>
    </xf>
    <xf numFmtId="0" fontId="34" fillId="0" borderId="57" xfId="3" applyFont="1" applyBorder="1" applyAlignment="1">
      <alignment horizontal="left" vertical="center"/>
    </xf>
    <xf numFmtId="0" fontId="34" fillId="0" borderId="0" xfId="3" applyFont="1" applyAlignment="1">
      <alignment horizontal="left" vertical="center"/>
    </xf>
    <xf numFmtId="0" fontId="34" fillId="0" borderId="44" xfId="3" applyFont="1" applyBorder="1" applyAlignment="1">
      <alignment horizontal="left" vertical="center"/>
    </xf>
    <xf numFmtId="0" fontId="34" fillId="0" borderId="0" xfId="3" applyFont="1" applyAlignment="1">
      <alignment horizontal="center" vertical="center"/>
    </xf>
    <xf numFmtId="0" fontId="34" fillId="0" borderId="44" xfId="3" applyFont="1" applyBorder="1" applyAlignment="1">
      <alignment horizontal="center" vertical="center"/>
    </xf>
    <xf numFmtId="0" fontId="34" fillId="0" borderId="16" xfId="3" applyFont="1" applyBorder="1" applyAlignment="1">
      <alignment horizontal="left" vertical="center"/>
    </xf>
    <xf numFmtId="0" fontId="34" fillId="0" borderId="58" xfId="3" applyFont="1" applyBorder="1" applyAlignment="1">
      <alignment horizontal="left" vertical="center"/>
    </xf>
    <xf numFmtId="0" fontId="34" fillId="0" borderId="57" xfId="3" applyFont="1" applyBorder="1" applyAlignment="1">
      <alignment horizontal="center" vertical="center"/>
    </xf>
    <xf numFmtId="0" fontId="34" fillId="0" borderId="37" xfId="3" applyFont="1" applyBorder="1" applyAlignment="1">
      <alignment horizontal="center" vertical="center"/>
    </xf>
    <xf numFmtId="0" fontId="34" fillId="0" borderId="58" xfId="3" applyFont="1" applyBorder="1" applyAlignment="1">
      <alignment horizontal="center" vertical="center"/>
    </xf>
    <xf numFmtId="0" fontId="34" fillId="0" borderId="38" xfId="3" applyFont="1" applyBorder="1" applyAlignment="1">
      <alignment horizontal="center" vertical="center"/>
    </xf>
    <xf numFmtId="9" fontId="34" fillId="0" borderId="0" xfId="3" applyNumberFormat="1" applyFont="1" applyAlignment="1">
      <alignment horizontal="left" vertical="center"/>
    </xf>
    <xf numFmtId="0" fontId="34" fillId="0" borderId="16" xfId="3" applyFont="1" applyBorder="1" applyAlignment="1">
      <alignment horizontal="center" vertical="center"/>
    </xf>
    <xf numFmtId="186" fontId="34" fillId="0" borderId="0" xfId="3" applyNumberFormat="1" applyFont="1" applyAlignment="1">
      <alignment horizontal="left" vertical="center"/>
    </xf>
    <xf numFmtId="186" fontId="34" fillId="0" borderId="44" xfId="3" applyNumberFormat="1" applyFont="1" applyBorder="1" applyAlignment="1">
      <alignment horizontal="left" vertical="center"/>
    </xf>
    <xf numFmtId="0" fontId="8" fillId="0" borderId="0" xfId="0" applyFont="1" applyAlignment="1" applyProtection="1">
      <alignment horizontal="center" vertical="center"/>
    </xf>
    <xf numFmtId="0" fontId="4" fillId="0" borderId="37" xfId="0" applyFont="1" applyBorder="1" applyAlignment="1" applyProtection="1">
      <alignment horizontal="center" vertical="center"/>
    </xf>
    <xf numFmtId="0" fontId="0" fillId="0" borderId="24" xfId="0" applyBorder="1" applyAlignment="1" applyProtection="1">
      <alignment horizontal="center" vertical="center"/>
    </xf>
    <xf numFmtId="0" fontId="0" fillId="0" borderId="97" xfId="0" applyBorder="1" applyAlignment="1" applyProtection="1">
      <alignment horizontal="left" vertical="center"/>
    </xf>
    <xf numFmtId="0" fontId="4" fillId="0" borderId="108" xfId="0" applyFont="1" applyBorder="1" applyAlignment="1" applyProtection="1">
      <alignment horizontal="right" vertical="center"/>
    </xf>
    <xf numFmtId="0" fontId="4" fillId="0" borderId="18" xfId="0" applyFont="1" applyBorder="1" applyAlignment="1" applyProtection="1">
      <alignment horizontal="right" vertical="center"/>
    </xf>
    <xf numFmtId="0" fontId="4" fillId="0" borderId="4"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0" xfId="0" applyFont="1" applyAlignment="1" applyProtection="1">
      <alignment horizontal="right" vertical="center" wrapText="1" shrinkToFit="1"/>
    </xf>
    <xf numFmtId="0" fontId="4" fillId="0" borderId="16" xfId="0" applyFont="1" applyBorder="1" applyAlignment="1" applyProtection="1">
      <alignment horizontal="right" vertical="center" wrapText="1" shrinkToFit="1"/>
    </xf>
    <xf numFmtId="0" fontId="45" fillId="0" borderId="6" xfId="0" applyFont="1" applyBorder="1" applyAlignment="1" applyProtection="1">
      <alignment horizontal="center" vertical="center"/>
    </xf>
    <xf numFmtId="0" fontId="45" fillId="0" borderId="27" xfId="0" applyFont="1" applyBorder="1" applyAlignment="1" applyProtection="1">
      <alignment horizontal="center" vertical="center"/>
    </xf>
    <xf numFmtId="0" fontId="47" fillId="0" borderId="7" xfId="0" applyFont="1" applyBorder="1" applyAlignment="1" applyProtection="1">
      <alignment horizontal="center" vertical="top" wrapText="1"/>
    </xf>
    <xf numFmtId="0" fontId="47" fillId="0" borderId="109" xfId="0" applyFont="1" applyBorder="1" applyAlignment="1" applyProtection="1">
      <alignment horizontal="center" vertical="top" wrapText="1"/>
    </xf>
    <xf numFmtId="0" fontId="47" fillId="0" borderId="72" xfId="0" applyFont="1" applyBorder="1" applyAlignment="1" applyProtection="1">
      <alignment horizontal="center" vertical="top" wrapText="1"/>
    </xf>
    <xf numFmtId="0" fontId="0" fillId="0" borderId="106" xfId="0" applyBorder="1" applyAlignment="1" applyProtection="1">
      <alignment horizontal="center" vertical="center"/>
    </xf>
    <xf numFmtId="0" fontId="0" fillId="0" borderId="107" xfId="0" applyBorder="1" applyAlignment="1" applyProtection="1">
      <alignment horizontal="center" vertical="center"/>
    </xf>
    <xf numFmtId="0" fontId="45" fillId="0" borderId="33" xfId="0" applyFont="1" applyBorder="1" applyAlignment="1" applyProtection="1">
      <alignment horizontal="center" vertical="center"/>
    </xf>
    <xf numFmtId="0" fontId="45" fillId="0" borderId="34" xfId="0" applyFont="1" applyBorder="1" applyAlignment="1" applyProtection="1">
      <alignment horizontal="center" vertical="center"/>
    </xf>
    <xf numFmtId="0" fontId="45" fillId="0" borderId="35" xfId="0" applyFont="1" applyBorder="1" applyAlignment="1" applyProtection="1">
      <alignment horizontal="center" vertical="center"/>
    </xf>
    <xf numFmtId="0" fontId="45" fillId="0" borderId="36" xfId="0" applyFont="1" applyBorder="1" applyAlignment="1" applyProtection="1">
      <alignment horizontal="center" vertical="center"/>
    </xf>
    <xf numFmtId="0" fontId="45" fillId="0" borderId="22" xfId="0" applyFont="1" applyBorder="1" applyAlignment="1" applyProtection="1">
      <alignment horizontal="center" vertical="center"/>
    </xf>
    <xf numFmtId="0" fontId="45" fillId="0" borderId="3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quotePrefix="1"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5" fillId="0" borderId="4" xfId="0" applyFont="1" applyBorder="1" applyAlignment="1" applyProtection="1">
      <alignment horizontal="center" vertical="center"/>
    </xf>
    <xf numFmtId="0" fontId="45" fillId="0" borderId="103"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103" xfId="0" applyBorder="1" applyAlignment="1" applyProtection="1">
      <alignment horizontal="center" vertical="center"/>
    </xf>
    <xf numFmtId="0" fontId="45" fillId="0" borderId="100" xfId="0" applyFont="1" applyBorder="1" applyAlignment="1" applyProtection="1">
      <alignment horizontal="center" vertical="center"/>
    </xf>
    <xf numFmtId="0" fontId="45" fillId="0" borderId="101" xfId="0" applyFont="1" applyBorder="1" applyAlignment="1" applyProtection="1">
      <alignment horizontal="center" vertical="center"/>
    </xf>
    <xf numFmtId="0" fontId="0" fillId="0" borderId="53" xfId="0" applyFill="1" applyBorder="1" applyAlignment="1" applyProtection="1">
      <alignment horizontal="center" vertical="center" shrinkToFit="1"/>
      <protection locked="0"/>
    </xf>
    <xf numFmtId="0" fontId="0" fillId="0" borderId="54" xfId="0" applyFill="1" applyBorder="1" applyAlignment="1" applyProtection="1">
      <alignment horizontal="center" vertical="center" shrinkToFit="1"/>
      <protection locked="0"/>
    </xf>
    <xf numFmtId="0" fontId="0" fillId="0" borderId="20" xfId="0" applyBorder="1" applyAlignment="1" applyProtection="1">
      <alignment horizontal="center" vertical="center"/>
    </xf>
    <xf numFmtId="0" fontId="0" fillId="0" borderId="18"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4" fillId="0" borderId="0" xfId="0" applyFont="1" applyAlignment="1" applyProtection="1">
      <alignment horizontal="left" vertical="center"/>
    </xf>
    <xf numFmtId="0" fontId="4" fillId="0" borderId="0" xfId="0" applyFont="1" applyAlignment="1" applyProtection="1">
      <alignment horizontal="right" vertical="center"/>
    </xf>
    <xf numFmtId="0" fontId="25" fillId="0" borderId="0" xfId="0" applyFont="1" applyFill="1" applyAlignment="1">
      <alignment horizontal="left" vertical="top" wrapText="1"/>
    </xf>
    <xf numFmtId="0" fontId="19" fillId="0" borderId="95" xfId="0" applyFont="1" applyBorder="1" applyAlignment="1">
      <alignment horizontal="center" vertical="center"/>
    </xf>
    <xf numFmtId="0" fontId="19" fillId="0" borderId="97" xfId="0" applyFont="1" applyBorder="1" applyAlignment="1">
      <alignment horizontal="center" vertical="center"/>
    </xf>
    <xf numFmtId="0" fontId="19" fillId="0" borderId="96" xfId="0" applyFont="1" applyBorder="1" applyAlignment="1">
      <alignment horizontal="center" vertical="center"/>
    </xf>
    <xf numFmtId="0" fontId="23" fillId="5" borderId="95" xfId="0" applyFont="1" applyFill="1" applyBorder="1" applyAlignment="1">
      <alignment horizontal="center" vertical="center"/>
    </xf>
    <xf numFmtId="0" fontId="23" fillId="5" borderId="96" xfId="0" applyFont="1" applyFill="1" applyBorder="1" applyAlignment="1">
      <alignment horizontal="center" vertical="center"/>
    </xf>
    <xf numFmtId="0" fontId="32" fillId="0" borderId="0" xfId="0" applyFont="1" applyAlignment="1">
      <alignment horizontal="left" vertical="center" wrapText="1"/>
    </xf>
    <xf numFmtId="0" fontId="24" fillId="0" borderId="0" xfId="0" applyFont="1" applyBorder="1" applyAlignment="1">
      <alignment horizontal="left" vertical="top" wrapText="1"/>
    </xf>
    <xf numFmtId="0" fontId="32" fillId="0" borderId="0" xfId="0" applyFont="1" applyAlignment="1">
      <alignment vertical="center" wrapText="1"/>
    </xf>
    <xf numFmtId="0" fontId="31" fillId="0" borderId="0" xfId="0" applyFont="1" applyAlignment="1">
      <alignment vertical="top"/>
    </xf>
    <xf numFmtId="0" fontId="32" fillId="0" borderId="0" xfId="0" applyFont="1" applyAlignment="1">
      <alignment vertical="top" wrapText="1"/>
    </xf>
    <xf numFmtId="0" fontId="53" fillId="0" borderId="0" xfId="0" applyFont="1" applyAlignment="1">
      <alignment horizontal="left" vertical="center" wrapText="1"/>
    </xf>
    <xf numFmtId="176" fontId="34" fillId="6" borderId="30" xfId="0" applyNumberFormat="1" applyFont="1" applyFill="1" applyBorder="1" applyAlignment="1" applyProtection="1">
      <alignment horizontal="right" vertical="center"/>
      <protection locked="0"/>
    </xf>
    <xf numFmtId="185" fontId="34" fillId="6" borderId="31" xfId="0" applyNumberFormat="1" applyFont="1" applyFill="1" applyBorder="1" applyAlignment="1" applyProtection="1">
      <alignment horizontal="right" vertical="center"/>
      <protection locked="0"/>
    </xf>
  </cellXfs>
  <cellStyles count="6">
    <cellStyle name="パーセント" xfId="5" builtinId="5"/>
    <cellStyle name="ハイパーリンク" xfId="2" builtinId="8"/>
    <cellStyle name="桁区切り" xfId="1" builtinId="6"/>
    <cellStyle name="桁区切り 2" xfId="4" xr:uid="{5DF38CDB-62E7-4094-906D-3F30984D79C1}"/>
    <cellStyle name="標準" xfId="0" builtinId="0"/>
    <cellStyle name="標準 2" xfId="3" xr:uid="{9980CD9D-162D-413A-BDB7-DCE2ACD3B806}"/>
  </cellStyles>
  <dxfs count="0"/>
  <tableStyles count="0" defaultTableStyle="TableStyleMedium2" defaultPivotStyle="PivotStyleLight16"/>
  <colors>
    <mruColors>
      <color rgb="FFFFFFCC"/>
      <color rgb="FFEBFFFF"/>
      <color rgb="FFB3EBFF"/>
      <color rgb="FFFFFFE5"/>
      <color rgb="FFCCFFFF"/>
      <color rgb="FF53D2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1B2D-29A4-46F0-BB10-122BF79108B3}">
  <sheetPr>
    <tabColor rgb="FFFF0000"/>
  </sheetPr>
  <dimension ref="A1:O35"/>
  <sheetViews>
    <sheetView showZeros="0" tabSelected="1" view="pageBreakPreview" zoomScale="115" zoomScaleNormal="100" zoomScaleSheetLayoutView="115" workbookViewId="0">
      <selection activeCell="C6" sqref="C6:G6"/>
    </sheetView>
  </sheetViews>
  <sheetFormatPr defaultColWidth="9" defaultRowHeight="14.4" outlineLevelCol="1"/>
  <cols>
    <col min="1" max="1" width="2.19921875" style="5" customWidth="1"/>
    <col min="2" max="2" width="20" style="2" bestFit="1" customWidth="1"/>
    <col min="3" max="3" width="15.59765625" style="2" customWidth="1"/>
    <col min="4" max="4" width="3.19921875" style="2" bestFit="1" customWidth="1"/>
    <col min="5" max="5" width="3.3984375" style="2" customWidth="1"/>
    <col min="6" max="6" width="10.69921875" style="2" customWidth="1"/>
    <col min="7" max="7" width="17.19921875" style="2" customWidth="1"/>
    <col min="8" max="8" width="3.3984375" style="2" customWidth="1"/>
    <col min="9" max="9" width="9" style="2"/>
    <col min="10" max="14" width="9" style="2" hidden="1" customWidth="1" outlineLevel="1"/>
    <col min="15" max="15" width="9" style="2" collapsed="1"/>
    <col min="16" max="16384" width="9" style="2"/>
  </cols>
  <sheetData>
    <row r="1" spans="1:13" ht="16.2">
      <c r="A1" s="181"/>
      <c r="B1" s="159"/>
      <c r="C1" s="159" t="s">
        <v>183</v>
      </c>
      <c r="D1" s="159"/>
      <c r="E1" s="159"/>
      <c r="F1" s="159"/>
      <c r="G1" s="159"/>
    </row>
    <row r="2" spans="1:13" ht="16.2">
      <c r="A2" s="181"/>
      <c r="B2" s="159"/>
      <c r="C2" s="159"/>
      <c r="D2" s="159"/>
      <c r="E2" s="159"/>
      <c r="F2" s="159"/>
      <c r="G2" s="159"/>
    </row>
    <row r="3" spans="1:13" ht="16.2">
      <c r="A3" s="181"/>
      <c r="B3" s="186" t="s">
        <v>25</v>
      </c>
      <c r="C3" s="349" t="s">
        <v>26</v>
      </c>
      <c r="D3" s="350"/>
      <c r="E3" s="350"/>
      <c r="F3" s="350"/>
      <c r="G3" s="159"/>
    </row>
    <row r="4" spans="1:13" ht="16.2">
      <c r="A4" s="181"/>
      <c r="B4" s="193" t="s">
        <v>27</v>
      </c>
      <c r="C4" s="349" t="s">
        <v>28</v>
      </c>
      <c r="D4" s="350"/>
      <c r="E4" s="350"/>
      <c r="F4" s="350"/>
      <c r="G4" s="159"/>
    </row>
    <row r="5" spans="1:13" ht="16.2">
      <c r="A5" s="181"/>
      <c r="B5" s="159"/>
      <c r="C5" s="159"/>
      <c r="D5" s="159"/>
      <c r="E5" s="159"/>
      <c r="F5" s="159"/>
      <c r="G5" s="159"/>
    </row>
    <row r="6" spans="1:13" ht="20.100000000000001" customHeight="1">
      <c r="A6" s="182">
        <v>1</v>
      </c>
      <c r="B6" s="172" t="s">
        <v>141</v>
      </c>
      <c r="C6" s="346" t="s">
        <v>78</v>
      </c>
      <c r="D6" s="346"/>
      <c r="E6" s="346"/>
      <c r="F6" s="346"/>
      <c r="G6" s="347"/>
    </row>
    <row r="7" spans="1:13" ht="20.100000000000001" customHeight="1">
      <c r="A7" s="182">
        <v>2</v>
      </c>
      <c r="B7" s="173" t="s">
        <v>142</v>
      </c>
      <c r="C7" s="344" t="s">
        <v>79</v>
      </c>
      <c r="D7" s="344"/>
      <c r="E7" s="344"/>
      <c r="F7" s="344"/>
      <c r="G7" s="345"/>
    </row>
    <row r="8" spans="1:13" ht="20.100000000000001" customHeight="1">
      <c r="A8" s="182">
        <v>3</v>
      </c>
      <c r="B8" s="173" t="s">
        <v>143</v>
      </c>
      <c r="C8" s="344" t="s">
        <v>140</v>
      </c>
      <c r="D8" s="344"/>
      <c r="E8" s="344"/>
      <c r="F8" s="344"/>
      <c r="G8" s="345"/>
    </row>
    <row r="9" spans="1:13" ht="20.100000000000001" customHeight="1">
      <c r="A9" s="182">
        <v>4</v>
      </c>
      <c r="B9" s="173" t="s">
        <v>144</v>
      </c>
      <c r="C9" s="344" t="s">
        <v>119</v>
      </c>
      <c r="D9" s="344"/>
      <c r="E9" s="344"/>
      <c r="F9" s="344"/>
      <c r="G9" s="345"/>
    </row>
    <row r="10" spans="1:13" ht="20.100000000000001" customHeight="1">
      <c r="A10" s="182">
        <v>5</v>
      </c>
      <c r="B10" s="173" t="s">
        <v>145</v>
      </c>
      <c r="C10" s="344" t="s">
        <v>120</v>
      </c>
      <c r="D10" s="344"/>
      <c r="E10" s="344"/>
      <c r="F10" s="344"/>
      <c r="G10" s="345"/>
    </row>
    <row r="11" spans="1:13" ht="20.100000000000001" customHeight="1">
      <c r="A11" s="182">
        <v>6</v>
      </c>
      <c r="B11" s="173" t="s">
        <v>146</v>
      </c>
      <c r="C11" s="344" t="s">
        <v>121</v>
      </c>
      <c r="D11" s="344"/>
      <c r="E11" s="344"/>
      <c r="F11" s="344"/>
      <c r="G11" s="345"/>
    </row>
    <row r="12" spans="1:13" ht="20.100000000000001" customHeight="1">
      <c r="A12" s="182">
        <v>7</v>
      </c>
      <c r="B12" s="173" t="s">
        <v>147</v>
      </c>
      <c r="C12" s="187" t="s">
        <v>77</v>
      </c>
      <c r="D12" s="189"/>
      <c r="E12" s="190"/>
      <c r="F12" s="190"/>
      <c r="G12" s="191"/>
      <c r="J12" s="314" t="s">
        <v>184</v>
      </c>
    </row>
    <row r="13" spans="1:13" ht="18.75" customHeight="1">
      <c r="A13" s="182">
        <v>8</v>
      </c>
      <c r="B13" s="334" t="s">
        <v>182</v>
      </c>
      <c r="C13" s="188" t="s">
        <v>125</v>
      </c>
      <c r="D13" s="337" t="str">
        <f>(IF(C13="当初設計","労務費,共通仮設費率,現場管理費率への補正あり",""))&amp;IF(C13="月単位で達成","労務費,共通仮設費率,現場管理費率への補正あり","")&amp;IF(C13="通期で達成","労務費,共通仮設費率,現場管理費率への補正あり","")</f>
        <v>労務費,共通仮設費率,現場管理費率への補正あり</v>
      </c>
      <c r="E13" s="338"/>
      <c r="F13" s="338"/>
      <c r="G13" s="339"/>
      <c r="J13" s="336" t="s">
        <v>159</v>
      </c>
      <c r="K13" s="336"/>
      <c r="L13" s="333" t="str">
        <f>(IF(C13="当初設計","1.04","")&amp;(IF(C13="月単位で達成","1.04","")&amp;IF(C13="通期で達成","1.02","")&amp;IF(C13="未達成","1.00","")))</f>
        <v>1.04</v>
      </c>
      <c r="M13" s="304" t="s">
        <v>166</v>
      </c>
    </row>
    <row r="14" spans="1:13" ht="18.75" customHeight="1">
      <c r="A14" s="181"/>
      <c r="B14" s="160"/>
      <c r="C14" s="160"/>
      <c r="D14" s="160"/>
      <c r="E14" s="160"/>
      <c r="F14" s="160"/>
      <c r="G14" s="160"/>
      <c r="J14" s="336" t="s">
        <v>160</v>
      </c>
      <c r="K14" s="336"/>
      <c r="L14" s="333" t="str">
        <f>(IF(C13="当初設計","1.03","")&amp;IF(C13="月単位で達成","1.03","")&amp;IF(C13="通期で達成","1.02","")&amp;IF(C13="未達成","1.00",""))</f>
        <v>1.03</v>
      </c>
      <c r="M14" s="304" t="s">
        <v>167</v>
      </c>
    </row>
    <row r="15" spans="1:13" ht="18.75" customHeight="1">
      <c r="A15" s="183">
        <v>9</v>
      </c>
      <c r="B15" s="348" t="s">
        <v>181</v>
      </c>
      <c r="C15" s="348"/>
      <c r="D15" s="159"/>
      <c r="E15" s="183">
        <v>10</v>
      </c>
      <c r="F15" s="161" t="s">
        <v>148</v>
      </c>
      <c r="G15" s="162"/>
      <c r="J15" s="336" t="s">
        <v>161</v>
      </c>
      <c r="K15" s="336"/>
      <c r="L15" s="333" t="str">
        <f>(IF(C13="当初設計","1.05","")&amp;IF(C13="月単位で達成","1.05","")&amp;IF(C13="通期で達成","1.03","")&amp;IF(C13="未達成","1.00",""))</f>
        <v>1.05</v>
      </c>
      <c r="M15" s="304" t="s">
        <v>167</v>
      </c>
    </row>
    <row r="16" spans="1:13" ht="18.75" customHeight="1">
      <c r="A16" s="184"/>
      <c r="B16" s="168" t="s">
        <v>179</v>
      </c>
      <c r="C16" s="331" t="s">
        <v>171</v>
      </c>
      <c r="E16" s="159"/>
      <c r="F16" s="253" t="s">
        <v>149</v>
      </c>
      <c r="G16" s="254">
        <v>45810</v>
      </c>
      <c r="H16" s="335" t="str">
        <f>TEXT(G16,"aaa")</f>
        <v>月</v>
      </c>
    </row>
    <row r="17" spans="1:13" ht="18.75" customHeight="1">
      <c r="A17" s="184"/>
      <c r="B17" s="168" t="s">
        <v>126</v>
      </c>
      <c r="C17" s="566" t="s">
        <v>186</v>
      </c>
      <c r="E17" s="159"/>
      <c r="F17" s="257" t="s">
        <v>150</v>
      </c>
      <c r="G17" s="258">
        <v>45898</v>
      </c>
      <c r="H17" s="335" t="str">
        <f>TEXT(G17,"aaa")</f>
        <v>金</v>
      </c>
    </row>
    <row r="18" spans="1:13" ht="18.75" customHeight="1">
      <c r="A18" s="184"/>
      <c r="B18" s="169" t="str">
        <f>_xlfn.CONCAT(B15,"面積")</f>
        <v>　下刈（全刈）面積</v>
      </c>
      <c r="C18" s="567"/>
      <c r="D18" s="159"/>
      <c r="E18" s="159"/>
      <c r="F18" s="185" t="s">
        <v>30</v>
      </c>
      <c r="G18" s="193" t="s">
        <v>31</v>
      </c>
      <c r="H18" s="3"/>
    </row>
    <row r="19" spans="1:13" ht="18.75" customHeight="1">
      <c r="A19" s="184"/>
      <c r="B19" s="168" t="s">
        <v>153</v>
      </c>
      <c r="C19" s="309">
        <f>27300*L13</f>
        <v>28392</v>
      </c>
      <c r="D19" s="164"/>
      <c r="E19" s="159"/>
      <c r="F19" s="255" t="s">
        <v>33</v>
      </c>
      <c r="G19" s="256">
        <f>G17-G16+1</f>
        <v>89</v>
      </c>
      <c r="H19" s="3"/>
      <c r="I19" s="6"/>
      <c r="J19" s="6"/>
    </row>
    <row r="20" spans="1:13" ht="18.75" customHeight="1">
      <c r="A20" s="184"/>
      <c r="B20" s="170" t="s">
        <v>154</v>
      </c>
      <c r="C20" s="310">
        <f>24100*L13</f>
        <v>25064</v>
      </c>
      <c r="D20" s="165"/>
      <c r="E20" s="163"/>
      <c r="F20" s="257" t="s">
        <v>34</v>
      </c>
      <c r="G20" s="259" t="str">
        <f>IF(G17&lt;M27,"該当なし",IF(AND(G16&lt;M27,G17&gt;=M27),G17-M27+1,IF(G16&gt;=M27,G17-G16+1,"")))</f>
        <v>該当なし</v>
      </c>
      <c r="H20" s="3"/>
    </row>
    <row r="21" spans="1:13" ht="18.75" customHeight="1">
      <c r="A21" s="184"/>
      <c r="B21" s="174" t="s">
        <v>129</v>
      </c>
      <c r="C21" s="175" t="s">
        <v>130</v>
      </c>
      <c r="D21" s="166"/>
      <c r="E21" s="159"/>
      <c r="F21" s="257" t="s">
        <v>35</v>
      </c>
      <c r="G21" s="260" t="str">
        <f>IF(OR(G18="該当なし",G20="該当なし"),"該当なし",ROUND(G20/G19,2))</f>
        <v>該当なし</v>
      </c>
      <c r="H21" s="3"/>
    </row>
    <row r="22" spans="1:13" ht="18.75" customHeight="1">
      <c r="A22" s="184"/>
      <c r="B22" s="174" t="s">
        <v>131</v>
      </c>
      <c r="C22" s="171" t="s">
        <v>93</v>
      </c>
      <c r="D22" s="159"/>
      <c r="E22" s="159"/>
      <c r="F22" s="167" t="s">
        <v>151</v>
      </c>
      <c r="G22" s="192">
        <f>IF(G21="該当なし",0,IF(ROUND(G21*VLOOKUP(G18,$J$30:$K$33,2),2)&lt;2,ROUND(G21*VLOOKUP(G18,$J$30:$K$33,2),2),2))</f>
        <v>0</v>
      </c>
    </row>
    <row r="23" spans="1:13" ht="18.75" customHeight="1">
      <c r="A23" s="184"/>
      <c r="B23" s="159"/>
      <c r="C23" s="159"/>
      <c r="E23" s="163"/>
      <c r="F23" s="159"/>
      <c r="G23" s="159"/>
    </row>
    <row r="24" spans="1:13" ht="18.75" customHeight="1">
      <c r="A24" s="184"/>
      <c r="E24" s="159"/>
      <c r="F24" s="340" t="s">
        <v>123</v>
      </c>
      <c r="G24" s="342">
        <f>総括内訳表!$G$13</f>
        <v>0</v>
      </c>
    </row>
    <row r="25" spans="1:13" ht="18.75" customHeight="1">
      <c r="A25" s="184"/>
      <c r="E25" s="159"/>
      <c r="F25" s="341"/>
      <c r="G25" s="343"/>
    </row>
    <row r="26" spans="1:13" ht="16.2">
      <c r="A26" s="184"/>
      <c r="E26" s="159"/>
      <c r="M26" s="180" t="s">
        <v>32</v>
      </c>
    </row>
    <row r="27" spans="1:13" ht="18.75" customHeight="1">
      <c r="A27" s="184"/>
      <c r="E27" s="159"/>
      <c r="F27" s="159"/>
      <c r="G27" s="159"/>
      <c r="M27" s="4">
        <v>45992</v>
      </c>
    </row>
    <row r="28" spans="1:13" ht="18.75" customHeight="1">
      <c r="A28" s="181"/>
      <c r="E28" s="159"/>
      <c r="F28" s="159"/>
      <c r="G28" s="159"/>
      <c r="M28" s="4">
        <v>46112</v>
      </c>
    </row>
    <row r="29" spans="1:13" ht="18.75" customHeight="1">
      <c r="H29" s="8"/>
      <c r="J29" s="10" t="s">
        <v>32</v>
      </c>
      <c r="K29" s="158"/>
    </row>
    <row r="30" spans="1:13">
      <c r="J30" s="178" t="s">
        <v>36</v>
      </c>
      <c r="K30" s="179">
        <v>1.8</v>
      </c>
    </row>
    <row r="31" spans="1:13">
      <c r="J31" s="178" t="s">
        <v>37</v>
      </c>
      <c r="K31" s="179">
        <v>1.6</v>
      </c>
    </row>
    <row r="32" spans="1:13">
      <c r="J32" s="158" t="s">
        <v>38</v>
      </c>
      <c r="K32" s="179">
        <v>1.4</v>
      </c>
    </row>
    <row r="33" spans="10:11">
      <c r="J33" s="158" t="s">
        <v>31</v>
      </c>
      <c r="K33" s="179">
        <v>1.2</v>
      </c>
    </row>
    <row r="34" spans="10:11">
      <c r="J34" s="158" t="s">
        <v>39</v>
      </c>
      <c r="K34" s="158"/>
    </row>
    <row r="35" spans="10:11">
      <c r="J35" s="158"/>
      <c r="K35" s="158"/>
    </row>
  </sheetData>
  <sheetProtection formatCells="0" formatColumns="0" formatRows="0" insertColumns="0" insertRows="0" insertHyperlinks="0" deleteColumns="0" deleteRows="0" sort="0" autoFilter="0" pivotTables="0"/>
  <mergeCells count="15">
    <mergeCell ref="C10:G10"/>
    <mergeCell ref="C11:G11"/>
    <mergeCell ref="C6:G6"/>
    <mergeCell ref="B15:C15"/>
    <mergeCell ref="C3:F3"/>
    <mergeCell ref="C4:F4"/>
    <mergeCell ref="C7:G7"/>
    <mergeCell ref="C8:G8"/>
    <mergeCell ref="C9:G9"/>
    <mergeCell ref="J13:K13"/>
    <mergeCell ref="J14:K14"/>
    <mergeCell ref="J15:K15"/>
    <mergeCell ref="D13:G13"/>
    <mergeCell ref="F24:F25"/>
    <mergeCell ref="G24:G25"/>
  </mergeCells>
  <phoneticPr fontId="1"/>
  <dataValidations count="2">
    <dataValidation type="list" allowBlank="1" showInputMessage="1" showErrorMessage="1" promptTitle="当初設計書,変更設計書" sqref="C12" xr:uid="{F0D9FFB9-FDD7-40B6-ADE0-3960B44A3FAE}">
      <formula1>"当初設計書,変更設計書,変更設計書(2回目)"</formula1>
    </dataValidation>
    <dataValidation type="list" allowBlank="1" showInputMessage="1" showErrorMessage="1" promptTitle="当初設計書,変更設計書" sqref="C13" xr:uid="{EE51BFD2-BA85-4E8A-84EC-6B6EFBB162A8}">
      <formula1>"当初設計,月単位で達成,通期で達成,未達成"</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&amp;R&amp;10&amp;F</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668E-617F-49E1-95B3-FF5999622394}">
  <sheetPr>
    <tabColor rgb="FFCCFFFF"/>
  </sheetPr>
  <dimension ref="A1:AK16"/>
  <sheetViews>
    <sheetView workbookViewId="0"/>
  </sheetViews>
  <sheetFormatPr defaultRowHeight="14.4"/>
  <cols>
    <col min="1" max="1" width="5.59765625" customWidth="1"/>
    <col min="2" max="20" width="11.5" customWidth="1"/>
    <col min="21" max="21" width="12.19921875" customWidth="1"/>
    <col min="22" max="151" width="11.5" customWidth="1"/>
  </cols>
  <sheetData>
    <row r="1" spans="1:37" s="48" customFormat="1" ht="30.75" customHeight="1">
      <c r="B1" s="51" t="s">
        <v>175</v>
      </c>
      <c r="C1" s="47"/>
    </row>
    <row r="2" spans="1:37" s="48" customFormat="1" ht="30.75" customHeight="1">
      <c r="B2" s="554" t="s">
        <v>185</v>
      </c>
      <c r="C2" s="554"/>
      <c r="D2" s="554"/>
      <c r="E2" s="554"/>
      <c r="F2" s="554"/>
      <c r="G2" s="554"/>
      <c r="H2" s="554"/>
    </row>
    <row r="3" spans="1:37">
      <c r="B3" s="311"/>
    </row>
    <row r="4" spans="1:37">
      <c r="B4" s="318"/>
      <c r="C4" s="318"/>
      <c r="D4" s="318"/>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row>
    <row r="5" spans="1:37" ht="21">
      <c r="A5" s="312"/>
      <c r="B5" s="313" t="s">
        <v>177</v>
      </c>
      <c r="C5" s="327" t="s">
        <v>178</v>
      </c>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row>
    <row r="6" spans="1:37" ht="21.75" customHeight="1">
      <c r="A6" s="314"/>
      <c r="B6" s="315" t="s">
        <v>47</v>
      </c>
      <c r="C6" s="332" t="s">
        <v>4</v>
      </c>
      <c r="D6" s="332" t="s">
        <v>3</v>
      </c>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row>
    <row r="7" spans="1:37" ht="21.75" customHeight="1">
      <c r="B7" s="315" t="s">
        <v>15</v>
      </c>
      <c r="C7" s="332" t="s">
        <v>170</v>
      </c>
      <c r="D7" s="316">
        <v>6.1</v>
      </c>
      <c r="E7" s="313"/>
      <c r="F7" s="313"/>
      <c r="G7" s="313"/>
      <c r="H7" s="313"/>
      <c r="I7" s="313"/>
      <c r="J7" s="313"/>
      <c r="K7" s="313"/>
      <c r="L7" s="313"/>
      <c r="M7" s="313"/>
      <c r="N7" s="313"/>
      <c r="O7" s="313"/>
      <c r="P7" s="313"/>
      <c r="Q7" s="313"/>
      <c r="R7" s="313"/>
      <c r="S7" s="313"/>
      <c r="T7" s="317"/>
      <c r="U7" s="313"/>
      <c r="V7" s="313"/>
      <c r="W7" s="313"/>
      <c r="X7" s="313"/>
      <c r="Y7" s="313"/>
      <c r="Z7" s="313"/>
      <c r="AA7" s="313"/>
      <c r="AB7" s="313"/>
      <c r="AC7" s="313"/>
      <c r="AD7" s="313"/>
      <c r="AE7" s="313"/>
      <c r="AF7" s="313"/>
      <c r="AG7" s="313"/>
      <c r="AH7" s="313"/>
    </row>
    <row r="8" spans="1:37" ht="21.75" customHeight="1">
      <c r="B8" s="315" t="s">
        <v>16</v>
      </c>
      <c r="C8" s="332" t="s">
        <v>170</v>
      </c>
      <c r="D8" s="316">
        <v>0.7</v>
      </c>
      <c r="E8" s="313"/>
      <c r="F8" s="313"/>
      <c r="G8" s="317"/>
      <c r="H8" s="313"/>
      <c r="I8" s="313"/>
      <c r="J8" s="313"/>
      <c r="K8" s="313"/>
      <c r="L8" s="313"/>
      <c r="M8" s="313"/>
      <c r="N8" s="313"/>
      <c r="O8" s="313"/>
      <c r="P8" s="313"/>
      <c r="Q8" s="313"/>
      <c r="R8" s="313"/>
      <c r="S8" s="313"/>
      <c r="T8" s="317"/>
      <c r="U8" s="313"/>
      <c r="V8" s="313"/>
      <c r="W8" s="313"/>
      <c r="X8" s="313"/>
      <c r="Y8" s="313"/>
      <c r="Z8" s="313"/>
      <c r="AA8" s="313"/>
      <c r="AB8" s="313"/>
      <c r="AC8" s="313"/>
      <c r="AD8" s="313"/>
      <c r="AE8" s="313"/>
      <c r="AF8" s="313"/>
      <c r="AG8" s="313"/>
      <c r="AH8" s="313"/>
    </row>
    <row r="9" spans="1:37" ht="21.75" customHeight="1">
      <c r="B9" s="315" t="s">
        <v>17</v>
      </c>
      <c r="C9" s="332" t="s">
        <v>19</v>
      </c>
      <c r="D9" s="325">
        <v>2</v>
      </c>
      <c r="E9" s="313"/>
      <c r="F9" s="313"/>
      <c r="G9" s="313"/>
      <c r="H9" s="313"/>
      <c r="I9" s="313"/>
      <c r="J9" s="313"/>
      <c r="K9" s="313"/>
      <c r="L9" s="313"/>
      <c r="M9" s="313"/>
      <c r="N9" s="313"/>
      <c r="O9" s="313"/>
      <c r="P9" s="313"/>
      <c r="Q9" s="313"/>
      <c r="R9" s="313"/>
      <c r="S9" s="313"/>
      <c r="T9" s="317"/>
      <c r="U9" s="313"/>
      <c r="V9" s="313"/>
      <c r="W9" s="313"/>
      <c r="X9" s="313"/>
      <c r="Y9" s="313"/>
      <c r="Z9" s="313"/>
      <c r="AA9" s="313"/>
      <c r="AB9" s="313"/>
      <c r="AC9" s="313"/>
      <c r="AD9" s="313"/>
      <c r="AE9" s="313"/>
      <c r="AF9" s="313"/>
      <c r="AG9" s="313"/>
      <c r="AH9" s="313"/>
    </row>
    <row r="10" spans="1:37" ht="51.75" customHeight="1">
      <c r="B10" s="565" t="s">
        <v>176</v>
      </c>
      <c r="C10" s="565"/>
      <c r="D10" s="565"/>
      <c r="E10" s="565"/>
      <c r="F10" s="565"/>
      <c r="G10" s="565"/>
      <c r="H10" s="313"/>
      <c r="I10" s="313"/>
      <c r="J10" s="313"/>
      <c r="K10" s="313"/>
      <c r="L10" s="313"/>
      <c r="M10" s="313"/>
      <c r="N10" s="313"/>
      <c r="O10" s="313"/>
      <c r="P10" s="313"/>
      <c r="Q10" s="313"/>
      <c r="R10" s="313"/>
      <c r="S10" s="313"/>
      <c r="T10" s="317"/>
      <c r="U10" s="313"/>
      <c r="V10" s="313"/>
      <c r="W10" s="313"/>
      <c r="X10" s="313"/>
      <c r="Y10" s="313"/>
      <c r="Z10" s="313"/>
      <c r="AA10" s="313"/>
      <c r="AB10" s="313"/>
      <c r="AC10" s="313"/>
      <c r="AD10" s="313"/>
      <c r="AE10" s="313"/>
      <c r="AF10" s="313"/>
      <c r="AG10" s="313"/>
      <c r="AH10" s="313"/>
    </row>
    <row r="11" spans="1:37" ht="38.25" customHeight="1">
      <c r="B11" s="313"/>
      <c r="C11" s="313"/>
      <c r="D11" s="313"/>
      <c r="E11" s="313"/>
      <c r="F11" s="313"/>
      <c r="G11" s="313"/>
      <c r="H11" s="313"/>
      <c r="I11" s="313"/>
      <c r="J11" s="313"/>
      <c r="K11" s="313"/>
      <c r="L11" s="313"/>
      <c r="M11" s="313"/>
      <c r="N11" s="313"/>
      <c r="O11" s="313"/>
      <c r="P11" s="313"/>
      <c r="Q11" s="313"/>
      <c r="R11" s="313"/>
      <c r="S11" s="313"/>
      <c r="T11" s="317"/>
      <c r="U11" s="313"/>
      <c r="V11" s="313"/>
      <c r="W11" s="313"/>
      <c r="X11" s="313"/>
      <c r="Y11" s="313"/>
      <c r="Z11" s="313"/>
      <c r="AA11" s="313"/>
      <c r="AB11" s="313"/>
      <c r="AC11" s="313"/>
      <c r="AD11" s="313"/>
      <c r="AE11" s="313"/>
      <c r="AF11" s="313"/>
      <c r="AG11" s="313"/>
      <c r="AH11" s="313"/>
    </row>
    <row r="12" spans="1:37" ht="26.25" customHeight="1">
      <c r="B12" s="313"/>
      <c r="C12" s="313"/>
      <c r="D12" s="313"/>
      <c r="E12" s="313"/>
      <c r="F12" s="313"/>
      <c r="G12" s="313"/>
      <c r="H12" s="313"/>
      <c r="I12" s="313"/>
      <c r="J12" s="313"/>
      <c r="K12" s="313"/>
      <c r="L12" s="313"/>
      <c r="M12" s="313"/>
      <c r="N12" s="313"/>
      <c r="O12" s="313"/>
      <c r="P12" s="313"/>
      <c r="Q12" s="313"/>
      <c r="R12" s="313"/>
      <c r="S12" s="313"/>
      <c r="T12" s="317"/>
      <c r="U12" s="313"/>
      <c r="V12" s="313"/>
      <c r="W12" s="313"/>
      <c r="X12" s="313"/>
      <c r="Y12" s="313"/>
      <c r="Z12" s="313"/>
      <c r="AA12" s="313"/>
      <c r="AB12" s="313"/>
      <c r="AC12" s="313"/>
      <c r="AD12" s="313"/>
      <c r="AE12" s="313"/>
      <c r="AF12" s="313"/>
      <c r="AG12" s="313"/>
      <c r="AH12" s="313"/>
    </row>
    <row r="13" spans="1:37">
      <c r="B13" s="313"/>
      <c r="C13" s="313"/>
      <c r="D13" s="313"/>
      <c r="E13" s="313"/>
      <c r="F13" s="313"/>
      <c r="G13" s="313"/>
      <c r="H13" s="313"/>
      <c r="I13" s="313"/>
      <c r="J13" s="313"/>
      <c r="K13" s="313"/>
      <c r="L13" s="313"/>
      <c r="M13" s="313"/>
      <c r="N13" s="313"/>
      <c r="O13" s="313"/>
      <c r="P13" s="313"/>
      <c r="Q13" s="313"/>
      <c r="R13" s="313"/>
      <c r="S13" s="313"/>
      <c r="T13" s="317"/>
      <c r="U13" s="313"/>
      <c r="V13" s="313"/>
      <c r="W13" s="313"/>
      <c r="X13" s="313"/>
      <c r="Y13" s="313"/>
      <c r="Z13" s="313"/>
      <c r="AA13" s="313"/>
      <c r="AB13" s="313"/>
      <c r="AC13" s="313"/>
      <c r="AD13" s="313"/>
      <c r="AE13" s="313"/>
      <c r="AF13" s="313"/>
      <c r="AG13" s="313"/>
      <c r="AH13" s="313"/>
    </row>
    <row r="14" spans="1:37">
      <c r="B14" s="313"/>
      <c r="C14" s="313"/>
      <c r="D14" s="313"/>
      <c r="E14" s="313"/>
      <c r="F14" s="313"/>
      <c r="G14" s="313"/>
      <c r="H14" s="313"/>
      <c r="I14" s="313"/>
      <c r="J14" s="319"/>
      <c r="K14" s="319"/>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row>
    <row r="15" spans="1:37">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row>
    <row r="16" spans="1:37">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row>
  </sheetData>
  <mergeCells count="2">
    <mergeCell ref="B2:H2"/>
    <mergeCell ref="B10:G10"/>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DCB0-CD29-4630-A9DB-64E622C4CF3A}">
  <dimension ref="B1:AY252"/>
  <sheetViews>
    <sheetView view="pageBreakPreview" zoomScale="85" zoomScaleNormal="100" zoomScaleSheetLayoutView="85" workbookViewId="0">
      <selection activeCell="B2" sqref="B2"/>
    </sheetView>
  </sheetViews>
  <sheetFormatPr defaultRowHeight="14.4"/>
  <cols>
    <col min="1" max="414" width="2.5" customWidth="1"/>
  </cols>
  <sheetData>
    <row r="1" spans="2:51" ht="15" customHeight="1" thickBot="1"/>
    <row r="2" spans="2:51" s="100" customFormat="1" ht="15" customHeight="1">
      <c r="B2" s="10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4"/>
    </row>
    <row r="3" spans="2:51" ht="15" customHeight="1">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7"/>
    </row>
    <row r="4" spans="2:51" ht="15" customHeight="1">
      <c r="B4" s="55"/>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7"/>
    </row>
    <row r="5" spans="2:51" ht="15" customHeight="1">
      <c r="B5" s="55"/>
      <c r="C5" s="56"/>
      <c r="D5" s="56"/>
      <c r="E5" s="56"/>
      <c r="F5" s="56"/>
      <c r="G5" s="56"/>
      <c r="H5" s="65"/>
      <c r="I5" s="65"/>
      <c r="J5" s="65"/>
      <c r="K5" s="65"/>
      <c r="L5" s="65"/>
      <c r="M5" s="65"/>
      <c r="N5" s="65"/>
      <c r="O5" s="65"/>
      <c r="P5" s="65"/>
      <c r="Q5" s="65"/>
      <c r="R5" s="65"/>
      <c r="S5" s="65"/>
      <c r="T5" s="65"/>
      <c r="U5" s="65"/>
      <c r="V5" s="65"/>
      <c r="W5" s="65"/>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7"/>
    </row>
    <row r="6" spans="2:51" ht="15" customHeight="1">
      <c r="B6" s="55"/>
      <c r="C6" s="56"/>
      <c r="D6" s="58"/>
      <c r="E6" s="58"/>
      <c r="F6" s="58"/>
      <c r="G6" s="58"/>
      <c r="H6" s="65"/>
      <c r="I6" s="65"/>
      <c r="J6" s="65"/>
      <c r="K6" s="65"/>
      <c r="L6" s="65"/>
      <c r="M6" s="65"/>
      <c r="N6" s="65"/>
      <c r="O6" s="65"/>
      <c r="P6" s="65"/>
      <c r="Q6" s="65"/>
      <c r="R6" s="65"/>
      <c r="S6" s="65"/>
      <c r="T6" s="65"/>
      <c r="U6" s="65"/>
      <c r="V6" s="65"/>
      <c r="W6" s="65"/>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7"/>
    </row>
    <row r="7" spans="2:51" ht="15" customHeight="1">
      <c r="B7" s="55"/>
      <c r="C7" s="56"/>
      <c r="D7" s="58"/>
      <c r="E7" s="58"/>
      <c r="F7" s="58"/>
      <c r="AO7" s="58"/>
      <c r="AP7" s="58"/>
      <c r="AQ7" s="58"/>
      <c r="AR7" s="58"/>
      <c r="AS7" s="58"/>
      <c r="AT7" s="58"/>
      <c r="AU7" s="58"/>
      <c r="AV7" s="58"/>
      <c r="AW7" s="58"/>
      <c r="AX7" s="58"/>
      <c r="AY7" s="57"/>
    </row>
    <row r="8" spans="2:51" ht="15" customHeight="1">
      <c r="B8" s="55"/>
      <c r="C8" s="56"/>
      <c r="D8" s="58"/>
      <c r="E8" s="58"/>
      <c r="F8" s="58"/>
      <c r="AO8" s="58"/>
      <c r="AP8" s="58"/>
      <c r="AQ8" s="58"/>
      <c r="AR8" s="58"/>
      <c r="AS8" s="58"/>
      <c r="AT8" s="58"/>
      <c r="AU8" s="58"/>
      <c r="AV8" s="58"/>
      <c r="AW8" s="58"/>
      <c r="AX8" s="58"/>
      <c r="AY8" s="57"/>
    </row>
    <row r="9" spans="2:51" ht="15" customHeight="1">
      <c r="B9" s="55"/>
      <c r="C9" s="56"/>
      <c r="D9" s="58"/>
      <c r="E9" s="58"/>
      <c r="F9" s="58"/>
      <c r="G9" s="351" t="str">
        <f>条件入力表!C1&amp;条件入力表!C6</f>
        <v>令和７年度　○○市(町村)森林経営管理事業</v>
      </c>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58"/>
      <c r="AW9" s="58"/>
      <c r="AX9" s="58"/>
      <c r="AY9" s="57"/>
    </row>
    <row r="10" spans="2:51" ht="15" customHeight="1">
      <c r="B10" s="55"/>
      <c r="C10" s="56"/>
      <c r="D10" s="58"/>
      <c r="E10" s="58"/>
      <c r="F10" s="58"/>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58"/>
      <c r="AW10" s="58"/>
      <c r="AX10" s="58"/>
      <c r="AY10" s="57"/>
    </row>
    <row r="11" spans="2:51" ht="15" customHeight="1">
      <c r="B11" s="55"/>
      <c r="C11" s="56"/>
      <c r="D11" s="58"/>
      <c r="E11" s="58"/>
      <c r="F11" s="58"/>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58"/>
      <c r="AW11" s="58"/>
      <c r="AX11" s="58"/>
      <c r="AY11" s="57"/>
    </row>
    <row r="12" spans="2:51" ht="15" customHeight="1">
      <c r="B12" s="55"/>
      <c r="C12" s="56"/>
      <c r="D12" s="58"/>
      <c r="E12" s="58"/>
      <c r="F12" s="58"/>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58"/>
      <c r="AW12" s="58"/>
      <c r="AX12" s="58"/>
      <c r="AY12" s="57"/>
    </row>
    <row r="13" spans="2:51" ht="15" customHeight="1">
      <c r="B13" s="55"/>
      <c r="C13" s="56"/>
      <c r="D13" s="58"/>
      <c r="E13" s="58"/>
      <c r="F13" s="58"/>
      <c r="G13" s="58"/>
      <c r="AP13" s="64"/>
      <c r="AQ13" s="64"/>
      <c r="AR13" s="64"/>
      <c r="AS13" s="64"/>
      <c r="AT13" s="64"/>
      <c r="AU13" s="64"/>
      <c r="AV13" s="58"/>
      <c r="AW13" s="58"/>
      <c r="AX13" s="58"/>
      <c r="AY13" s="57"/>
    </row>
    <row r="14" spans="2:51" ht="15" customHeight="1">
      <c r="B14" s="55"/>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7"/>
    </row>
    <row r="15" spans="2:51" ht="15" customHeight="1">
      <c r="B15" s="55"/>
      <c r="C15" s="56"/>
      <c r="D15" s="56"/>
      <c r="E15" s="56"/>
      <c r="F15" s="56"/>
      <c r="G15" s="56"/>
      <c r="H15" s="56"/>
      <c r="I15" s="56"/>
      <c r="J15" s="56"/>
      <c r="K15" s="56"/>
      <c r="L15" s="56"/>
      <c r="M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7"/>
    </row>
    <row r="16" spans="2:51" ht="15" customHeight="1">
      <c r="B16" s="55"/>
      <c r="C16" s="56"/>
      <c r="D16" s="56"/>
      <c r="E16" s="56"/>
      <c r="F16" s="56"/>
      <c r="G16" s="56"/>
      <c r="H16" s="56"/>
      <c r="I16" s="56"/>
      <c r="J16" s="56"/>
      <c r="K16" s="56"/>
      <c r="L16" s="56"/>
      <c r="M16" s="56"/>
      <c r="N16" s="351" t="str">
        <f>条件入力表!C7</f>
        <v>○○市町村　○○地区</v>
      </c>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56"/>
      <c r="AW16" s="56"/>
      <c r="AX16" s="56"/>
      <c r="AY16" s="57"/>
    </row>
    <row r="17" spans="2:51" ht="15" customHeight="1">
      <c r="B17" s="55"/>
      <c r="C17" s="56"/>
      <c r="D17" s="56"/>
      <c r="E17" s="56"/>
      <c r="F17" s="56"/>
      <c r="G17" s="56"/>
      <c r="H17" s="56"/>
      <c r="I17" s="56"/>
      <c r="J17" s="56"/>
      <c r="K17" s="56"/>
      <c r="L17" s="56"/>
      <c r="M17" s="56"/>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56"/>
      <c r="AW17" s="56"/>
      <c r="AX17" s="56"/>
      <c r="AY17" s="57"/>
    </row>
    <row r="18" spans="2:51" ht="15" customHeight="1">
      <c r="B18" s="55"/>
      <c r="C18" s="56"/>
      <c r="D18" s="56"/>
      <c r="E18" s="56"/>
      <c r="F18" s="56"/>
      <c r="G18" s="56"/>
      <c r="H18" s="56"/>
      <c r="I18" s="56"/>
      <c r="J18" s="56"/>
      <c r="K18" s="56"/>
      <c r="L18" s="56"/>
      <c r="M18" s="56"/>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56"/>
      <c r="AW18" s="56"/>
      <c r="AX18" s="56"/>
      <c r="AY18" s="57"/>
    </row>
    <row r="19" spans="2:51" ht="15" customHeight="1">
      <c r="B19" s="55"/>
      <c r="C19" s="56"/>
      <c r="D19" s="56"/>
      <c r="E19" s="56"/>
      <c r="F19" s="56"/>
      <c r="G19" s="56"/>
      <c r="H19" s="56"/>
      <c r="I19" s="56"/>
      <c r="J19" s="56"/>
      <c r="K19" s="56"/>
      <c r="L19" s="56"/>
      <c r="M19" s="56"/>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56"/>
      <c r="AW19" s="56"/>
      <c r="AX19" s="56"/>
      <c r="AY19" s="57"/>
    </row>
    <row r="20" spans="2:51" ht="15" customHeight="1">
      <c r="B20" s="55"/>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7"/>
    </row>
    <row r="21" spans="2:51" ht="15" customHeight="1">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7"/>
    </row>
    <row r="22" spans="2:51" ht="15" customHeight="1">
      <c r="B22" s="55"/>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63"/>
      <c r="AF22" s="63"/>
      <c r="AG22" s="63"/>
      <c r="AH22" s="63"/>
      <c r="AI22" s="63"/>
      <c r="AJ22" s="63"/>
      <c r="AK22" s="63"/>
      <c r="AL22" s="63"/>
      <c r="AM22" s="63"/>
      <c r="AN22" s="63"/>
      <c r="AO22" s="63"/>
      <c r="AP22" s="63"/>
      <c r="AQ22" s="63"/>
      <c r="AR22" s="63"/>
      <c r="AS22" s="63"/>
      <c r="AU22" s="63"/>
      <c r="AV22" s="56"/>
      <c r="AW22" s="56"/>
      <c r="AX22" s="56"/>
      <c r="AY22" s="57"/>
    </row>
    <row r="23" spans="2:51" ht="15" customHeight="1">
      <c r="B23" s="5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63"/>
      <c r="AF23" s="352" t="str">
        <f>条件入力表!C12</f>
        <v>当初設計書</v>
      </c>
      <c r="AG23" s="352"/>
      <c r="AH23" s="352"/>
      <c r="AI23" s="352"/>
      <c r="AJ23" s="352"/>
      <c r="AK23" s="352"/>
      <c r="AL23" s="352"/>
      <c r="AM23" s="352"/>
      <c r="AN23" s="352"/>
      <c r="AO23" s="352"/>
      <c r="AP23" s="352"/>
      <c r="AQ23" s="352"/>
      <c r="AR23" s="352"/>
      <c r="AS23" s="352"/>
      <c r="AT23" s="63"/>
      <c r="AU23" s="63"/>
      <c r="AV23" s="56"/>
      <c r="AW23" s="56"/>
      <c r="AX23" s="56"/>
      <c r="AY23" s="57"/>
    </row>
    <row r="24" spans="2:51" ht="15" customHeight="1">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63"/>
      <c r="AF24" s="352"/>
      <c r="AG24" s="352"/>
      <c r="AH24" s="352"/>
      <c r="AI24" s="352"/>
      <c r="AJ24" s="352"/>
      <c r="AK24" s="352"/>
      <c r="AL24" s="352"/>
      <c r="AM24" s="352"/>
      <c r="AN24" s="352"/>
      <c r="AO24" s="352"/>
      <c r="AP24" s="352"/>
      <c r="AQ24" s="352"/>
      <c r="AR24" s="352"/>
      <c r="AS24" s="352"/>
      <c r="AT24" s="63"/>
      <c r="AU24" s="63"/>
      <c r="AV24" s="56"/>
      <c r="AW24" s="56"/>
      <c r="AX24" s="56"/>
      <c r="AY24" s="57"/>
    </row>
    <row r="25" spans="2:51" ht="15" customHeight="1">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63"/>
      <c r="AF25" s="352"/>
      <c r="AG25" s="352"/>
      <c r="AH25" s="352"/>
      <c r="AI25" s="352"/>
      <c r="AJ25" s="352"/>
      <c r="AK25" s="352"/>
      <c r="AL25" s="352"/>
      <c r="AM25" s="352"/>
      <c r="AN25" s="352"/>
      <c r="AO25" s="352"/>
      <c r="AP25" s="352"/>
      <c r="AQ25" s="352"/>
      <c r="AR25" s="352"/>
      <c r="AS25" s="352"/>
      <c r="AT25" s="63"/>
      <c r="AU25" s="63"/>
      <c r="AV25" s="56"/>
      <c r="AW25" s="56"/>
      <c r="AX25" s="56"/>
      <c r="AY25" s="57"/>
    </row>
    <row r="26" spans="2:51" ht="15" customHeight="1">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352"/>
      <c r="AG26" s="352"/>
      <c r="AH26" s="352"/>
      <c r="AI26" s="352"/>
      <c r="AJ26" s="352"/>
      <c r="AK26" s="352"/>
      <c r="AL26" s="352"/>
      <c r="AM26" s="352"/>
      <c r="AN26" s="352"/>
      <c r="AO26" s="352"/>
      <c r="AP26" s="352"/>
      <c r="AQ26" s="352"/>
      <c r="AR26" s="352"/>
      <c r="AS26" s="352"/>
      <c r="AT26" s="56"/>
      <c r="AU26" s="56"/>
      <c r="AV26" s="56"/>
      <c r="AW26" s="56"/>
      <c r="AX26" s="56"/>
      <c r="AY26" s="57"/>
    </row>
    <row r="27" spans="2:51" ht="15" customHeight="1">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7"/>
    </row>
    <row r="28" spans="2:51" ht="15" customHeight="1">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7"/>
    </row>
    <row r="29" spans="2:51" ht="15" customHeight="1">
      <c r="B29" s="55"/>
      <c r="C29" s="56"/>
      <c r="D29" s="56"/>
      <c r="E29" s="56"/>
      <c r="F29" s="56"/>
      <c r="G29" s="56"/>
      <c r="H29" s="56"/>
      <c r="I29" s="56"/>
      <c r="J29" s="56"/>
      <c r="K29" s="56"/>
      <c r="L29" s="56"/>
      <c r="M29" s="56"/>
      <c r="N29" s="56"/>
      <c r="O29" s="56"/>
      <c r="P29" s="56"/>
      <c r="Q29" s="56"/>
      <c r="R29" s="56"/>
      <c r="S29" s="56"/>
      <c r="T29" s="56"/>
      <c r="U29" s="56"/>
      <c r="V29" s="56"/>
      <c r="W29" s="56"/>
      <c r="X29" s="56"/>
      <c r="Y29" s="354" t="s">
        <v>75</v>
      </c>
      <c r="Z29" s="354"/>
      <c r="AA29" s="354"/>
      <c r="AB29" s="354"/>
      <c r="AC29" s="354"/>
      <c r="AD29" s="354"/>
      <c r="AE29" s="354"/>
      <c r="AF29" s="353" t="str">
        <f>条件入力表!C10</f>
        <v>長野　一郎</v>
      </c>
      <c r="AG29" s="353"/>
      <c r="AH29" s="353"/>
      <c r="AI29" s="353"/>
      <c r="AJ29" s="353"/>
      <c r="AK29" s="353"/>
      <c r="AL29" s="353"/>
      <c r="AM29" s="353"/>
      <c r="AN29" s="353"/>
      <c r="AO29" s="353"/>
      <c r="AP29" s="353"/>
      <c r="AQ29" s="353"/>
      <c r="AR29" s="353"/>
      <c r="AS29" s="353"/>
      <c r="AT29" s="353" t="s">
        <v>74</v>
      </c>
      <c r="AU29" s="353"/>
      <c r="AV29" s="353"/>
      <c r="AW29" s="62"/>
      <c r="AX29" s="56"/>
      <c r="AY29" s="57"/>
    </row>
    <row r="30" spans="2:51" ht="15" customHeight="1">
      <c r="B30" s="55"/>
      <c r="C30" s="56"/>
      <c r="D30" s="56"/>
      <c r="E30" s="56"/>
      <c r="F30" s="56"/>
      <c r="G30" s="56"/>
      <c r="H30" s="56"/>
      <c r="I30" s="56"/>
      <c r="J30" s="56"/>
      <c r="K30" s="56"/>
      <c r="L30" s="56"/>
      <c r="M30" s="56"/>
      <c r="N30" s="56"/>
      <c r="O30" s="56"/>
      <c r="P30" s="56"/>
      <c r="Q30" s="56"/>
      <c r="R30" s="56"/>
      <c r="S30" s="56"/>
      <c r="T30" s="56"/>
      <c r="U30" s="56"/>
      <c r="V30" s="56"/>
      <c r="W30" s="56"/>
      <c r="X30" s="56"/>
      <c r="Y30" s="354"/>
      <c r="Z30" s="354"/>
      <c r="AA30" s="354"/>
      <c r="AB30" s="354"/>
      <c r="AC30" s="354"/>
      <c r="AD30" s="354"/>
      <c r="AE30" s="354"/>
      <c r="AF30" s="353"/>
      <c r="AG30" s="353"/>
      <c r="AH30" s="353"/>
      <c r="AI30" s="353"/>
      <c r="AJ30" s="353"/>
      <c r="AK30" s="353"/>
      <c r="AL30" s="353"/>
      <c r="AM30" s="353"/>
      <c r="AN30" s="353"/>
      <c r="AO30" s="353"/>
      <c r="AP30" s="353"/>
      <c r="AQ30" s="353"/>
      <c r="AR30" s="353"/>
      <c r="AS30" s="353"/>
      <c r="AT30" s="353"/>
      <c r="AU30" s="353"/>
      <c r="AV30" s="353"/>
      <c r="AW30" s="62"/>
      <c r="AX30" s="56"/>
      <c r="AY30" s="57"/>
    </row>
    <row r="31" spans="2:51" ht="15" customHeight="1">
      <c r="B31" s="55"/>
      <c r="C31" s="56"/>
      <c r="D31" s="56"/>
      <c r="E31" s="56"/>
      <c r="F31" s="56"/>
      <c r="G31" s="56"/>
      <c r="H31" s="56"/>
      <c r="I31" s="56"/>
      <c r="J31" s="56"/>
      <c r="K31" s="56"/>
      <c r="L31" s="56"/>
      <c r="M31" s="56"/>
      <c r="N31" s="56"/>
      <c r="O31" s="56"/>
      <c r="P31" s="56"/>
      <c r="Q31" s="56"/>
      <c r="R31" s="56"/>
      <c r="S31" s="56"/>
      <c r="T31" s="56"/>
      <c r="U31" s="56"/>
      <c r="V31" s="56"/>
      <c r="W31" s="56"/>
      <c r="X31" s="56"/>
      <c r="Y31" s="354"/>
      <c r="Z31" s="354"/>
      <c r="AA31" s="354"/>
      <c r="AB31" s="354"/>
      <c r="AC31" s="354"/>
      <c r="AD31" s="354"/>
      <c r="AE31" s="354"/>
      <c r="AF31" s="353"/>
      <c r="AG31" s="353"/>
      <c r="AH31" s="353"/>
      <c r="AI31" s="353"/>
      <c r="AJ31" s="353"/>
      <c r="AK31" s="353"/>
      <c r="AL31" s="353"/>
      <c r="AM31" s="353"/>
      <c r="AN31" s="353"/>
      <c r="AO31" s="353"/>
      <c r="AP31" s="353"/>
      <c r="AQ31" s="353"/>
      <c r="AR31" s="353"/>
      <c r="AS31" s="353"/>
      <c r="AT31" s="353"/>
      <c r="AU31" s="353"/>
      <c r="AV31" s="353"/>
      <c r="AW31" s="62"/>
      <c r="AX31" s="56"/>
      <c r="AY31" s="57"/>
    </row>
    <row r="32" spans="2:51" ht="15" customHeight="1">
      <c r="B32" s="55"/>
      <c r="C32" s="56"/>
      <c r="D32" s="56"/>
      <c r="E32" s="56"/>
      <c r="F32" s="56"/>
      <c r="G32" s="56"/>
      <c r="H32" s="56"/>
      <c r="I32" s="56"/>
      <c r="J32" s="56"/>
      <c r="K32" s="56"/>
      <c r="L32" s="56"/>
      <c r="M32" s="56"/>
      <c r="N32" s="56"/>
      <c r="O32" s="56"/>
      <c r="P32" s="56"/>
      <c r="Q32" s="56"/>
      <c r="R32" s="56"/>
      <c r="S32" s="56"/>
      <c r="T32" s="56"/>
      <c r="U32" s="56"/>
      <c r="V32" s="56"/>
      <c r="W32" s="56"/>
      <c r="X32" s="56"/>
      <c r="Y32" s="354" t="s">
        <v>76</v>
      </c>
      <c r="Z32" s="354"/>
      <c r="AA32" s="354"/>
      <c r="AB32" s="354"/>
      <c r="AC32" s="354"/>
      <c r="AD32" s="354"/>
      <c r="AE32" s="354"/>
      <c r="AF32" s="353" t="str">
        <f>条件入力表!C11</f>
        <v>松本　太郎</v>
      </c>
      <c r="AG32" s="353"/>
      <c r="AH32" s="353"/>
      <c r="AI32" s="353"/>
      <c r="AJ32" s="353"/>
      <c r="AK32" s="353"/>
      <c r="AL32" s="353"/>
      <c r="AM32" s="353"/>
      <c r="AN32" s="353"/>
      <c r="AO32" s="353"/>
      <c r="AP32" s="353"/>
      <c r="AQ32" s="353"/>
      <c r="AR32" s="353"/>
      <c r="AS32" s="353"/>
      <c r="AT32" s="353" t="s">
        <v>74</v>
      </c>
      <c r="AU32" s="353"/>
      <c r="AV32" s="353"/>
      <c r="AW32" s="62"/>
      <c r="AX32" s="56"/>
      <c r="AY32" s="57"/>
    </row>
    <row r="33" spans="2:51" ht="15" customHeight="1">
      <c r="B33" s="55"/>
      <c r="C33" s="56"/>
      <c r="D33" s="56"/>
      <c r="E33" s="56"/>
      <c r="F33" s="56"/>
      <c r="G33" s="56"/>
      <c r="H33" s="56"/>
      <c r="I33" s="56"/>
      <c r="J33" s="56"/>
      <c r="K33" s="56"/>
      <c r="L33" s="56"/>
      <c r="M33" s="56"/>
      <c r="N33" s="56"/>
      <c r="O33" s="56"/>
      <c r="P33" s="56"/>
      <c r="Q33" s="56"/>
      <c r="R33" s="56"/>
      <c r="S33" s="56"/>
      <c r="T33" s="56"/>
      <c r="U33" s="56"/>
      <c r="V33" s="56"/>
      <c r="W33" s="56"/>
      <c r="X33" s="56"/>
      <c r="Y33" s="354"/>
      <c r="Z33" s="354"/>
      <c r="AA33" s="354"/>
      <c r="AB33" s="354"/>
      <c r="AC33" s="354"/>
      <c r="AD33" s="354"/>
      <c r="AE33" s="354"/>
      <c r="AF33" s="353"/>
      <c r="AG33" s="353"/>
      <c r="AH33" s="353"/>
      <c r="AI33" s="353"/>
      <c r="AJ33" s="353"/>
      <c r="AK33" s="353"/>
      <c r="AL33" s="353"/>
      <c r="AM33" s="353"/>
      <c r="AN33" s="353"/>
      <c r="AO33" s="353"/>
      <c r="AP33" s="353"/>
      <c r="AQ33" s="353"/>
      <c r="AR33" s="353"/>
      <c r="AS33" s="353"/>
      <c r="AT33" s="353"/>
      <c r="AU33" s="353"/>
      <c r="AV33" s="353"/>
      <c r="AW33" s="62"/>
      <c r="AX33" s="56"/>
      <c r="AY33" s="57"/>
    </row>
    <row r="34" spans="2:51" ht="15" customHeight="1">
      <c r="B34" s="55"/>
      <c r="C34" s="56"/>
      <c r="D34" s="56"/>
      <c r="E34" s="56"/>
      <c r="F34" s="56"/>
      <c r="G34" s="56"/>
      <c r="H34" s="56"/>
      <c r="I34" s="56"/>
      <c r="J34" s="56"/>
      <c r="K34" s="56"/>
      <c r="L34" s="56"/>
      <c r="M34" s="56"/>
      <c r="N34" s="56"/>
      <c r="O34" s="56"/>
      <c r="P34" s="56"/>
      <c r="Q34" s="56"/>
      <c r="R34" s="56"/>
      <c r="S34" s="56"/>
      <c r="T34" s="56"/>
      <c r="U34" s="56"/>
      <c r="V34" s="56"/>
      <c r="W34" s="56"/>
      <c r="X34" s="56"/>
      <c r="Y34" s="354"/>
      <c r="Z34" s="354"/>
      <c r="AA34" s="354"/>
      <c r="AB34" s="354"/>
      <c r="AC34" s="354"/>
      <c r="AD34" s="354"/>
      <c r="AE34" s="354"/>
      <c r="AF34" s="353"/>
      <c r="AG34" s="353"/>
      <c r="AH34" s="353"/>
      <c r="AI34" s="353"/>
      <c r="AJ34" s="353"/>
      <c r="AK34" s="353"/>
      <c r="AL34" s="353"/>
      <c r="AM34" s="353"/>
      <c r="AN34" s="353"/>
      <c r="AO34" s="353"/>
      <c r="AP34" s="353"/>
      <c r="AQ34" s="353"/>
      <c r="AR34" s="353"/>
      <c r="AS34" s="353"/>
      <c r="AT34" s="353"/>
      <c r="AU34" s="353"/>
      <c r="AV34" s="353"/>
      <c r="AW34" s="62"/>
      <c r="AX34" s="56"/>
      <c r="AY34" s="57"/>
    </row>
    <row r="35" spans="2:51" ht="15" customHeight="1">
      <c r="B35" s="55"/>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7"/>
    </row>
    <row r="36" spans="2:51" ht="15" customHeight="1" thickBot="1">
      <c r="B36" s="59"/>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1"/>
    </row>
    <row r="37" spans="2:51" ht="15" customHeight="1"/>
    <row r="38" spans="2:51" ht="15" customHeight="1"/>
    <row r="39" spans="2:51" ht="15" customHeight="1"/>
    <row r="40" spans="2:51" ht="15" customHeight="1"/>
    <row r="41" spans="2:51" ht="15" customHeight="1"/>
    <row r="42" spans="2:51" ht="15" customHeight="1"/>
    <row r="43" spans="2:51" ht="15" customHeight="1"/>
    <row r="44" spans="2:51" ht="15" customHeight="1"/>
    <row r="45" spans="2:51" ht="15" customHeight="1"/>
    <row r="46" spans="2:51" ht="15" customHeight="1"/>
    <row r="47" spans="2:51" ht="15" customHeight="1"/>
    <row r="48" spans="2:5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sheetData>
  <sheetProtection sheet="1" objects="1" scenarios="1"/>
  <mergeCells count="9">
    <mergeCell ref="G9:AU12"/>
    <mergeCell ref="N16:AU19"/>
    <mergeCell ref="AF23:AS26"/>
    <mergeCell ref="AT32:AV34"/>
    <mergeCell ref="AT29:AV31"/>
    <mergeCell ref="AF29:AS31"/>
    <mergeCell ref="AF32:AS34"/>
    <mergeCell ref="Y29:AE31"/>
    <mergeCell ref="Y32:AE34"/>
  </mergeCells>
  <phoneticPr fontId="1"/>
  <dataValidations disablePrompts="1" count="1">
    <dataValidation type="list" allowBlank="1" showInputMessage="1" showErrorMessage="1" promptTitle="当初設計書,変更設計書" sqref="AE22:AS22 AU22 AT23:AU25 AE23:AE25" xr:uid="{BD619BF5-4228-43AA-B8ED-2958869C9F6F}">
      <formula1>"当初設計書,変更設計書"</formula1>
    </dataValidation>
  </dataValidations>
  <printOptions horizontalCentered="1" verticalCentered="1"/>
  <pageMargins left="0.39370078740157483" right="0.39370078740157483" top="0.59055118110236227"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1A89-95E6-4EBE-B0E7-B8EBF9A9479E}">
  <dimension ref="A1:BN40"/>
  <sheetViews>
    <sheetView showZeros="0" view="pageBreakPreview" zoomScale="85" zoomScaleNormal="100" zoomScaleSheetLayoutView="85" workbookViewId="0"/>
  </sheetViews>
  <sheetFormatPr defaultColWidth="9" defaultRowHeight="13.2"/>
  <cols>
    <col min="1" max="65" width="2.19921875" style="105" customWidth="1"/>
    <col min="66" max="66" width="6.8984375" style="105" customWidth="1"/>
    <col min="67" max="67" width="2.19921875" style="105" customWidth="1"/>
    <col min="68" max="16384" width="9" style="105"/>
  </cols>
  <sheetData>
    <row r="1" spans="1:61" ht="13.8" thickBot="1"/>
    <row r="2" spans="1:61">
      <c r="A2" s="355" t="s">
        <v>127</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7"/>
    </row>
    <row r="3" spans="1:61">
      <c r="A3" s="358"/>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60"/>
    </row>
    <row r="4" spans="1:61">
      <c r="A4" s="358"/>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359"/>
      <c r="AW4" s="359"/>
      <c r="AX4" s="359"/>
      <c r="AY4" s="359"/>
      <c r="AZ4" s="359"/>
      <c r="BA4" s="359"/>
      <c r="BB4" s="359"/>
      <c r="BC4" s="359"/>
      <c r="BD4" s="359"/>
      <c r="BE4" s="359"/>
      <c r="BF4" s="359"/>
      <c r="BG4" s="360"/>
    </row>
    <row r="5" spans="1:61">
      <c r="A5" s="361"/>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3"/>
    </row>
    <row r="6" spans="1:61">
      <c r="A6" s="364" t="s">
        <v>94</v>
      </c>
      <c r="B6" s="365"/>
      <c r="C6" s="365"/>
      <c r="D6" s="365"/>
      <c r="E6" s="365"/>
      <c r="F6" s="365"/>
      <c r="G6" s="365"/>
      <c r="H6" s="365"/>
      <c r="I6" s="365"/>
      <c r="J6" s="365"/>
      <c r="K6" s="365"/>
      <c r="L6" s="365"/>
      <c r="M6" s="365"/>
      <c r="N6" s="365"/>
      <c r="O6" s="365"/>
      <c r="P6" s="365"/>
      <c r="Q6" s="365"/>
      <c r="R6" s="365"/>
      <c r="S6" s="366"/>
      <c r="T6" s="370" t="s">
        <v>95</v>
      </c>
      <c r="U6" s="365"/>
      <c r="V6" s="365"/>
      <c r="W6" s="365"/>
      <c r="X6" s="365"/>
      <c r="Y6" s="365"/>
      <c r="Z6" s="365"/>
      <c r="AA6" s="365"/>
      <c r="AB6" s="365"/>
      <c r="AC6" s="365"/>
      <c r="AD6" s="365"/>
      <c r="AE6" s="365"/>
      <c r="AF6" s="365"/>
      <c r="AG6" s="365"/>
      <c r="AH6" s="365"/>
      <c r="AI6" s="365"/>
      <c r="AJ6" s="365"/>
      <c r="AK6" s="365"/>
      <c r="AL6" s="365"/>
      <c r="AM6" s="365"/>
      <c r="AN6" s="365"/>
      <c r="AO6" s="365"/>
      <c r="AP6" s="365"/>
      <c r="AQ6" s="366"/>
      <c r="AR6" s="370" t="s">
        <v>96</v>
      </c>
      <c r="AS6" s="365"/>
      <c r="AT6" s="365"/>
      <c r="AU6" s="365"/>
      <c r="AV6" s="365"/>
      <c r="AW6" s="365"/>
      <c r="AX6" s="365"/>
      <c r="AY6" s="365"/>
      <c r="AZ6" s="365"/>
      <c r="BA6" s="365"/>
      <c r="BB6" s="365"/>
      <c r="BC6" s="365"/>
      <c r="BD6" s="365"/>
      <c r="BE6" s="365"/>
      <c r="BF6" s="365"/>
      <c r="BG6" s="372"/>
    </row>
    <row r="7" spans="1:61">
      <c r="A7" s="367"/>
      <c r="B7" s="368"/>
      <c r="C7" s="368"/>
      <c r="D7" s="368"/>
      <c r="E7" s="368"/>
      <c r="F7" s="368"/>
      <c r="G7" s="368"/>
      <c r="H7" s="368"/>
      <c r="I7" s="368"/>
      <c r="J7" s="368"/>
      <c r="K7" s="368"/>
      <c r="L7" s="368"/>
      <c r="M7" s="368"/>
      <c r="N7" s="368"/>
      <c r="O7" s="368"/>
      <c r="P7" s="368"/>
      <c r="Q7" s="368"/>
      <c r="R7" s="368"/>
      <c r="S7" s="369"/>
      <c r="T7" s="371"/>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71"/>
      <c r="AS7" s="368"/>
      <c r="AT7" s="368"/>
      <c r="AU7" s="368"/>
      <c r="AV7" s="368"/>
      <c r="AW7" s="368"/>
      <c r="AX7" s="368"/>
      <c r="AY7" s="368"/>
      <c r="AZ7" s="368"/>
      <c r="BA7" s="368"/>
      <c r="BB7" s="368"/>
      <c r="BC7" s="368"/>
      <c r="BD7" s="368"/>
      <c r="BE7" s="368"/>
      <c r="BF7" s="368"/>
      <c r="BG7" s="373"/>
    </row>
    <row r="8" spans="1:61">
      <c r="A8" s="367"/>
      <c r="B8" s="368"/>
      <c r="C8" s="368"/>
      <c r="D8" s="368"/>
      <c r="E8" s="368"/>
      <c r="F8" s="368"/>
      <c r="G8" s="368"/>
      <c r="H8" s="368"/>
      <c r="I8" s="368"/>
      <c r="J8" s="368"/>
      <c r="K8" s="368"/>
      <c r="L8" s="368"/>
      <c r="M8" s="368"/>
      <c r="N8" s="368"/>
      <c r="O8" s="368"/>
      <c r="P8" s="368"/>
      <c r="Q8" s="368"/>
      <c r="R8" s="368"/>
      <c r="S8" s="369"/>
      <c r="T8" s="371"/>
      <c r="U8" s="368"/>
      <c r="V8" s="368"/>
      <c r="W8" s="368"/>
      <c r="X8" s="368"/>
      <c r="Y8" s="368"/>
      <c r="Z8" s="368"/>
      <c r="AA8" s="368"/>
      <c r="AB8" s="368"/>
      <c r="AC8" s="368"/>
      <c r="AD8" s="368"/>
      <c r="AE8" s="368"/>
      <c r="AF8" s="368"/>
      <c r="AG8" s="368"/>
      <c r="AH8" s="368"/>
      <c r="AI8" s="368"/>
      <c r="AJ8" s="368"/>
      <c r="AK8" s="368"/>
      <c r="AL8" s="368"/>
      <c r="AM8" s="368"/>
      <c r="AN8" s="368"/>
      <c r="AO8" s="368"/>
      <c r="AP8" s="368"/>
      <c r="AQ8" s="369"/>
      <c r="AR8" s="371"/>
      <c r="AS8" s="368"/>
      <c r="AT8" s="368"/>
      <c r="AU8" s="368"/>
      <c r="AV8" s="368"/>
      <c r="AW8" s="368"/>
      <c r="AX8" s="368"/>
      <c r="AY8" s="368"/>
      <c r="AZ8" s="368"/>
      <c r="BA8" s="368"/>
      <c r="BB8" s="368"/>
      <c r="BC8" s="368"/>
      <c r="BD8" s="368"/>
      <c r="BE8" s="368"/>
      <c r="BF8" s="368"/>
      <c r="BG8" s="373"/>
    </row>
    <row r="9" spans="1:61" ht="13.5" customHeight="1">
      <c r="A9" s="367"/>
      <c r="B9" s="368"/>
      <c r="C9" s="368"/>
      <c r="D9" s="368"/>
      <c r="E9" s="368"/>
      <c r="F9" s="368"/>
      <c r="G9" s="368"/>
      <c r="H9" s="368"/>
      <c r="I9" s="368"/>
      <c r="J9" s="368"/>
      <c r="K9" s="368"/>
      <c r="L9" s="368"/>
      <c r="M9" s="368"/>
      <c r="N9" s="368"/>
      <c r="O9" s="368"/>
      <c r="P9" s="368"/>
      <c r="Q9" s="368"/>
      <c r="R9" s="368"/>
      <c r="S9" s="369"/>
      <c r="T9" s="371"/>
      <c r="U9" s="368"/>
      <c r="V9" s="368"/>
      <c r="W9" s="368"/>
      <c r="X9" s="368"/>
      <c r="Y9" s="368"/>
      <c r="Z9" s="368"/>
      <c r="AA9" s="368"/>
      <c r="AB9" s="368"/>
      <c r="AC9" s="368"/>
      <c r="AD9" s="368"/>
      <c r="AE9" s="368"/>
      <c r="AF9" s="368"/>
      <c r="AG9" s="368"/>
      <c r="AH9" s="368"/>
      <c r="AI9" s="368"/>
      <c r="AJ9" s="368"/>
      <c r="AK9" s="368"/>
      <c r="AL9" s="368"/>
      <c r="AM9" s="368"/>
      <c r="AN9" s="368"/>
      <c r="AO9" s="368"/>
      <c r="AP9" s="368"/>
      <c r="AQ9" s="369"/>
      <c r="AR9" s="371"/>
      <c r="AS9" s="368"/>
      <c r="AT9" s="368"/>
      <c r="AU9" s="368"/>
      <c r="AV9" s="368"/>
      <c r="AW9" s="368"/>
      <c r="AX9" s="368"/>
      <c r="AY9" s="368"/>
      <c r="AZ9" s="368"/>
      <c r="BA9" s="368"/>
      <c r="BB9" s="368"/>
      <c r="BC9" s="368"/>
      <c r="BD9" s="368"/>
      <c r="BE9" s="368"/>
      <c r="BF9" s="368"/>
      <c r="BG9" s="373"/>
    </row>
    <row r="10" spans="1:61" ht="13.5" customHeight="1" thickBot="1">
      <c r="A10" s="367"/>
      <c r="B10" s="368"/>
      <c r="C10" s="368"/>
      <c r="D10" s="368"/>
      <c r="E10" s="368"/>
      <c r="F10" s="368"/>
      <c r="G10" s="368"/>
      <c r="H10" s="368"/>
      <c r="I10" s="368"/>
      <c r="J10" s="368"/>
      <c r="K10" s="368"/>
      <c r="L10" s="368"/>
      <c r="M10" s="368"/>
      <c r="N10" s="368"/>
      <c r="O10" s="368"/>
      <c r="P10" s="368"/>
      <c r="Q10" s="368"/>
      <c r="R10" s="368"/>
      <c r="S10" s="369"/>
      <c r="T10" s="371"/>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9"/>
      <c r="AR10" s="371"/>
      <c r="AS10" s="368"/>
      <c r="AT10" s="368"/>
      <c r="AU10" s="368"/>
      <c r="AV10" s="368"/>
      <c r="AW10" s="368"/>
      <c r="AX10" s="368"/>
      <c r="AY10" s="368"/>
      <c r="AZ10" s="368"/>
      <c r="BA10" s="368"/>
      <c r="BB10" s="368"/>
      <c r="BC10" s="368"/>
      <c r="BD10" s="368"/>
      <c r="BE10" s="368"/>
      <c r="BF10" s="368"/>
      <c r="BG10" s="373"/>
      <c r="BI10" s="106"/>
    </row>
    <row r="11" spans="1:61" ht="13.5" customHeight="1" thickTop="1">
      <c r="A11" s="107"/>
      <c r="B11" s="108"/>
      <c r="C11" s="374" t="s">
        <v>116</v>
      </c>
      <c r="D11" s="374"/>
      <c r="E11" s="374"/>
      <c r="F11" s="374"/>
      <c r="G11" s="374"/>
      <c r="H11" s="374"/>
      <c r="I11" s="374"/>
      <c r="J11" s="374"/>
      <c r="K11" s="374"/>
      <c r="L11" s="374"/>
      <c r="M11" s="374"/>
      <c r="N11" s="374"/>
      <c r="O11" s="374"/>
      <c r="P11" s="374"/>
      <c r="Q11" s="374"/>
      <c r="R11" s="109"/>
      <c r="S11" s="110"/>
      <c r="T11" s="111"/>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112"/>
      <c r="AR11" s="379"/>
      <c r="AS11" s="380"/>
      <c r="AT11" s="380"/>
      <c r="AU11" s="380"/>
      <c r="AV11" s="380"/>
      <c r="AW11" s="380"/>
      <c r="AX11" s="380"/>
      <c r="AY11" s="380"/>
      <c r="AZ11" s="380"/>
      <c r="BA11" s="380"/>
      <c r="BB11" s="380"/>
      <c r="BC11" s="380"/>
      <c r="BD11" s="380"/>
      <c r="BE11" s="380"/>
      <c r="BF11" s="380"/>
      <c r="BG11" s="381"/>
      <c r="BI11" s="106"/>
    </row>
    <row r="12" spans="1:61" ht="13.5" customHeight="1">
      <c r="A12" s="113"/>
      <c r="B12" s="114"/>
      <c r="C12" s="375"/>
      <c r="D12" s="375"/>
      <c r="E12" s="375"/>
      <c r="F12" s="375"/>
      <c r="G12" s="375"/>
      <c r="H12" s="375"/>
      <c r="I12" s="375"/>
      <c r="J12" s="375"/>
      <c r="K12" s="375"/>
      <c r="L12" s="375"/>
      <c r="M12" s="375"/>
      <c r="N12" s="375"/>
      <c r="O12" s="375"/>
      <c r="P12" s="375"/>
      <c r="Q12" s="375"/>
      <c r="R12" s="115"/>
      <c r="S12" s="116"/>
      <c r="T12" s="117"/>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118"/>
      <c r="AR12" s="382"/>
      <c r="AS12" s="383"/>
      <c r="AT12" s="383"/>
      <c r="AU12" s="383"/>
      <c r="AV12" s="383"/>
      <c r="AW12" s="383"/>
      <c r="AX12" s="383"/>
      <c r="AY12" s="383"/>
      <c r="AZ12" s="383"/>
      <c r="BA12" s="383"/>
      <c r="BB12" s="383"/>
      <c r="BC12" s="383"/>
      <c r="BD12" s="383"/>
      <c r="BE12" s="383"/>
      <c r="BF12" s="383"/>
      <c r="BG12" s="384"/>
      <c r="BI12" s="106"/>
    </row>
    <row r="13" spans="1:61" ht="13.5" customHeight="1">
      <c r="A13" s="113"/>
      <c r="B13" s="114"/>
      <c r="C13" s="375"/>
      <c r="D13" s="375"/>
      <c r="E13" s="375"/>
      <c r="F13" s="375"/>
      <c r="G13" s="375"/>
      <c r="H13" s="375"/>
      <c r="I13" s="375"/>
      <c r="J13" s="375"/>
      <c r="K13" s="375"/>
      <c r="L13" s="375"/>
      <c r="M13" s="375"/>
      <c r="N13" s="375"/>
      <c r="O13" s="375"/>
      <c r="P13" s="375"/>
      <c r="Q13" s="375"/>
      <c r="R13" s="115"/>
      <c r="S13" s="116"/>
      <c r="T13" s="119"/>
      <c r="U13" s="385">
        <f>総括内訳表!G9</f>
        <v>0</v>
      </c>
      <c r="V13" s="385"/>
      <c r="W13" s="385"/>
      <c r="X13" s="385"/>
      <c r="Y13" s="385"/>
      <c r="Z13" s="385"/>
      <c r="AA13" s="385"/>
      <c r="AB13" s="385"/>
      <c r="AC13" s="385"/>
      <c r="AD13" s="385"/>
      <c r="AE13" s="385"/>
      <c r="AF13" s="385"/>
      <c r="AG13" s="385"/>
      <c r="AH13" s="385"/>
      <c r="AI13" s="385"/>
      <c r="AJ13" s="385"/>
      <c r="AK13" s="385"/>
      <c r="AL13" s="385"/>
      <c r="AM13" s="385"/>
      <c r="AN13" s="385"/>
      <c r="AO13" s="385"/>
      <c r="AP13" s="385"/>
      <c r="AQ13" s="120"/>
      <c r="AR13" s="382" t="s">
        <v>97</v>
      </c>
      <c r="AS13" s="383"/>
      <c r="AT13" s="383"/>
      <c r="AU13" s="383"/>
      <c r="AV13" s="383"/>
      <c r="AW13" s="383"/>
      <c r="AX13" s="383"/>
      <c r="AY13" s="383"/>
      <c r="AZ13" s="383"/>
      <c r="BA13" s="383"/>
      <c r="BB13" s="383"/>
      <c r="BC13" s="383"/>
      <c r="BD13" s="383"/>
      <c r="BE13" s="383"/>
      <c r="BF13" s="383"/>
      <c r="BG13" s="384"/>
      <c r="BI13" s="106"/>
    </row>
    <row r="14" spans="1:61" ht="13.5" customHeight="1">
      <c r="A14" s="121"/>
      <c r="B14" s="122"/>
      <c r="C14" s="376"/>
      <c r="D14" s="376"/>
      <c r="E14" s="376"/>
      <c r="F14" s="376"/>
      <c r="G14" s="376"/>
      <c r="H14" s="376"/>
      <c r="I14" s="376"/>
      <c r="J14" s="376"/>
      <c r="K14" s="376"/>
      <c r="L14" s="376"/>
      <c r="M14" s="376"/>
      <c r="N14" s="376"/>
      <c r="O14" s="376"/>
      <c r="P14" s="376"/>
      <c r="Q14" s="376"/>
      <c r="R14" s="123"/>
      <c r="S14" s="124"/>
      <c r="T14" s="125"/>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126"/>
      <c r="AR14" s="387"/>
      <c r="AS14" s="388"/>
      <c r="AT14" s="388"/>
      <c r="AU14" s="388"/>
      <c r="AV14" s="388"/>
      <c r="AW14" s="388"/>
      <c r="AX14" s="388"/>
      <c r="AY14" s="388"/>
      <c r="AZ14" s="388"/>
      <c r="BA14" s="388"/>
      <c r="BB14" s="388"/>
      <c r="BC14" s="388"/>
      <c r="BD14" s="388"/>
      <c r="BE14" s="388"/>
      <c r="BF14" s="388"/>
      <c r="BG14" s="389"/>
      <c r="BI14" s="106"/>
    </row>
    <row r="15" spans="1:61" ht="13.5" customHeight="1">
      <c r="A15" s="127"/>
      <c r="B15" s="128"/>
      <c r="C15" s="390" t="s">
        <v>163</v>
      </c>
      <c r="D15" s="390"/>
      <c r="E15" s="390"/>
      <c r="F15" s="390"/>
      <c r="G15" s="390"/>
      <c r="H15" s="390"/>
      <c r="I15" s="390"/>
      <c r="J15" s="390"/>
      <c r="K15" s="390"/>
      <c r="L15" s="390"/>
      <c r="M15" s="390"/>
      <c r="N15" s="390"/>
      <c r="O15" s="390"/>
      <c r="P15" s="390"/>
      <c r="Q15" s="390"/>
      <c r="R15" s="129"/>
      <c r="S15" s="130"/>
      <c r="T15" s="131"/>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132"/>
      <c r="AR15" s="394"/>
      <c r="AS15" s="395"/>
      <c r="AT15" s="395"/>
      <c r="AU15" s="395"/>
      <c r="AV15" s="395"/>
      <c r="AW15" s="395"/>
      <c r="AX15" s="395"/>
      <c r="AY15" s="395"/>
      <c r="AZ15" s="395"/>
      <c r="BA15" s="395"/>
      <c r="BB15" s="395"/>
      <c r="BC15" s="395"/>
      <c r="BD15" s="395"/>
      <c r="BE15" s="395"/>
      <c r="BF15" s="395"/>
      <c r="BG15" s="396"/>
      <c r="BI15" s="106"/>
    </row>
    <row r="16" spans="1:61" ht="13.5" customHeight="1">
      <c r="A16" s="113"/>
      <c r="B16" s="114"/>
      <c r="C16" s="375"/>
      <c r="D16" s="375"/>
      <c r="E16" s="375"/>
      <c r="F16" s="375"/>
      <c r="G16" s="375"/>
      <c r="H16" s="375"/>
      <c r="I16" s="375"/>
      <c r="J16" s="375"/>
      <c r="K16" s="375"/>
      <c r="L16" s="375"/>
      <c r="M16" s="375"/>
      <c r="N16" s="375"/>
      <c r="O16" s="375"/>
      <c r="P16" s="375"/>
      <c r="Q16" s="375"/>
      <c r="R16" s="115"/>
      <c r="S16" s="116"/>
      <c r="T16" s="117"/>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118"/>
      <c r="AR16" s="382"/>
      <c r="AS16" s="383"/>
      <c r="AT16" s="383"/>
      <c r="AU16" s="383"/>
      <c r="AV16" s="383"/>
      <c r="AW16" s="383"/>
      <c r="AX16" s="383"/>
      <c r="AY16" s="383"/>
      <c r="AZ16" s="383"/>
      <c r="BA16" s="383"/>
      <c r="BB16" s="383"/>
      <c r="BC16" s="383"/>
      <c r="BD16" s="383"/>
      <c r="BE16" s="383"/>
      <c r="BF16" s="383"/>
      <c r="BG16" s="384"/>
      <c r="BI16" s="106"/>
    </row>
    <row r="17" spans="1:61" ht="13.5" customHeight="1">
      <c r="A17" s="113"/>
      <c r="B17" s="114"/>
      <c r="C17" s="375"/>
      <c r="D17" s="375"/>
      <c r="E17" s="375"/>
      <c r="F17" s="375"/>
      <c r="G17" s="375"/>
      <c r="H17" s="375"/>
      <c r="I17" s="375"/>
      <c r="J17" s="375"/>
      <c r="K17" s="375"/>
      <c r="L17" s="375"/>
      <c r="M17" s="375"/>
      <c r="N17" s="375"/>
      <c r="O17" s="375"/>
      <c r="P17" s="375"/>
      <c r="Q17" s="375"/>
      <c r="R17" s="115"/>
      <c r="S17" s="116"/>
      <c r="T17" s="119"/>
      <c r="U17" s="385">
        <f>U13*0.1</f>
        <v>0</v>
      </c>
      <c r="V17" s="385"/>
      <c r="W17" s="385"/>
      <c r="X17" s="385"/>
      <c r="Y17" s="385"/>
      <c r="Z17" s="385"/>
      <c r="AA17" s="385"/>
      <c r="AB17" s="385"/>
      <c r="AC17" s="385"/>
      <c r="AD17" s="385"/>
      <c r="AE17" s="385"/>
      <c r="AF17" s="385"/>
      <c r="AG17" s="385"/>
      <c r="AH17" s="385"/>
      <c r="AI17" s="385"/>
      <c r="AJ17" s="385"/>
      <c r="AK17" s="385"/>
      <c r="AL17" s="385"/>
      <c r="AM17" s="385"/>
      <c r="AN17" s="385"/>
      <c r="AO17" s="385"/>
      <c r="AP17" s="385"/>
      <c r="AQ17" s="120"/>
      <c r="AR17" s="382" t="s">
        <v>98</v>
      </c>
      <c r="AS17" s="383"/>
      <c r="AT17" s="383"/>
      <c r="AU17" s="383"/>
      <c r="AV17" s="383"/>
      <c r="AW17" s="383"/>
      <c r="AX17" s="383"/>
      <c r="AY17" s="383"/>
      <c r="AZ17" s="383"/>
      <c r="BA17" s="383"/>
      <c r="BB17" s="383"/>
      <c r="BC17" s="383"/>
      <c r="BD17" s="383"/>
      <c r="BE17" s="383"/>
      <c r="BF17" s="383"/>
      <c r="BG17" s="384"/>
      <c r="BI17" s="106"/>
    </row>
    <row r="18" spans="1:61" ht="13.5" customHeight="1">
      <c r="A18" s="121"/>
      <c r="B18" s="122"/>
      <c r="C18" s="376"/>
      <c r="D18" s="376"/>
      <c r="E18" s="376"/>
      <c r="F18" s="376"/>
      <c r="G18" s="376"/>
      <c r="H18" s="376"/>
      <c r="I18" s="376"/>
      <c r="J18" s="376"/>
      <c r="K18" s="376"/>
      <c r="L18" s="376"/>
      <c r="M18" s="376"/>
      <c r="N18" s="376"/>
      <c r="O18" s="376"/>
      <c r="P18" s="376"/>
      <c r="Q18" s="376"/>
      <c r="R18" s="123"/>
      <c r="S18" s="124"/>
      <c r="T18" s="125"/>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126"/>
      <c r="AR18" s="387"/>
      <c r="AS18" s="388"/>
      <c r="AT18" s="388"/>
      <c r="AU18" s="388"/>
      <c r="AV18" s="388"/>
      <c r="AW18" s="388"/>
      <c r="AX18" s="388"/>
      <c r="AY18" s="388"/>
      <c r="AZ18" s="388"/>
      <c r="BA18" s="388"/>
      <c r="BB18" s="388"/>
      <c r="BC18" s="388"/>
      <c r="BD18" s="388"/>
      <c r="BE18" s="388"/>
      <c r="BF18" s="388"/>
      <c r="BG18" s="389"/>
      <c r="BI18" s="106"/>
    </row>
    <row r="19" spans="1:61" ht="13.5" customHeight="1">
      <c r="A19" s="127"/>
      <c r="B19" s="128"/>
      <c r="C19" s="390" t="s">
        <v>117</v>
      </c>
      <c r="D19" s="390"/>
      <c r="E19" s="390"/>
      <c r="F19" s="390"/>
      <c r="G19" s="390"/>
      <c r="H19" s="390"/>
      <c r="I19" s="390"/>
      <c r="J19" s="390"/>
      <c r="K19" s="390"/>
      <c r="L19" s="390"/>
      <c r="M19" s="390"/>
      <c r="N19" s="390"/>
      <c r="O19" s="390"/>
      <c r="P19" s="390"/>
      <c r="Q19" s="390"/>
      <c r="R19" s="129"/>
      <c r="S19" s="130"/>
      <c r="T19" s="131"/>
      <c r="U19" s="392"/>
      <c r="V19" s="392"/>
      <c r="W19" s="392"/>
      <c r="X19" s="392"/>
      <c r="Y19" s="392"/>
      <c r="Z19" s="392"/>
      <c r="AA19" s="392"/>
      <c r="AB19" s="392"/>
      <c r="AC19" s="392"/>
      <c r="AD19" s="392"/>
      <c r="AE19" s="392"/>
      <c r="AF19" s="392"/>
      <c r="AG19" s="392"/>
      <c r="AH19" s="392"/>
      <c r="AI19" s="392"/>
      <c r="AJ19" s="392"/>
      <c r="AK19" s="392"/>
      <c r="AL19" s="392"/>
      <c r="AM19" s="392"/>
      <c r="AN19" s="392"/>
      <c r="AO19" s="392"/>
      <c r="AP19" s="392"/>
      <c r="AQ19" s="132"/>
      <c r="AR19" s="394"/>
      <c r="AS19" s="395"/>
      <c r="AT19" s="395"/>
      <c r="AU19" s="395"/>
      <c r="AV19" s="395"/>
      <c r="AW19" s="395"/>
      <c r="AX19" s="395"/>
      <c r="AY19" s="395"/>
      <c r="AZ19" s="395"/>
      <c r="BA19" s="395"/>
      <c r="BB19" s="395"/>
      <c r="BC19" s="395"/>
      <c r="BD19" s="395"/>
      <c r="BE19" s="395"/>
      <c r="BF19" s="395"/>
      <c r="BG19" s="396"/>
      <c r="BI19" s="106"/>
    </row>
    <row r="20" spans="1:61" ht="13.5" customHeight="1">
      <c r="A20" s="113"/>
      <c r="B20" s="114"/>
      <c r="C20" s="375"/>
      <c r="D20" s="375"/>
      <c r="E20" s="375"/>
      <c r="F20" s="375"/>
      <c r="G20" s="375"/>
      <c r="H20" s="375"/>
      <c r="I20" s="375"/>
      <c r="J20" s="375"/>
      <c r="K20" s="375"/>
      <c r="L20" s="375"/>
      <c r="M20" s="375"/>
      <c r="N20" s="375"/>
      <c r="O20" s="375"/>
      <c r="P20" s="375"/>
      <c r="Q20" s="375"/>
      <c r="R20" s="115"/>
      <c r="S20" s="116"/>
      <c r="T20" s="117"/>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118"/>
      <c r="AR20" s="382"/>
      <c r="AS20" s="383"/>
      <c r="AT20" s="383"/>
      <c r="AU20" s="383"/>
      <c r="AV20" s="383"/>
      <c r="AW20" s="383"/>
      <c r="AX20" s="383"/>
      <c r="AY20" s="383"/>
      <c r="AZ20" s="383"/>
      <c r="BA20" s="383"/>
      <c r="BB20" s="383"/>
      <c r="BC20" s="383"/>
      <c r="BD20" s="383"/>
      <c r="BE20" s="383"/>
      <c r="BF20" s="383"/>
      <c r="BG20" s="384"/>
      <c r="BI20" s="106"/>
    </row>
    <row r="21" spans="1:61" ht="13.5" customHeight="1">
      <c r="A21" s="113"/>
      <c r="B21" s="114"/>
      <c r="C21" s="375"/>
      <c r="D21" s="375"/>
      <c r="E21" s="375"/>
      <c r="F21" s="375"/>
      <c r="G21" s="375"/>
      <c r="H21" s="375"/>
      <c r="I21" s="375"/>
      <c r="J21" s="375"/>
      <c r="K21" s="375"/>
      <c r="L21" s="375"/>
      <c r="M21" s="375"/>
      <c r="N21" s="375"/>
      <c r="O21" s="375"/>
      <c r="P21" s="375"/>
      <c r="Q21" s="375"/>
      <c r="R21" s="115"/>
      <c r="S21" s="116"/>
      <c r="T21" s="119"/>
      <c r="U21" s="385">
        <f>U13+U17</f>
        <v>0</v>
      </c>
      <c r="V21" s="385"/>
      <c r="W21" s="385"/>
      <c r="X21" s="385"/>
      <c r="Y21" s="385"/>
      <c r="Z21" s="385"/>
      <c r="AA21" s="385"/>
      <c r="AB21" s="385"/>
      <c r="AC21" s="385"/>
      <c r="AD21" s="385"/>
      <c r="AE21" s="385"/>
      <c r="AF21" s="385"/>
      <c r="AG21" s="385"/>
      <c r="AH21" s="385"/>
      <c r="AI21" s="385"/>
      <c r="AJ21" s="385"/>
      <c r="AK21" s="385"/>
      <c r="AL21" s="385"/>
      <c r="AM21" s="385"/>
      <c r="AN21" s="385"/>
      <c r="AO21" s="385"/>
      <c r="AP21" s="385"/>
      <c r="AQ21" s="120"/>
      <c r="AR21" s="382"/>
      <c r="AS21" s="383"/>
      <c r="AT21" s="383"/>
      <c r="AU21" s="383"/>
      <c r="AV21" s="383"/>
      <c r="AW21" s="383"/>
      <c r="AX21" s="383"/>
      <c r="AY21" s="383"/>
      <c r="AZ21" s="383"/>
      <c r="BA21" s="383"/>
      <c r="BB21" s="383"/>
      <c r="BC21" s="383"/>
      <c r="BD21" s="383"/>
      <c r="BE21" s="383"/>
      <c r="BF21" s="383"/>
      <c r="BG21" s="384"/>
      <c r="BI21" s="106"/>
    </row>
    <row r="22" spans="1:61" ht="13.5" customHeight="1" thickBot="1">
      <c r="A22" s="133"/>
      <c r="B22" s="134"/>
      <c r="C22" s="391"/>
      <c r="D22" s="391"/>
      <c r="E22" s="391"/>
      <c r="F22" s="391"/>
      <c r="G22" s="391"/>
      <c r="H22" s="391"/>
      <c r="I22" s="391"/>
      <c r="J22" s="391"/>
      <c r="K22" s="391"/>
      <c r="L22" s="391"/>
      <c r="M22" s="391"/>
      <c r="N22" s="391"/>
      <c r="O22" s="391"/>
      <c r="P22" s="391"/>
      <c r="Q22" s="391"/>
      <c r="R22" s="135"/>
      <c r="S22" s="136"/>
      <c r="T22" s="13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138"/>
      <c r="AR22" s="398"/>
      <c r="AS22" s="399"/>
      <c r="AT22" s="399"/>
      <c r="AU22" s="399"/>
      <c r="AV22" s="399"/>
      <c r="AW22" s="399"/>
      <c r="AX22" s="399"/>
      <c r="AY22" s="399"/>
      <c r="AZ22" s="399"/>
      <c r="BA22" s="399"/>
      <c r="BB22" s="399"/>
      <c r="BC22" s="399"/>
      <c r="BD22" s="399"/>
      <c r="BE22" s="399"/>
      <c r="BF22" s="399"/>
      <c r="BG22" s="400"/>
      <c r="BI22" s="106"/>
    </row>
    <row r="23" spans="1:61" ht="13.5" customHeight="1">
      <c r="A23" s="113"/>
      <c r="B23" s="114"/>
      <c r="C23" s="375" t="s">
        <v>124</v>
      </c>
      <c r="D23" s="375"/>
      <c r="E23" s="375"/>
      <c r="F23" s="375"/>
      <c r="G23" s="375"/>
      <c r="H23" s="375"/>
      <c r="I23" s="375"/>
      <c r="J23" s="375"/>
      <c r="K23" s="375"/>
      <c r="L23" s="375"/>
      <c r="M23" s="375"/>
      <c r="N23" s="375"/>
      <c r="O23" s="375"/>
      <c r="P23" s="375"/>
      <c r="Q23" s="375"/>
      <c r="R23" s="115"/>
      <c r="S23" s="116"/>
      <c r="T23" s="117"/>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118"/>
      <c r="AR23" s="382"/>
      <c r="AS23" s="383"/>
      <c r="AT23" s="383"/>
      <c r="AU23" s="383"/>
      <c r="AV23" s="383"/>
      <c r="AW23" s="383"/>
      <c r="AX23" s="383"/>
      <c r="AY23" s="383"/>
      <c r="AZ23" s="383"/>
      <c r="BA23" s="383"/>
      <c r="BB23" s="383"/>
      <c r="BC23" s="383"/>
      <c r="BD23" s="383"/>
      <c r="BE23" s="383"/>
      <c r="BF23" s="383"/>
      <c r="BG23" s="384"/>
      <c r="BI23" s="106"/>
    </row>
    <row r="24" spans="1:61" ht="13.5" customHeight="1">
      <c r="A24" s="113"/>
      <c r="B24" s="114"/>
      <c r="C24" s="375"/>
      <c r="D24" s="375"/>
      <c r="E24" s="375"/>
      <c r="F24" s="375"/>
      <c r="G24" s="375"/>
      <c r="H24" s="375"/>
      <c r="I24" s="375"/>
      <c r="J24" s="375"/>
      <c r="K24" s="375"/>
      <c r="L24" s="375"/>
      <c r="M24" s="375"/>
      <c r="N24" s="375"/>
      <c r="O24" s="375"/>
      <c r="P24" s="375"/>
      <c r="Q24" s="375"/>
      <c r="R24" s="115"/>
      <c r="S24" s="116"/>
      <c r="T24" s="117"/>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118"/>
      <c r="AR24" s="382"/>
      <c r="AS24" s="383"/>
      <c r="AT24" s="383"/>
      <c r="AU24" s="383"/>
      <c r="AV24" s="383"/>
      <c r="AW24" s="383"/>
      <c r="AX24" s="383"/>
      <c r="AY24" s="383"/>
      <c r="AZ24" s="383"/>
      <c r="BA24" s="383"/>
      <c r="BB24" s="383"/>
      <c r="BC24" s="383"/>
      <c r="BD24" s="383"/>
      <c r="BE24" s="383"/>
      <c r="BF24" s="383"/>
      <c r="BG24" s="384"/>
      <c r="BI24" s="106"/>
    </row>
    <row r="25" spans="1:61" ht="13.5" customHeight="1">
      <c r="A25" s="113"/>
      <c r="B25" s="114"/>
      <c r="C25" s="375"/>
      <c r="D25" s="375"/>
      <c r="E25" s="375"/>
      <c r="F25" s="375"/>
      <c r="G25" s="375"/>
      <c r="H25" s="375"/>
      <c r="I25" s="375"/>
      <c r="J25" s="375"/>
      <c r="K25" s="375"/>
      <c r="L25" s="375"/>
      <c r="M25" s="375"/>
      <c r="N25" s="375"/>
      <c r="O25" s="375"/>
      <c r="P25" s="375"/>
      <c r="Q25" s="375"/>
      <c r="R25" s="115"/>
      <c r="S25" s="116"/>
      <c r="T25" s="119"/>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120"/>
      <c r="AR25" s="382"/>
      <c r="AS25" s="383"/>
      <c r="AT25" s="383"/>
      <c r="AU25" s="383"/>
      <c r="AV25" s="383"/>
      <c r="AW25" s="383"/>
      <c r="AX25" s="383"/>
      <c r="AY25" s="383"/>
      <c r="AZ25" s="383"/>
      <c r="BA25" s="383"/>
      <c r="BB25" s="383"/>
      <c r="BC25" s="383"/>
      <c r="BD25" s="383"/>
      <c r="BE25" s="383"/>
      <c r="BF25" s="383"/>
      <c r="BG25" s="384"/>
      <c r="BI25" s="106"/>
    </row>
    <row r="26" spans="1:61" ht="13.5" customHeight="1">
      <c r="A26" s="121"/>
      <c r="B26" s="122"/>
      <c r="C26" s="376"/>
      <c r="D26" s="376"/>
      <c r="E26" s="376"/>
      <c r="F26" s="376"/>
      <c r="G26" s="376"/>
      <c r="H26" s="376"/>
      <c r="I26" s="376"/>
      <c r="J26" s="376"/>
      <c r="K26" s="376"/>
      <c r="L26" s="376"/>
      <c r="M26" s="376"/>
      <c r="N26" s="376"/>
      <c r="O26" s="376"/>
      <c r="P26" s="376"/>
      <c r="Q26" s="376"/>
      <c r="R26" s="123"/>
      <c r="S26" s="124"/>
      <c r="T26" s="125"/>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126"/>
      <c r="AR26" s="387"/>
      <c r="AS26" s="388"/>
      <c r="AT26" s="388"/>
      <c r="AU26" s="388"/>
      <c r="AV26" s="388"/>
      <c r="AW26" s="388"/>
      <c r="AX26" s="388"/>
      <c r="AY26" s="388"/>
      <c r="AZ26" s="388"/>
      <c r="BA26" s="388"/>
      <c r="BB26" s="388"/>
      <c r="BC26" s="388"/>
      <c r="BD26" s="388"/>
      <c r="BE26" s="388"/>
      <c r="BF26" s="388"/>
      <c r="BG26" s="389"/>
      <c r="BI26" s="106"/>
    </row>
    <row r="27" spans="1:61" ht="13.5" customHeight="1">
      <c r="A27" s="127"/>
      <c r="B27" s="128"/>
      <c r="C27" s="390" t="s">
        <v>99</v>
      </c>
      <c r="D27" s="390"/>
      <c r="E27" s="390"/>
      <c r="F27" s="390"/>
      <c r="G27" s="390"/>
      <c r="H27" s="390"/>
      <c r="I27" s="390"/>
      <c r="J27" s="390"/>
      <c r="K27" s="390"/>
      <c r="L27" s="390"/>
      <c r="M27" s="390"/>
      <c r="N27" s="390"/>
      <c r="O27" s="390"/>
      <c r="P27" s="390"/>
      <c r="Q27" s="390"/>
      <c r="R27" s="129"/>
      <c r="S27" s="130"/>
      <c r="T27" s="131"/>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132"/>
      <c r="AR27" s="394"/>
      <c r="AS27" s="395"/>
      <c r="AT27" s="395"/>
      <c r="AU27" s="395"/>
      <c r="AV27" s="395"/>
      <c r="AW27" s="395"/>
      <c r="AX27" s="395"/>
      <c r="AY27" s="395"/>
      <c r="AZ27" s="395"/>
      <c r="BA27" s="395"/>
      <c r="BB27" s="395"/>
      <c r="BC27" s="395"/>
      <c r="BD27" s="395"/>
      <c r="BE27" s="395"/>
      <c r="BF27" s="395"/>
      <c r="BG27" s="396"/>
      <c r="BI27" s="106"/>
    </row>
    <row r="28" spans="1:61" ht="13.5" customHeight="1">
      <c r="A28" s="113"/>
      <c r="B28" s="114"/>
      <c r="C28" s="375"/>
      <c r="D28" s="375"/>
      <c r="E28" s="375"/>
      <c r="F28" s="375"/>
      <c r="G28" s="375"/>
      <c r="H28" s="375"/>
      <c r="I28" s="375"/>
      <c r="J28" s="375"/>
      <c r="K28" s="375"/>
      <c r="L28" s="375"/>
      <c r="M28" s="375"/>
      <c r="N28" s="375"/>
      <c r="O28" s="375"/>
      <c r="P28" s="375"/>
      <c r="Q28" s="375"/>
      <c r="R28" s="115"/>
      <c r="S28" s="116"/>
      <c r="T28" s="117"/>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118"/>
      <c r="AR28" s="382"/>
      <c r="AS28" s="383"/>
      <c r="AT28" s="383"/>
      <c r="AU28" s="383"/>
      <c r="AV28" s="383"/>
      <c r="AW28" s="383"/>
      <c r="AX28" s="383"/>
      <c r="AY28" s="383"/>
      <c r="AZ28" s="383"/>
      <c r="BA28" s="383"/>
      <c r="BB28" s="383"/>
      <c r="BC28" s="383"/>
      <c r="BD28" s="383"/>
      <c r="BE28" s="383"/>
      <c r="BF28" s="383"/>
      <c r="BG28" s="384"/>
      <c r="BI28" s="106"/>
    </row>
    <row r="29" spans="1:61" ht="13.5" customHeight="1">
      <c r="A29" s="113"/>
      <c r="B29" s="114"/>
      <c r="C29" s="375"/>
      <c r="D29" s="375"/>
      <c r="E29" s="375"/>
      <c r="F29" s="375"/>
      <c r="G29" s="375"/>
      <c r="H29" s="375"/>
      <c r="I29" s="375"/>
      <c r="J29" s="375"/>
      <c r="K29" s="375"/>
      <c r="L29" s="375"/>
      <c r="M29" s="375"/>
      <c r="N29" s="375"/>
      <c r="O29" s="375"/>
      <c r="P29" s="375"/>
      <c r="Q29" s="375"/>
      <c r="R29" s="115"/>
      <c r="S29" s="116"/>
      <c r="T29" s="119"/>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120"/>
      <c r="AR29" s="382"/>
      <c r="AS29" s="383"/>
      <c r="AT29" s="383"/>
      <c r="AU29" s="383"/>
      <c r="AV29" s="383"/>
      <c r="AW29" s="383"/>
      <c r="AX29" s="383"/>
      <c r="AY29" s="383"/>
      <c r="AZ29" s="383"/>
      <c r="BA29" s="383"/>
      <c r="BB29" s="383"/>
      <c r="BC29" s="383"/>
      <c r="BD29" s="383"/>
      <c r="BE29" s="383"/>
      <c r="BF29" s="383"/>
      <c r="BG29" s="384"/>
      <c r="BI29" s="106"/>
    </row>
    <row r="30" spans="1:61" ht="13.5" customHeight="1">
      <c r="A30" s="121"/>
      <c r="B30" s="122"/>
      <c r="C30" s="376"/>
      <c r="D30" s="376"/>
      <c r="E30" s="376"/>
      <c r="F30" s="376"/>
      <c r="G30" s="376"/>
      <c r="H30" s="376"/>
      <c r="I30" s="376"/>
      <c r="J30" s="376"/>
      <c r="K30" s="376"/>
      <c r="L30" s="376"/>
      <c r="M30" s="376"/>
      <c r="N30" s="376"/>
      <c r="O30" s="376"/>
      <c r="P30" s="376"/>
      <c r="Q30" s="376"/>
      <c r="R30" s="123"/>
      <c r="S30" s="124"/>
      <c r="T30" s="125"/>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126"/>
      <c r="AR30" s="387"/>
      <c r="AS30" s="388"/>
      <c r="AT30" s="388"/>
      <c r="AU30" s="388"/>
      <c r="AV30" s="388"/>
      <c r="AW30" s="388"/>
      <c r="AX30" s="388"/>
      <c r="AY30" s="388"/>
      <c r="AZ30" s="388"/>
      <c r="BA30" s="388"/>
      <c r="BB30" s="388"/>
      <c r="BC30" s="388"/>
      <c r="BD30" s="388"/>
      <c r="BE30" s="388"/>
      <c r="BF30" s="388"/>
      <c r="BG30" s="389"/>
      <c r="BI30" s="106"/>
    </row>
    <row r="31" spans="1:61" ht="13.5" customHeight="1">
      <c r="A31" s="127"/>
      <c r="B31" s="128"/>
      <c r="C31" s="390" t="s">
        <v>100</v>
      </c>
      <c r="D31" s="390"/>
      <c r="E31" s="390"/>
      <c r="F31" s="390"/>
      <c r="G31" s="390"/>
      <c r="H31" s="390"/>
      <c r="I31" s="390"/>
      <c r="J31" s="390"/>
      <c r="K31" s="390"/>
      <c r="L31" s="390"/>
      <c r="M31" s="390"/>
      <c r="N31" s="390"/>
      <c r="O31" s="390"/>
      <c r="P31" s="390"/>
      <c r="Q31" s="390"/>
      <c r="R31" s="129"/>
      <c r="S31" s="130"/>
      <c r="T31" s="131"/>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132"/>
      <c r="AR31" s="394"/>
      <c r="AS31" s="395"/>
      <c r="AT31" s="395"/>
      <c r="AU31" s="395"/>
      <c r="AV31" s="395"/>
      <c r="AW31" s="395"/>
      <c r="AX31" s="395"/>
      <c r="AY31" s="395"/>
      <c r="AZ31" s="395"/>
      <c r="BA31" s="395"/>
      <c r="BB31" s="395"/>
      <c r="BC31" s="395"/>
      <c r="BD31" s="395"/>
      <c r="BE31" s="395"/>
      <c r="BF31" s="395"/>
      <c r="BG31" s="396"/>
      <c r="BI31" s="106"/>
    </row>
    <row r="32" spans="1:61" ht="13.5" customHeight="1">
      <c r="A32" s="113"/>
      <c r="B32" s="114"/>
      <c r="C32" s="375"/>
      <c r="D32" s="375"/>
      <c r="E32" s="375"/>
      <c r="F32" s="375"/>
      <c r="G32" s="375"/>
      <c r="H32" s="375"/>
      <c r="I32" s="375"/>
      <c r="J32" s="375"/>
      <c r="K32" s="375"/>
      <c r="L32" s="375"/>
      <c r="M32" s="375"/>
      <c r="N32" s="375"/>
      <c r="O32" s="375"/>
      <c r="P32" s="375"/>
      <c r="Q32" s="375"/>
      <c r="R32" s="115"/>
      <c r="S32" s="116"/>
      <c r="T32" s="117"/>
      <c r="U32" s="393"/>
      <c r="V32" s="393"/>
      <c r="W32" s="393"/>
      <c r="X32" s="393"/>
      <c r="Y32" s="393"/>
      <c r="Z32" s="393"/>
      <c r="AA32" s="393"/>
      <c r="AB32" s="393"/>
      <c r="AC32" s="393"/>
      <c r="AD32" s="393"/>
      <c r="AE32" s="393"/>
      <c r="AF32" s="393"/>
      <c r="AG32" s="393"/>
      <c r="AH32" s="393"/>
      <c r="AI32" s="393"/>
      <c r="AJ32" s="393"/>
      <c r="AK32" s="393"/>
      <c r="AL32" s="393"/>
      <c r="AM32" s="393"/>
      <c r="AN32" s="393"/>
      <c r="AO32" s="393"/>
      <c r="AP32" s="393"/>
      <c r="AQ32" s="118"/>
      <c r="AR32" s="382"/>
      <c r="AS32" s="383"/>
      <c r="AT32" s="383"/>
      <c r="AU32" s="383"/>
      <c r="AV32" s="383"/>
      <c r="AW32" s="383"/>
      <c r="AX32" s="383"/>
      <c r="AY32" s="383"/>
      <c r="AZ32" s="383"/>
      <c r="BA32" s="383"/>
      <c r="BB32" s="383"/>
      <c r="BC32" s="383"/>
      <c r="BD32" s="383"/>
      <c r="BE32" s="383"/>
      <c r="BF32" s="383"/>
      <c r="BG32" s="384"/>
      <c r="BI32" s="106"/>
    </row>
    <row r="33" spans="1:66" ht="13.5" customHeight="1">
      <c r="A33" s="113"/>
      <c r="B33" s="114"/>
      <c r="C33" s="375"/>
      <c r="D33" s="375"/>
      <c r="E33" s="375"/>
      <c r="F33" s="375"/>
      <c r="G33" s="375"/>
      <c r="H33" s="375"/>
      <c r="I33" s="375"/>
      <c r="J33" s="375"/>
      <c r="K33" s="375"/>
      <c r="L33" s="375"/>
      <c r="M33" s="375"/>
      <c r="N33" s="375"/>
      <c r="O33" s="375"/>
      <c r="P33" s="375"/>
      <c r="Q33" s="375"/>
      <c r="R33" s="115"/>
      <c r="S33" s="116"/>
      <c r="T33" s="119"/>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120"/>
      <c r="AR33" s="382"/>
      <c r="AS33" s="383"/>
      <c r="AT33" s="383"/>
      <c r="AU33" s="383"/>
      <c r="AV33" s="383"/>
      <c r="AW33" s="383"/>
      <c r="AX33" s="383"/>
      <c r="AY33" s="383"/>
      <c r="AZ33" s="383"/>
      <c r="BA33" s="383"/>
      <c r="BB33" s="383"/>
      <c r="BC33" s="383"/>
      <c r="BD33" s="383"/>
      <c r="BE33" s="383"/>
      <c r="BF33" s="383"/>
      <c r="BG33" s="384"/>
      <c r="BI33" s="106"/>
    </row>
    <row r="34" spans="1:66" ht="13.5" customHeight="1" thickBot="1">
      <c r="A34" s="113"/>
      <c r="B34" s="114"/>
      <c r="C34" s="375"/>
      <c r="D34" s="375"/>
      <c r="E34" s="375"/>
      <c r="F34" s="375"/>
      <c r="G34" s="375"/>
      <c r="H34" s="375"/>
      <c r="I34" s="375"/>
      <c r="J34" s="375"/>
      <c r="K34" s="375"/>
      <c r="L34" s="375"/>
      <c r="M34" s="375"/>
      <c r="N34" s="375"/>
      <c r="O34" s="375"/>
      <c r="P34" s="375"/>
      <c r="Q34" s="375"/>
      <c r="R34" s="115"/>
      <c r="S34" s="116"/>
      <c r="T34" s="119"/>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120"/>
      <c r="AR34" s="382"/>
      <c r="AS34" s="383"/>
      <c r="AT34" s="383"/>
      <c r="AU34" s="383"/>
      <c r="AV34" s="383"/>
      <c r="AW34" s="383"/>
      <c r="AX34" s="383"/>
      <c r="AY34" s="383"/>
      <c r="AZ34" s="383"/>
      <c r="BA34" s="383"/>
      <c r="BB34" s="383"/>
      <c r="BC34" s="383"/>
      <c r="BD34" s="383"/>
      <c r="BE34" s="383"/>
      <c r="BF34" s="383"/>
      <c r="BG34" s="384"/>
      <c r="BI34" s="106"/>
    </row>
    <row r="35" spans="1:66" ht="13.5" customHeight="1">
      <c r="A35" s="139"/>
      <c r="B35" s="140"/>
      <c r="C35" s="402" t="s">
        <v>118</v>
      </c>
      <c r="D35" s="402"/>
      <c r="E35" s="402"/>
      <c r="F35" s="402"/>
      <c r="G35" s="402"/>
      <c r="H35" s="402"/>
      <c r="I35" s="402"/>
      <c r="J35" s="402"/>
      <c r="K35" s="402"/>
      <c r="L35" s="402"/>
      <c r="M35" s="402"/>
      <c r="N35" s="402"/>
      <c r="O35" s="402"/>
      <c r="P35" s="402"/>
      <c r="Q35" s="402"/>
      <c r="R35" s="141"/>
      <c r="S35" s="142"/>
      <c r="T35" s="143"/>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144"/>
      <c r="AR35" s="403"/>
      <c r="AS35" s="404"/>
      <c r="AT35" s="404"/>
      <c r="AU35" s="404"/>
      <c r="AV35" s="404"/>
      <c r="AW35" s="404"/>
      <c r="AX35" s="404"/>
      <c r="AY35" s="404"/>
      <c r="AZ35" s="404"/>
      <c r="BA35" s="404"/>
      <c r="BB35" s="404"/>
      <c r="BC35" s="404"/>
      <c r="BD35" s="404"/>
      <c r="BE35" s="404"/>
      <c r="BF35" s="404"/>
      <c r="BG35" s="405"/>
      <c r="BI35" s="106"/>
    </row>
    <row r="36" spans="1:66" ht="13.5" customHeight="1">
      <c r="A36" s="113"/>
      <c r="B36" s="114"/>
      <c r="C36" s="375"/>
      <c r="D36" s="375"/>
      <c r="E36" s="375"/>
      <c r="F36" s="375"/>
      <c r="G36" s="375"/>
      <c r="H36" s="375"/>
      <c r="I36" s="375"/>
      <c r="J36" s="375"/>
      <c r="K36" s="375"/>
      <c r="L36" s="375"/>
      <c r="M36" s="375"/>
      <c r="N36" s="375"/>
      <c r="O36" s="375"/>
      <c r="P36" s="375"/>
      <c r="Q36" s="375"/>
      <c r="R36" s="115"/>
      <c r="S36" s="116"/>
      <c r="T36" s="117"/>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118"/>
      <c r="AR36" s="382"/>
      <c r="AS36" s="383"/>
      <c r="AT36" s="383"/>
      <c r="AU36" s="383"/>
      <c r="AV36" s="383"/>
      <c r="AW36" s="383"/>
      <c r="AX36" s="383"/>
      <c r="AY36" s="383"/>
      <c r="AZ36" s="383"/>
      <c r="BA36" s="383"/>
      <c r="BB36" s="383"/>
      <c r="BC36" s="383"/>
      <c r="BD36" s="383"/>
      <c r="BE36" s="383"/>
      <c r="BF36" s="383"/>
      <c r="BG36" s="384"/>
      <c r="BI36" s="106"/>
    </row>
    <row r="37" spans="1:66" ht="13.5" customHeight="1">
      <c r="A37" s="113"/>
      <c r="B37" s="114"/>
      <c r="C37" s="375"/>
      <c r="D37" s="375"/>
      <c r="E37" s="375"/>
      <c r="F37" s="375"/>
      <c r="G37" s="375"/>
      <c r="H37" s="375"/>
      <c r="I37" s="375"/>
      <c r="J37" s="375"/>
      <c r="K37" s="375"/>
      <c r="L37" s="375"/>
      <c r="M37" s="375"/>
      <c r="N37" s="375"/>
      <c r="O37" s="375"/>
      <c r="P37" s="375"/>
      <c r="Q37" s="375"/>
      <c r="R37" s="115"/>
      <c r="S37" s="116"/>
      <c r="T37" s="119"/>
      <c r="U37" s="385">
        <f>U21+U25+U29+U33</f>
        <v>0</v>
      </c>
      <c r="V37" s="385"/>
      <c r="W37" s="385"/>
      <c r="X37" s="385"/>
      <c r="Y37" s="385"/>
      <c r="Z37" s="385"/>
      <c r="AA37" s="385"/>
      <c r="AB37" s="385"/>
      <c r="AC37" s="385"/>
      <c r="AD37" s="385"/>
      <c r="AE37" s="385"/>
      <c r="AF37" s="385"/>
      <c r="AG37" s="385"/>
      <c r="AH37" s="385"/>
      <c r="AI37" s="385"/>
      <c r="AJ37" s="385"/>
      <c r="AK37" s="385"/>
      <c r="AL37" s="385"/>
      <c r="AM37" s="385"/>
      <c r="AN37" s="385"/>
      <c r="AO37" s="385"/>
      <c r="AP37" s="385"/>
      <c r="AQ37" s="120"/>
      <c r="AR37" s="382"/>
      <c r="AS37" s="383"/>
      <c r="AT37" s="383"/>
      <c r="AU37" s="383"/>
      <c r="AV37" s="383"/>
      <c r="AW37" s="383"/>
      <c r="AX37" s="383"/>
      <c r="AY37" s="383"/>
      <c r="AZ37" s="383"/>
      <c r="BA37" s="383"/>
      <c r="BB37" s="383"/>
      <c r="BC37" s="383"/>
      <c r="BD37" s="383"/>
      <c r="BE37" s="383"/>
      <c r="BF37" s="383"/>
      <c r="BG37" s="384"/>
      <c r="BI37" s="106"/>
      <c r="BJ37" s="105" t="s">
        <v>101</v>
      </c>
      <c r="BN37" s="145" t="str">
        <f>IF(EXACT(施行経費総括表!U37,総括内訳表!G13),"一致","不一致")</f>
        <v>一致</v>
      </c>
    </row>
    <row r="38" spans="1:66" ht="13.5" customHeight="1" thickBot="1">
      <c r="A38" s="133"/>
      <c r="B38" s="134"/>
      <c r="C38" s="391"/>
      <c r="D38" s="391"/>
      <c r="E38" s="391"/>
      <c r="F38" s="391"/>
      <c r="G38" s="391"/>
      <c r="H38" s="391"/>
      <c r="I38" s="391"/>
      <c r="J38" s="391"/>
      <c r="K38" s="391"/>
      <c r="L38" s="391"/>
      <c r="M38" s="391"/>
      <c r="N38" s="391"/>
      <c r="O38" s="391"/>
      <c r="P38" s="391"/>
      <c r="Q38" s="391"/>
      <c r="R38" s="135"/>
      <c r="S38" s="136"/>
      <c r="T38" s="13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138"/>
      <c r="AR38" s="398"/>
      <c r="AS38" s="399"/>
      <c r="AT38" s="399"/>
      <c r="AU38" s="399"/>
      <c r="AV38" s="399"/>
      <c r="AW38" s="399"/>
      <c r="AX38" s="399"/>
      <c r="AY38" s="399"/>
      <c r="AZ38" s="399"/>
      <c r="BA38" s="399"/>
      <c r="BB38" s="399"/>
      <c r="BC38" s="399"/>
      <c r="BD38" s="399"/>
      <c r="BE38" s="399"/>
      <c r="BF38" s="399"/>
      <c r="BG38" s="400"/>
      <c r="BI38" s="106"/>
    </row>
    <row r="40" spans="1:66">
      <c r="A40" s="146"/>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row>
  </sheetData>
  <sheetProtection sheet="1" objects="1" scenarios="1"/>
  <mergeCells count="39">
    <mergeCell ref="C31:Q34"/>
    <mergeCell ref="U31:AP32"/>
    <mergeCell ref="AR31:BG32"/>
    <mergeCell ref="U33:AP34"/>
    <mergeCell ref="AR33:BG34"/>
    <mergeCell ref="C35:Q38"/>
    <mergeCell ref="U35:AP36"/>
    <mergeCell ref="AR35:BG36"/>
    <mergeCell ref="U37:AP38"/>
    <mergeCell ref="AR37:BG38"/>
    <mergeCell ref="C23:Q26"/>
    <mergeCell ref="U23:AP24"/>
    <mergeCell ref="AR23:BG24"/>
    <mergeCell ref="U25:AP26"/>
    <mergeCell ref="AR25:BG26"/>
    <mergeCell ref="C27:Q30"/>
    <mergeCell ref="U27:AP28"/>
    <mergeCell ref="AR27:BG28"/>
    <mergeCell ref="U29:AP30"/>
    <mergeCell ref="AR29:BG30"/>
    <mergeCell ref="C15:Q18"/>
    <mergeCell ref="U15:AP16"/>
    <mergeCell ref="AR15:BG16"/>
    <mergeCell ref="U17:AP18"/>
    <mergeCell ref="AR17:BG18"/>
    <mergeCell ref="C19:Q22"/>
    <mergeCell ref="U19:AP20"/>
    <mergeCell ref="AR19:BG20"/>
    <mergeCell ref="U21:AP22"/>
    <mergeCell ref="AR21:BG22"/>
    <mergeCell ref="A2:BG5"/>
    <mergeCell ref="A6:S10"/>
    <mergeCell ref="T6:AQ10"/>
    <mergeCell ref="AR6:BG10"/>
    <mergeCell ref="C11:Q14"/>
    <mergeCell ref="U11:AP12"/>
    <mergeCell ref="AR11:BG12"/>
    <mergeCell ref="U13:AP14"/>
    <mergeCell ref="AR13:BG14"/>
  </mergeCells>
  <phoneticPr fontId="1"/>
  <printOptions horizontalCentered="1" verticalCentered="1"/>
  <pageMargins left="0.59055118110236227" right="0.59055118110236227" top="0.98425196850393704" bottom="0.59055118110236227" header="0.78740157480314965" footer="0.39370078740157483"/>
  <pageSetup paperSize="9" scale="94" orientation="landscape" r:id="rId1"/>
  <headerFooter>
    <oddHeader>&amp;L&amp;"游明朝,標準"（設３号）施工経費総括表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4C6C-CBD6-4D38-8901-DC002C58C2CB}">
  <dimension ref="A1:BG248"/>
  <sheetViews>
    <sheetView view="pageBreakPreview" topLeftCell="A4" zoomScaleNormal="100" zoomScaleSheetLayoutView="100" workbookViewId="0">
      <selection activeCell="B5" sqref="B5"/>
    </sheetView>
  </sheetViews>
  <sheetFormatPr defaultRowHeight="14.4"/>
  <cols>
    <col min="1" max="411" width="2.5" customWidth="1"/>
  </cols>
  <sheetData>
    <row r="1" spans="1:59">
      <c r="A1" s="228"/>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row>
    <row r="2" spans="1:59">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row>
    <row r="3" spans="1:59" s="100" customFormat="1" ht="15" customHeight="1">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176"/>
      <c r="BB3" s="176"/>
      <c r="BC3" s="176"/>
      <c r="BD3" s="176"/>
      <c r="BE3" s="176"/>
      <c r="BF3" s="176"/>
      <c r="BG3" s="176"/>
    </row>
    <row r="4" spans="1:59" s="100" customFormat="1" ht="15" customHeight="1" thickBot="1">
      <c r="A4" s="231"/>
      <c r="B4" s="231"/>
      <c r="C4" s="231"/>
      <c r="D4" s="230"/>
      <c r="E4" s="230"/>
      <c r="F4" s="230"/>
      <c r="G4" s="230"/>
      <c r="H4" s="232"/>
      <c r="I4" s="232"/>
      <c r="J4" s="232"/>
      <c r="K4" s="232"/>
      <c r="L4" s="232"/>
      <c r="M4" s="232"/>
      <c r="N4" s="232"/>
      <c r="O4" s="232"/>
      <c r="P4" s="232"/>
      <c r="Q4" s="232"/>
      <c r="R4" s="232"/>
      <c r="S4" s="232"/>
      <c r="T4" s="232"/>
      <c r="U4" s="232"/>
      <c r="V4" s="232"/>
      <c r="W4" s="232"/>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177"/>
      <c r="BB4" s="177"/>
      <c r="BC4" s="177"/>
      <c r="BD4" s="177"/>
      <c r="BE4" s="177"/>
      <c r="BF4" s="177"/>
      <c r="BG4" s="177"/>
    </row>
    <row r="5" spans="1:59" ht="15" customHeight="1">
      <c r="A5" s="228"/>
      <c r="B5" s="228"/>
      <c r="C5" s="228"/>
      <c r="D5" s="228"/>
      <c r="E5" s="228"/>
      <c r="F5" s="228"/>
      <c r="G5" s="228"/>
      <c r="H5" s="228"/>
      <c r="I5" s="228"/>
      <c r="J5" s="233"/>
      <c r="K5" s="233"/>
      <c r="L5" s="233"/>
      <c r="M5" s="233"/>
      <c r="N5" s="233"/>
      <c r="O5" s="233"/>
      <c r="P5" s="233"/>
      <c r="Q5" s="488" t="s">
        <v>136</v>
      </c>
      <c r="R5" s="485"/>
      <c r="S5" s="491"/>
      <c r="T5" s="491"/>
      <c r="U5" s="491"/>
      <c r="V5" s="491"/>
      <c r="W5" s="491"/>
      <c r="X5" s="485" t="s">
        <v>135</v>
      </c>
      <c r="Y5" s="485"/>
      <c r="Z5" s="454"/>
      <c r="AA5" s="454"/>
      <c r="AB5" s="454"/>
      <c r="AC5" s="454"/>
      <c r="AD5" s="454"/>
      <c r="AE5" s="485" t="s">
        <v>134</v>
      </c>
      <c r="AF5" s="485"/>
      <c r="AG5" s="454"/>
      <c r="AH5" s="454"/>
      <c r="AI5" s="454"/>
      <c r="AJ5" s="454"/>
      <c r="AK5" s="454"/>
      <c r="AL5" s="485" t="s">
        <v>75</v>
      </c>
      <c r="AM5" s="485"/>
      <c r="AN5" s="454"/>
      <c r="AO5" s="454"/>
      <c r="AP5" s="454"/>
      <c r="AQ5" s="454"/>
      <c r="AR5" s="454"/>
      <c r="AS5" s="485" t="s">
        <v>76</v>
      </c>
      <c r="AT5" s="485"/>
      <c r="AU5" s="454"/>
      <c r="AV5" s="454"/>
      <c r="AW5" s="454"/>
      <c r="AX5" s="454"/>
      <c r="AY5" s="455"/>
      <c r="AZ5" s="228"/>
    </row>
    <row r="6" spans="1:59" ht="15" customHeight="1">
      <c r="A6" s="228"/>
      <c r="B6" s="228"/>
      <c r="C6" s="228"/>
      <c r="D6" s="228"/>
      <c r="E6" s="228"/>
      <c r="F6" s="228"/>
      <c r="G6" s="228"/>
      <c r="H6" s="228"/>
      <c r="I6" s="228"/>
      <c r="J6" s="233"/>
      <c r="K6" s="233"/>
      <c r="L6" s="233"/>
      <c r="M6" s="233"/>
      <c r="N6" s="233"/>
      <c r="O6" s="233"/>
      <c r="P6" s="233"/>
      <c r="Q6" s="489"/>
      <c r="R6" s="486"/>
      <c r="S6" s="492"/>
      <c r="T6" s="492"/>
      <c r="U6" s="492"/>
      <c r="V6" s="492"/>
      <c r="W6" s="492"/>
      <c r="X6" s="486"/>
      <c r="Y6" s="486"/>
      <c r="Z6" s="456"/>
      <c r="AA6" s="456"/>
      <c r="AB6" s="456"/>
      <c r="AC6" s="456"/>
      <c r="AD6" s="456"/>
      <c r="AE6" s="486"/>
      <c r="AF6" s="486"/>
      <c r="AG6" s="456"/>
      <c r="AH6" s="456"/>
      <c r="AI6" s="456"/>
      <c r="AJ6" s="456"/>
      <c r="AK6" s="456"/>
      <c r="AL6" s="486"/>
      <c r="AM6" s="486"/>
      <c r="AN6" s="456"/>
      <c r="AO6" s="456"/>
      <c r="AP6" s="456"/>
      <c r="AQ6" s="456"/>
      <c r="AR6" s="456"/>
      <c r="AS6" s="486"/>
      <c r="AT6" s="486"/>
      <c r="AU6" s="456"/>
      <c r="AV6" s="456"/>
      <c r="AW6" s="456"/>
      <c r="AX6" s="456"/>
      <c r="AY6" s="457"/>
      <c r="AZ6" s="228"/>
    </row>
    <row r="7" spans="1:59" ht="15" customHeight="1">
      <c r="A7" s="231"/>
      <c r="B7" s="231"/>
      <c r="C7" s="231"/>
      <c r="D7" s="230"/>
      <c r="E7" s="230"/>
      <c r="F7" s="230"/>
      <c r="G7" s="228"/>
      <c r="H7" s="228"/>
      <c r="I7" s="228"/>
      <c r="J7" s="233"/>
      <c r="K7" s="233"/>
      <c r="L7" s="233"/>
      <c r="M7" s="233"/>
      <c r="N7" s="233"/>
      <c r="O7" s="233"/>
      <c r="P7" s="233"/>
      <c r="Q7" s="489"/>
      <c r="R7" s="486"/>
      <c r="S7" s="492"/>
      <c r="T7" s="492"/>
      <c r="U7" s="492"/>
      <c r="V7" s="492"/>
      <c r="W7" s="492"/>
      <c r="X7" s="486"/>
      <c r="Y7" s="486"/>
      <c r="Z7" s="456"/>
      <c r="AA7" s="456"/>
      <c r="AB7" s="456"/>
      <c r="AC7" s="456"/>
      <c r="AD7" s="456"/>
      <c r="AE7" s="486"/>
      <c r="AF7" s="486"/>
      <c r="AG7" s="456"/>
      <c r="AH7" s="456"/>
      <c r="AI7" s="456"/>
      <c r="AJ7" s="456"/>
      <c r="AK7" s="456"/>
      <c r="AL7" s="486"/>
      <c r="AM7" s="486"/>
      <c r="AN7" s="456"/>
      <c r="AO7" s="456"/>
      <c r="AP7" s="456"/>
      <c r="AQ7" s="456"/>
      <c r="AR7" s="456"/>
      <c r="AS7" s="486"/>
      <c r="AT7" s="486"/>
      <c r="AU7" s="456"/>
      <c r="AV7" s="456"/>
      <c r="AW7" s="456"/>
      <c r="AX7" s="456"/>
      <c r="AY7" s="457"/>
      <c r="AZ7" s="230"/>
      <c r="BA7" s="58"/>
      <c r="BB7" s="58"/>
      <c r="BC7" s="58"/>
      <c r="BD7" s="58"/>
      <c r="BE7" s="58"/>
      <c r="BF7" s="58"/>
      <c r="BG7" s="58"/>
    </row>
    <row r="8" spans="1:59" ht="15" customHeight="1" thickBot="1">
      <c r="A8" s="228"/>
      <c r="B8" s="228"/>
      <c r="C8" s="228"/>
      <c r="D8" s="228"/>
      <c r="E8" s="228"/>
      <c r="F8" s="228"/>
      <c r="G8" s="228"/>
      <c r="H8" s="228"/>
      <c r="I8" s="228"/>
      <c r="J8" s="228"/>
      <c r="K8" s="228"/>
      <c r="L8" s="228"/>
      <c r="M8" s="228"/>
      <c r="N8" s="228"/>
      <c r="O8" s="228"/>
      <c r="P8" s="228"/>
      <c r="Q8" s="490"/>
      <c r="R8" s="487"/>
      <c r="S8" s="493"/>
      <c r="T8" s="493"/>
      <c r="U8" s="493"/>
      <c r="V8" s="493"/>
      <c r="W8" s="493"/>
      <c r="X8" s="487"/>
      <c r="Y8" s="487"/>
      <c r="Z8" s="458"/>
      <c r="AA8" s="458"/>
      <c r="AB8" s="458"/>
      <c r="AC8" s="458"/>
      <c r="AD8" s="458"/>
      <c r="AE8" s="487"/>
      <c r="AF8" s="487"/>
      <c r="AG8" s="458"/>
      <c r="AH8" s="458"/>
      <c r="AI8" s="458"/>
      <c r="AJ8" s="458"/>
      <c r="AK8" s="458"/>
      <c r="AL8" s="487"/>
      <c r="AM8" s="487"/>
      <c r="AN8" s="458"/>
      <c r="AO8" s="458"/>
      <c r="AP8" s="458"/>
      <c r="AQ8" s="458"/>
      <c r="AR8" s="458"/>
      <c r="AS8" s="487"/>
      <c r="AT8" s="487"/>
      <c r="AU8" s="458"/>
      <c r="AV8" s="458"/>
      <c r="AW8" s="458"/>
      <c r="AX8" s="458"/>
      <c r="AY8" s="459"/>
      <c r="AZ8" s="228"/>
    </row>
    <row r="9" spans="1:59" s="100" customFormat="1" ht="15" customHeight="1">
      <c r="A9" s="228"/>
      <c r="B9" s="466" t="str">
        <f>設計書表紙!G9</f>
        <v>令和７年度　○○市(町村)森林経営管理事業</v>
      </c>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213"/>
      <c r="AD9" s="213"/>
      <c r="AE9" s="472" t="s">
        <v>137</v>
      </c>
      <c r="AF9" s="472"/>
      <c r="AG9" s="472"/>
      <c r="AH9" s="472"/>
      <c r="AI9" s="472"/>
      <c r="AJ9" s="472"/>
      <c r="AK9" s="472"/>
      <c r="AL9" s="472"/>
      <c r="AM9" s="472"/>
      <c r="AN9" s="472"/>
      <c r="AO9" s="472"/>
      <c r="AP9" s="472"/>
      <c r="AQ9" s="472"/>
      <c r="AR9" s="472"/>
      <c r="AS9" s="472"/>
      <c r="AT9" s="472"/>
      <c r="AU9" s="472"/>
      <c r="AV9" s="472"/>
      <c r="AW9" s="472"/>
      <c r="AX9" s="472"/>
      <c r="AY9" s="473"/>
      <c r="AZ9" s="228"/>
    </row>
    <row r="10" spans="1:59" ht="15" customHeight="1">
      <c r="A10" s="228"/>
      <c r="B10" s="468"/>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214"/>
      <c r="AD10" s="214"/>
      <c r="AE10" s="474"/>
      <c r="AF10" s="474"/>
      <c r="AG10" s="474"/>
      <c r="AH10" s="474"/>
      <c r="AI10" s="474"/>
      <c r="AJ10" s="474"/>
      <c r="AK10" s="474"/>
      <c r="AL10" s="474"/>
      <c r="AM10" s="474"/>
      <c r="AN10" s="474"/>
      <c r="AO10" s="474"/>
      <c r="AP10" s="474"/>
      <c r="AQ10" s="474"/>
      <c r="AR10" s="474"/>
      <c r="AS10" s="474"/>
      <c r="AT10" s="474"/>
      <c r="AU10" s="474"/>
      <c r="AV10" s="474"/>
      <c r="AW10" s="474"/>
      <c r="AX10" s="474"/>
      <c r="AY10" s="475"/>
      <c r="AZ10" s="228"/>
    </row>
    <row r="11" spans="1:59" ht="15" customHeight="1">
      <c r="A11" s="228"/>
      <c r="B11" s="470"/>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215"/>
      <c r="AD11" s="215"/>
      <c r="AE11" s="474"/>
      <c r="AF11" s="474"/>
      <c r="AG11" s="474"/>
      <c r="AH11" s="474"/>
      <c r="AI11" s="474"/>
      <c r="AJ11" s="474"/>
      <c r="AK11" s="474"/>
      <c r="AL11" s="474"/>
      <c r="AM11" s="474"/>
      <c r="AN11" s="474"/>
      <c r="AO11" s="474"/>
      <c r="AP11" s="474"/>
      <c r="AQ11" s="474"/>
      <c r="AR11" s="474"/>
      <c r="AS11" s="474"/>
      <c r="AT11" s="474"/>
      <c r="AU11" s="474"/>
      <c r="AV11" s="474"/>
      <c r="AW11" s="474"/>
      <c r="AX11" s="474"/>
      <c r="AY11" s="475"/>
      <c r="AZ11" s="228"/>
    </row>
    <row r="12" spans="1:59" ht="15" customHeight="1">
      <c r="A12" s="228"/>
      <c r="B12" s="476" t="s">
        <v>138</v>
      </c>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77"/>
      <c r="AE12" s="406" t="s">
        <v>174</v>
      </c>
      <c r="AF12" s="407"/>
      <c r="AG12" s="407"/>
      <c r="AH12" s="407"/>
      <c r="AI12" s="407"/>
      <c r="AJ12" s="408"/>
      <c r="AK12" s="415" t="str">
        <f>条件入力表!B15</f>
        <v>　下刈（全刈）</v>
      </c>
      <c r="AL12" s="416"/>
      <c r="AM12" s="416"/>
      <c r="AN12" s="416"/>
      <c r="AO12" s="416"/>
      <c r="AP12" s="416"/>
      <c r="AQ12" s="416"/>
      <c r="AR12" s="416"/>
      <c r="AS12" s="416"/>
      <c r="AT12" s="416"/>
      <c r="AU12" s="416"/>
      <c r="AV12" s="416"/>
      <c r="AW12" s="416"/>
      <c r="AX12" s="416"/>
      <c r="AY12" s="417"/>
      <c r="AZ12" s="228"/>
    </row>
    <row r="13" spans="1:59" ht="15" customHeight="1">
      <c r="A13" s="228"/>
      <c r="B13" s="478"/>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79"/>
      <c r="AE13" s="409"/>
      <c r="AF13" s="410"/>
      <c r="AG13" s="410"/>
      <c r="AH13" s="410"/>
      <c r="AI13" s="410"/>
      <c r="AJ13" s="411"/>
      <c r="AK13" s="418"/>
      <c r="AL13" s="419"/>
      <c r="AM13" s="419"/>
      <c r="AN13" s="419"/>
      <c r="AO13" s="419"/>
      <c r="AP13" s="419"/>
      <c r="AQ13" s="419"/>
      <c r="AR13" s="419"/>
      <c r="AS13" s="419"/>
      <c r="AT13" s="419"/>
      <c r="AU13" s="419"/>
      <c r="AV13" s="419"/>
      <c r="AW13" s="419"/>
      <c r="AX13" s="419"/>
      <c r="AY13" s="420"/>
      <c r="AZ13" s="228"/>
    </row>
    <row r="14" spans="1:59" ht="15" customHeight="1">
      <c r="A14" s="228"/>
      <c r="B14" s="478"/>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79"/>
      <c r="AE14" s="409"/>
      <c r="AF14" s="410"/>
      <c r="AG14" s="410"/>
      <c r="AH14" s="410"/>
      <c r="AI14" s="410"/>
      <c r="AJ14" s="411"/>
      <c r="AK14" s="418"/>
      <c r="AL14" s="419"/>
      <c r="AM14" s="419"/>
      <c r="AN14" s="419"/>
      <c r="AO14" s="419"/>
      <c r="AP14" s="419"/>
      <c r="AQ14" s="419"/>
      <c r="AR14" s="419"/>
      <c r="AS14" s="419"/>
      <c r="AT14" s="419"/>
      <c r="AU14" s="419"/>
      <c r="AV14" s="419"/>
      <c r="AW14" s="419"/>
      <c r="AX14" s="419"/>
      <c r="AY14" s="420"/>
      <c r="AZ14" s="228"/>
    </row>
    <row r="15" spans="1:59" ht="15" customHeight="1">
      <c r="A15" s="228"/>
      <c r="B15" s="480"/>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81"/>
      <c r="AE15" s="446"/>
      <c r="AF15" s="447"/>
      <c r="AG15" s="447"/>
      <c r="AH15" s="447"/>
      <c r="AI15" s="447"/>
      <c r="AJ15" s="448"/>
      <c r="AK15" s="449"/>
      <c r="AL15" s="445"/>
      <c r="AM15" s="445"/>
      <c r="AN15" s="445"/>
      <c r="AO15" s="445"/>
      <c r="AP15" s="445"/>
      <c r="AQ15" s="445"/>
      <c r="AR15" s="445"/>
      <c r="AS15" s="445"/>
      <c r="AT15" s="445"/>
      <c r="AU15" s="445"/>
      <c r="AV15" s="445"/>
      <c r="AW15" s="445"/>
      <c r="AX15" s="445"/>
      <c r="AY15" s="450"/>
      <c r="AZ15" s="228"/>
    </row>
    <row r="16" spans="1:59" ht="15" customHeight="1">
      <c r="A16" s="228"/>
      <c r="B16" s="216"/>
      <c r="C16" s="217"/>
      <c r="D16" s="451" t="str">
        <f>条件入力表!B8&amp;"    "&amp;条件入力表!C8</f>
        <v>　現場名    〇林班　〇小班〇、〇、〇施業班 他</v>
      </c>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06" t="s">
        <v>91</v>
      </c>
      <c r="AF16" s="407"/>
      <c r="AG16" s="407"/>
      <c r="AH16" s="407"/>
      <c r="AI16" s="407"/>
      <c r="AJ16" s="408"/>
      <c r="AK16" s="482">
        <f>条件入力表!G19</f>
        <v>89</v>
      </c>
      <c r="AL16" s="482"/>
      <c r="AM16" s="482"/>
      <c r="AN16" s="482"/>
      <c r="AO16" s="482"/>
      <c r="AP16" s="482"/>
      <c r="AQ16" s="482"/>
      <c r="AR16" s="482"/>
      <c r="AS16" s="482"/>
      <c r="AT16" s="482"/>
      <c r="AU16" s="482"/>
      <c r="AV16" s="439" t="s">
        <v>92</v>
      </c>
      <c r="AW16" s="439"/>
      <c r="AX16" s="439"/>
      <c r="AY16" s="440"/>
      <c r="AZ16" s="228"/>
    </row>
    <row r="17" spans="1:52" ht="15" customHeight="1">
      <c r="A17" s="228"/>
      <c r="B17" s="218"/>
      <c r="C17" s="214"/>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09"/>
      <c r="AF17" s="410"/>
      <c r="AG17" s="410"/>
      <c r="AH17" s="410"/>
      <c r="AI17" s="410"/>
      <c r="AJ17" s="411"/>
      <c r="AK17" s="483"/>
      <c r="AL17" s="483"/>
      <c r="AM17" s="483"/>
      <c r="AN17" s="483"/>
      <c r="AO17" s="483"/>
      <c r="AP17" s="483"/>
      <c r="AQ17" s="483"/>
      <c r="AR17" s="483"/>
      <c r="AS17" s="483"/>
      <c r="AT17" s="483"/>
      <c r="AU17" s="483"/>
      <c r="AV17" s="441"/>
      <c r="AW17" s="441"/>
      <c r="AX17" s="441"/>
      <c r="AY17" s="442"/>
      <c r="AZ17" s="228"/>
    </row>
    <row r="18" spans="1:52" ht="15" customHeight="1">
      <c r="A18" s="228"/>
      <c r="B18" s="218"/>
      <c r="C18" s="214"/>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09"/>
      <c r="AF18" s="410"/>
      <c r="AG18" s="410"/>
      <c r="AH18" s="410"/>
      <c r="AI18" s="410"/>
      <c r="AJ18" s="411"/>
      <c r="AK18" s="483"/>
      <c r="AL18" s="483"/>
      <c r="AM18" s="483"/>
      <c r="AN18" s="483"/>
      <c r="AO18" s="483"/>
      <c r="AP18" s="483"/>
      <c r="AQ18" s="483"/>
      <c r="AR18" s="483"/>
      <c r="AS18" s="483"/>
      <c r="AT18" s="483"/>
      <c r="AU18" s="483"/>
      <c r="AV18" s="441"/>
      <c r="AW18" s="441"/>
      <c r="AX18" s="441"/>
      <c r="AY18" s="442"/>
      <c r="AZ18" s="228"/>
    </row>
    <row r="19" spans="1:52" ht="15" customHeight="1">
      <c r="A19" s="228"/>
      <c r="B19" s="219"/>
      <c r="C19" s="220"/>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46"/>
      <c r="AF19" s="447"/>
      <c r="AG19" s="447"/>
      <c r="AH19" s="447"/>
      <c r="AI19" s="447"/>
      <c r="AJ19" s="448"/>
      <c r="AK19" s="484"/>
      <c r="AL19" s="484"/>
      <c r="AM19" s="484"/>
      <c r="AN19" s="484"/>
      <c r="AO19" s="484"/>
      <c r="AP19" s="484"/>
      <c r="AQ19" s="484"/>
      <c r="AR19" s="484"/>
      <c r="AS19" s="484"/>
      <c r="AT19" s="484"/>
      <c r="AU19" s="484"/>
      <c r="AV19" s="443"/>
      <c r="AW19" s="443"/>
      <c r="AX19" s="443"/>
      <c r="AY19" s="444"/>
      <c r="AZ19" s="228"/>
    </row>
    <row r="20" spans="1:52" ht="15" customHeight="1">
      <c r="A20" s="228"/>
      <c r="B20" s="221"/>
      <c r="C20" s="222"/>
      <c r="D20" s="424" t="str">
        <f>条件入力表!B18&amp;"    "&amp;条件入力表!C18&amp;"ha"</f>
        <v>　下刈（全刈）面積    ha</v>
      </c>
      <c r="E20" s="424"/>
      <c r="F20" s="424"/>
      <c r="G20" s="424"/>
      <c r="H20" s="424"/>
      <c r="I20" s="424"/>
      <c r="J20" s="424"/>
      <c r="K20" s="424"/>
      <c r="L20" s="424"/>
      <c r="M20" s="424"/>
      <c r="N20" s="424"/>
      <c r="O20" s="424"/>
      <c r="P20" s="424"/>
      <c r="Q20" s="424"/>
      <c r="R20" s="424"/>
      <c r="S20" s="424"/>
      <c r="T20" s="460" t="s">
        <v>179</v>
      </c>
      <c r="U20" s="460"/>
      <c r="V20" s="460"/>
      <c r="W20" s="460"/>
      <c r="X20" s="462" t="str">
        <f>条件入力表!C16</f>
        <v>カラマツ</v>
      </c>
      <c r="Y20" s="462"/>
      <c r="Z20" s="462"/>
      <c r="AA20" s="462"/>
      <c r="AB20" s="462"/>
      <c r="AC20" s="462"/>
      <c r="AD20" s="463"/>
      <c r="AE20" s="406" t="s">
        <v>90</v>
      </c>
      <c r="AF20" s="407"/>
      <c r="AG20" s="407"/>
      <c r="AH20" s="407"/>
      <c r="AI20" s="407"/>
      <c r="AJ20" s="408"/>
      <c r="AK20" s="416" t="s">
        <v>87</v>
      </c>
      <c r="AL20" s="416"/>
      <c r="AM20" s="416"/>
      <c r="AN20" s="416">
        <f>YEAR(条件入力表!G16)-2018</f>
        <v>7</v>
      </c>
      <c r="AO20" s="416"/>
      <c r="AP20" s="439" t="s">
        <v>88</v>
      </c>
      <c r="AQ20" s="439"/>
      <c r="AR20" s="416">
        <f>MONTH(条件入力表!G16)</f>
        <v>6</v>
      </c>
      <c r="AS20" s="416"/>
      <c r="AT20" s="439" t="s">
        <v>86</v>
      </c>
      <c r="AU20" s="439"/>
      <c r="AV20" s="416">
        <f>DAY(条件入力表!G16)</f>
        <v>2</v>
      </c>
      <c r="AW20" s="416"/>
      <c r="AX20" s="439" t="s">
        <v>85</v>
      </c>
      <c r="AY20" s="440"/>
      <c r="AZ20" s="228"/>
    </row>
    <row r="21" spans="1:52" ht="15" customHeight="1">
      <c r="A21" s="228"/>
      <c r="B21" s="221"/>
      <c r="C21" s="223"/>
      <c r="D21" s="425"/>
      <c r="E21" s="425"/>
      <c r="F21" s="425"/>
      <c r="G21" s="425"/>
      <c r="H21" s="425"/>
      <c r="I21" s="425"/>
      <c r="J21" s="425"/>
      <c r="K21" s="425"/>
      <c r="L21" s="425"/>
      <c r="M21" s="425"/>
      <c r="N21" s="425"/>
      <c r="O21" s="425"/>
      <c r="P21" s="425"/>
      <c r="Q21" s="425"/>
      <c r="R21" s="425"/>
      <c r="S21" s="425"/>
      <c r="T21" s="461"/>
      <c r="U21" s="461"/>
      <c r="V21" s="461"/>
      <c r="W21" s="461"/>
      <c r="X21" s="464"/>
      <c r="Y21" s="464"/>
      <c r="Z21" s="464"/>
      <c r="AA21" s="464"/>
      <c r="AB21" s="464"/>
      <c r="AC21" s="464"/>
      <c r="AD21" s="465"/>
      <c r="AE21" s="409"/>
      <c r="AF21" s="410"/>
      <c r="AG21" s="410"/>
      <c r="AH21" s="410"/>
      <c r="AI21" s="410"/>
      <c r="AJ21" s="411"/>
      <c r="AK21" s="419"/>
      <c r="AL21" s="419"/>
      <c r="AM21" s="419"/>
      <c r="AN21" s="419"/>
      <c r="AO21" s="419"/>
      <c r="AP21" s="441"/>
      <c r="AQ21" s="441"/>
      <c r="AR21" s="419"/>
      <c r="AS21" s="419"/>
      <c r="AT21" s="441"/>
      <c r="AU21" s="441"/>
      <c r="AV21" s="419"/>
      <c r="AW21" s="419"/>
      <c r="AX21" s="441"/>
      <c r="AY21" s="442"/>
      <c r="AZ21" s="228"/>
    </row>
    <row r="22" spans="1:52" ht="15" customHeight="1">
      <c r="A22" s="228"/>
      <c r="B22" s="221"/>
      <c r="C22" s="223"/>
      <c r="D22" s="425"/>
      <c r="E22" s="425"/>
      <c r="F22" s="425"/>
      <c r="G22" s="425"/>
      <c r="H22" s="425"/>
      <c r="I22" s="425"/>
      <c r="J22" s="425"/>
      <c r="K22" s="425"/>
      <c r="L22" s="425"/>
      <c r="M22" s="425"/>
      <c r="N22" s="425"/>
      <c r="O22" s="425"/>
      <c r="P22" s="425"/>
      <c r="Q22" s="425"/>
      <c r="R22" s="425"/>
      <c r="S22" s="425"/>
      <c r="T22" s="460" t="s">
        <v>180</v>
      </c>
      <c r="U22" s="460"/>
      <c r="V22" s="460"/>
      <c r="W22" s="460"/>
      <c r="X22" s="462" t="str">
        <f>条件入力表!C17</f>
        <v>〇年生</v>
      </c>
      <c r="Y22" s="462"/>
      <c r="Z22" s="462"/>
      <c r="AA22" s="462"/>
      <c r="AB22" s="462"/>
      <c r="AC22" s="462"/>
      <c r="AD22" s="463"/>
      <c r="AE22" s="409"/>
      <c r="AF22" s="410"/>
      <c r="AG22" s="410"/>
      <c r="AH22" s="410"/>
      <c r="AI22" s="410"/>
      <c r="AJ22" s="411"/>
      <c r="AK22" s="419"/>
      <c r="AL22" s="419"/>
      <c r="AM22" s="419"/>
      <c r="AN22" s="419"/>
      <c r="AO22" s="419"/>
      <c r="AP22" s="441"/>
      <c r="AQ22" s="441"/>
      <c r="AR22" s="419"/>
      <c r="AS22" s="419"/>
      <c r="AT22" s="441"/>
      <c r="AU22" s="441"/>
      <c r="AV22" s="419"/>
      <c r="AW22" s="419"/>
      <c r="AX22" s="441"/>
      <c r="AY22" s="442"/>
      <c r="AZ22" s="228"/>
    </row>
    <row r="23" spans="1:52" ht="15" customHeight="1">
      <c r="A23" s="228"/>
      <c r="B23" s="224"/>
      <c r="C23" s="225"/>
      <c r="D23" s="426"/>
      <c r="E23" s="426"/>
      <c r="F23" s="426"/>
      <c r="G23" s="426"/>
      <c r="H23" s="426"/>
      <c r="I23" s="426"/>
      <c r="J23" s="426"/>
      <c r="K23" s="426"/>
      <c r="L23" s="426"/>
      <c r="M23" s="426"/>
      <c r="N23" s="426"/>
      <c r="O23" s="426"/>
      <c r="P23" s="426"/>
      <c r="Q23" s="426"/>
      <c r="R23" s="426"/>
      <c r="S23" s="426"/>
      <c r="T23" s="461"/>
      <c r="U23" s="461"/>
      <c r="V23" s="461"/>
      <c r="W23" s="461"/>
      <c r="X23" s="464"/>
      <c r="Y23" s="464"/>
      <c r="Z23" s="464"/>
      <c r="AA23" s="464"/>
      <c r="AB23" s="464"/>
      <c r="AC23" s="464"/>
      <c r="AD23" s="465"/>
      <c r="AE23" s="446"/>
      <c r="AF23" s="447"/>
      <c r="AG23" s="447"/>
      <c r="AH23" s="447"/>
      <c r="AI23" s="447"/>
      <c r="AJ23" s="448"/>
      <c r="AK23" s="445"/>
      <c r="AL23" s="445"/>
      <c r="AM23" s="445"/>
      <c r="AN23" s="445"/>
      <c r="AO23" s="445"/>
      <c r="AP23" s="443"/>
      <c r="AQ23" s="443"/>
      <c r="AR23" s="445"/>
      <c r="AS23" s="445"/>
      <c r="AT23" s="443"/>
      <c r="AU23" s="443"/>
      <c r="AV23" s="445"/>
      <c r="AW23" s="445"/>
      <c r="AX23" s="443"/>
      <c r="AY23" s="444"/>
      <c r="AZ23" s="228"/>
    </row>
    <row r="24" spans="1:52" ht="15" customHeight="1">
      <c r="A24" s="228"/>
      <c r="B24" s="221"/>
      <c r="C24" s="223"/>
      <c r="D24" s="433"/>
      <c r="E24" s="433"/>
      <c r="F24" s="433"/>
      <c r="G24" s="433"/>
      <c r="H24" s="433"/>
      <c r="I24" s="433"/>
      <c r="J24" s="433"/>
      <c r="K24" s="433"/>
      <c r="L24" s="433"/>
      <c r="M24" s="433"/>
      <c r="N24" s="435"/>
      <c r="O24" s="435"/>
      <c r="P24" s="435"/>
      <c r="Q24" s="435"/>
      <c r="R24" s="435"/>
      <c r="S24" s="435"/>
      <c r="T24" s="434"/>
      <c r="U24" s="434"/>
      <c r="V24" s="434"/>
      <c r="W24" s="434"/>
      <c r="X24" s="425"/>
      <c r="Y24" s="425"/>
      <c r="Z24" s="425"/>
      <c r="AA24" s="425"/>
      <c r="AB24" s="425"/>
      <c r="AC24" s="425"/>
      <c r="AD24" s="432"/>
      <c r="AE24" s="406" t="s">
        <v>89</v>
      </c>
      <c r="AF24" s="407"/>
      <c r="AG24" s="407"/>
      <c r="AH24" s="407"/>
      <c r="AI24" s="407"/>
      <c r="AJ24" s="408"/>
      <c r="AK24" s="416" t="s">
        <v>87</v>
      </c>
      <c r="AL24" s="416"/>
      <c r="AM24" s="416"/>
      <c r="AN24" s="416">
        <f>YEAR(条件入力表!G17)-2018</f>
        <v>7</v>
      </c>
      <c r="AO24" s="416"/>
      <c r="AP24" s="439" t="s">
        <v>88</v>
      </c>
      <c r="AQ24" s="439"/>
      <c r="AR24" s="416">
        <f>MONTH(条件入力表!G17)</f>
        <v>8</v>
      </c>
      <c r="AS24" s="416"/>
      <c r="AT24" s="439" t="s">
        <v>86</v>
      </c>
      <c r="AU24" s="439"/>
      <c r="AV24" s="416">
        <f>DAY(条件入力表!G17)</f>
        <v>29</v>
      </c>
      <c r="AW24" s="416"/>
      <c r="AX24" s="439" t="s">
        <v>85</v>
      </c>
      <c r="AY24" s="440"/>
      <c r="AZ24" s="228"/>
    </row>
    <row r="25" spans="1:52" ht="15" customHeight="1">
      <c r="A25" s="228"/>
      <c r="B25" s="221"/>
      <c r="C25" s="223"/>
      <c r="D25" s="429"/>
      <c r="E25" s="429"/>
      <c r="F25" s="429"/>
      <c r="G25" s="429"/>
      <c r="H25" s="429"/>
      <c r="I25" s="429"/>
      <c r="J25" s="429"/>
      <c r="K25" s="429"/>
      <c r="L25" s="429"/>
      <c r="M25" s="429"/>
      <c r="N25" s="436"/>
      <c r="O25" s="436"/>
      <c r="P25" s="436"/>
      <c r="Q25" s="436"/>
      <c r="R25" s="436"/>
      <c r="S25" s="436"/>
      <c r="T25" s="434"/>
      <c r="U25" s="434"/>
      <c r="V25" s="434"/>
      <c r="W25" s="434"/>
      <c r="X25" s="427"/>
      <c r="Y25" s="427"/>
      <c r="Z25" s="427"/>
      <c r="AA25" s="427"/>
      <c r="AB25" s="427"/>
      <c r="AC25" s="427"/>
      <c r="AD25" s="428"/>
      <c r="AE25" s="409"/>
      <c r="AF25" s="410"/>
      <c r="AG25" s="410"/>
      <c r="AH25" s="410"/>
      <c r="AI25" s="410"/>
      <c r="AJ25" s="411"/>
      <c r="AK25" s="419"/>
      <c r="AL25" s="419"/>
      <c r="AM25" s="419"/>
      <c r="AN25" s="419"/>
      <c r="AO25" s="419"/>
      <c r="AP25" s="441"/>
      <c r="AQ25" s="441"/>
      <c r="AR25" s="419"/>
      <c r="AS25" s="419"/>
      <c r="AT25" s="441"/>
      <c r="AU25" s="441"/>
      <c r="AV25" s="419"/>
      <c r="AW25" s="419"/>
      <c r="AX25" s="441"/>
      <c r="AY25" s="442"/>
      <c r="AZ25" s="228"/>
    </row>
    <row r="26" spans="1:52" ht="15" customHeight="1">
      <c r="A26" s="228"/>
      <c r="B26" s="221"/>
      <c r="C26" s="223"/>
      <c r="D26" s="429"/>
      <c r="E26" s="429"/>
      <c r="F26" s="429"/>
      <c r="G26" s="429"/>
      <c r="H26" s="429"/>
      <c r="I26" s="429"/>
      <c r="J26" s="429"/>
      <c r="K26" s="429"/>
      <c r="L26" s="429"/>
      <c r="M26" s="429"/>
      <c r="N26" s="436"/>
      <c r="O26" s="436"/>
      <c r="P26" s="436"/>
      <c r="Q26" s="436"/>
      <c r="R26" s="436"/>
      <c r="S26" s="436"/>
      <c r="T26" s="434"/>
      <c r="U26" s="434"/>
      <c r="V26" s="434"/>
      <c r="W26" s="434"/>
      <c r="X26" s="427"/>
      <c r="Y26" s="427"/>
      <c r="Z26" s="427"/>
      <c r="AA26" s="427"/>
      <c r="AB26" s="427"/>
      <c r="AC26" s="427"/>
      <c r="AD26" s="428"/>
      <c r="AE26" s="409"/>
      <c r="AF26" s="410"/>
      <c r="AG26" s="410"/>
      <c r="AH26" s="410"/>
      <c r="AI26" s="410"/>
      <c r="AJ26" s="411"/>
      <c r="AK26" s="419"/>
      <c r="AL26" s="419"/>
      <c r="AM26" s="419"/>
      <c r="AN26" s="419"/>
      <c r="AO26" s="419"/>
      <c r="AP26" s="441"/>
      <c r="AQ26" s="441"/>
      <c r="AR26" s="419"/>
      <c r="AS26" s="419"/>
      <c r="AT26" s="441"/>
      <c r="AU26" s="441"/>
      <c r="AV26" s="419"/>
      <c r="AW26" s="419"/>
      <c r="AX26" s="441"/>
      <c r="AY26" s="442"/>
      <c r="AZ26" s="228"/>
    </row>
    <row r="27" spans="1:52" ht="15" customHeight="1">
      <c r="A27" s="228"/>
      <c r="B27" s="221"/>
      <c r="C27" s="223"/>
      <c r="D27" s="429"/>
      <c r="E27" s="429"/>
      <c r="F27" s="429"/>
      <c r="G27" s="429"/>
      <c r="H27" s="429"/>
      <c r="I27" s="429"/>
      <c r="J27" s="429"/>
      <c r="K27" s="429"/>
      <c r="L27" s="429"/>
      <c r="M27" s="429"/>
      <c r="N27" s="436"/>
      <c r="O27" s="436"/>
      <c r="P27" s="436"/>
      <c r="Q27" s="436"/>
      <c r="R27" s="436"/>
      <c r="S27" s="436"/>
      <c r="T27" s="434"/>
      <c r="U27" s="434"/>
      <c r="V27" s="434"/>
      <c r="W27" s="434"/>
      <c r="X27" s="437"/>
      <c r="Y27" s="437"/>
      <c r="Z27" s="437"/>
      <c r="AA27" s="437"/>
      <c r="AB27" s="437"/>
      <c r="AC27" s="437"/>
      <c r="AD27" s="438"/>
      <c r="AE27" s="446"/>
      <c r="AF27" s="447"/>
      <c r="AG27" s="447"/>
      <c r="AH27" s="447"/>
      <c r="AI27" s="447"/>
      <c r="AJ27" s="448"/>
      <c r="AK27" s="445"/>
      <c r="AL27" s="445"/>
      <c r="AM27" s="445"/>
      <c r="AN27" s="445"/>
      <c r="AO27" s="445"/>
      <c r="AP27" s="443"/>
      <c r="AQ27" s="443"/>
      <c r="AR27" s="445"/>
      <c r="AS27" s="445"/>
      <c r="AT27" s="443"/>
      <c r="AU27" s="443"/>
      <c r="AV27" s="445"/>
      <c r="AW27" s="445"/>
      <c r="AX27" s="443"/>
      <c r="AY27" s="444"/>
      <c r="AZ27" s="228"/>
    </row>
    <row r="28" spans="1:52" ht="15" customHeight="1">
      <c r="A28" s="228"/>
      <c r="B28" s="218"/>
      <c r="C28" s="214"/>
      <c r="D28" s="429"/>
      <c r="E28" s="429"/>
      <c r="F28" s="429"/>
      <c r="G28" s="429"/>
      <c r="H28" s="429"/>
      <c r="I28" s="429"/>
      <c r="J28" s="429"/>
      <c r="K28" s="429"/>
      <c r="L28" s="429"/>
      <c r="M28" s="429"/>
      <c r="N28" s="436"/>
      <c r="O28" s="436"/>
      <c r="P28" s="436"/>
      <c r="Q28" s="436"/>
      <c r="R28" s="436"/>
      <c r="S28" s="436"/>
      <c r="T28" s="434"/>
      <c r="U28" s="434"/>
      <c r="V28" s="434"/>
      <c r="W28" s="434"/>
      <c r="X28" s="437"/>
      <c r="Y28" s="437"/>
      <c r="Z28" s="437"/>
      <c r="AA28" s="437"/>
      <c r="AB28" s="437"/>
      <c r="AC28" s="437"/>
      <c r="AD28" s="438"/>
      <c r="AE28" s="406" t="s">
        <v>152</v>
      </c>
      <c r="AF28" s="407"/>
      <c r="AG28" s="407"/>
      <c r="AH28" s="407"/>
      <c r="AI28" s="407"/>
      <c r="AJ28" s="408"/>
      <c r="AK28" s="415" t="str">
        <f>条件入力表!C21</f>
        <v>前払金の対象業務としない</v>
      </c>
      <c r="AL28" s="416"/>
      <c r="AM28" s="416"/>
      <c r="AN28" s="416"/>
      <c r="AO28" s="416"/>
      <c r="AP28" s="416"/>
      <c r="AQ28" s="416"/>
      <c r="AR28" s="416"/>
      <c r="AS28" s="416"/>
      <c r="AT28" s="416"/>
      <c r="AU28" s="416"/>
      <c r="AV28" s="416"/>
      <c r="AW28" s="416"/>
      <c r="AX28" s="416"/>
      <c r="AY28" s="417"/>
      <c r="AZ28" s="228"/>
    </row>
    <row r="29" spans="1:52" ht="15" customHeight="1">
      <c r="A29" s="228"/>
      <c r="B29" s="218"/>
      <c r="C29" s="214"/>
      <c r="D29" s="429"/>
      <c r="E29" s="429"/>
      <c r="F29" s="429"/>
      <c r="G29" s="429"/>
      <c r="H29" s="429"/>
      <c r="I29" s="429"/>
      <c r="J29" s="429"/>
      <c r="K29" s="429"/>
      <c r="L29" s="429"/>
      <c r="M29" s="429"/>
      <c r="N29" s="436"/>
      <c r="O29" s="436"/>
      <c r="P29" s="436"/>
      <c r="Q29" s="436"/>
      <c r="R29" s="436"/>
      <c r="S29" s="436"/>
      <c r="T29" s="434"/>
      <c r="U29" s="434"/>
      <c r="V29" s="434"/>
      <c r="W29" s="434"/>
      <c r="X29" s="437"/>
      <c r="Y29" s="437"/>
      <c r="Z29" s="437"/>
      <c r="AA29" s="437"/>
      <c r="AB29" s="437"/>
      <c r="AC29" s="437"/>
      <c r="AD29" s="438"/>
      <c r="AE29" s="409"/>
      <c r="AF29" s="410"/>
      <c r="AG29" s="410"/>
      <c r="AH29" s="410"/>
      <c r="AI29" s="410"/>
      <c r="AJ29" s="411"/>
      <c r="AK29" s="418"/>
      <c r="AL29" s="419"/>
      <c r="AM29" s="419"/>
      <c r="AN29" s="419"/>
      <c r="AO29" s="419"/>
      <c r="AP29" s="419"/>
      <c r="AQ29" s="419"/>
      <c r="AR29" s="419"/>
      <c r="AS29" s="419"/>
      <c r="AT29" s="419"/>
      <c r="AU29" s="419"/>
      <c r="AV29" s="419"/>
      <c r="AW29" s="419"/>
      <c r="AX29" s="419"/>
      <c r="AY29" s="420"/>
      <c r="AZ29" s="228"/>
    </row>
    <row r="30" spans="1:52" ht="15" customHeight="1">
      <c r="A30" s="228"/>
      <c r="B30" s="218"/>
      <c r="C30" s="214"/>
      <c r="D30" s="429"/>
      <c r="E30" s="429"/>
      <c r="F30" s="429"/>
      <c r="G30" s="429"/>
      <c r="H30" s="429"/>
      <c r="I30" s="429"/>
      <c r="J30" s="429"/>
      <c r="K30" s="429"/>
      <c r="L30" s="429"/>
      <c r="M30" s="429"/>
      <c r="N30" s="430"/>
      <c r="O30" s="430"/>
      <c r="P30" s="430"/>
      <c r="Q30" s="430"/>
      <c r="R30" s="430"/>
      <c r="S30" s="430"/>
      <c r="T30" s="430"/>
      <c r="U30" s="430"/>
      <c r="V30" s="430"/>
      <c r="W30" s="430"/>
      <c r="X30" s="419"/>
      <c r="Y30" s="419"/>
      <c r="Z30" s="419"/>
      <c r="AA30" s="419"/>
      <c r="AB30" s="419"/>
      <c r="AC30" s="419"/>
      <c r="AD30" s="431"/>
      <c r="AE30" s="409"/>
      <c r="AF30" s="410"/>
      <c r="AG30" s="410"/>
      <c r="AH30" s="410"/>
      <c r="AI30" s="410"/>
      <c r="AJ30" s="411"/>
      <c r="AK30" s="418"/>
      <c r="AL30" s="419"/>
      <c r="AM30" s="419"/>
      <c r="AN30" s="419"/>
      <c r="AO30" s="419"/>
      <c r="AP30" s="419"/>
      <c r="AQ30" s="419"/>
      <c r="AR30" s="419"/>
      <c r="AS30" s="419"/>
      <c r="AT30" s="419"/>
      <c r="AU30" s="419"/>
      <c r="AV30" s="419"/>
      <c r="AW30" s="419"/>
      <c r="AX30" s="419"/>
      <c r="AY30" s="420"/>
      <c r="AZ30" s="228"/>
    </row>
    <row r="31" spans="1:52" ht="15" customHeight="1">
      <c r="A31" s="228"/>
      <c r="B31" s="218"/>
      <c r="C31" s="214"/>
      <c r="D31" s="429"/>
      <c r="E31" s="429"/>
      <c r="F31" s="429"/>
      <c r="G31" s="429"/>
      <c r="H31" s="429"/>
      <c r="I31" s="429"/>
      <c r="J31" s="429"/>
      <c r="K31" s="429"/>
      <c r="L31" s="429"/>
      <c r="M31" s="429"/>
      <c r="N31" s="430"/>
      <c r="O31" s="430"/>
      <c r="P31" s="430"/>
      <c r="Q31" s="430"/>
      <c r="R31" s="430"/>
      <c r="S31" s="430"/>
      <c r="T31" s="430"/>
      <c r="U31" s="430"/>
      <c r="V31" s="430"/>
      <c r="W31" s="430"/>
      <c r="X31" s="419"/>
      <c r="Y31" s="419"/>
      <c r="Z31" s="419"/>
      <c r="AA31" s="419"/>
      <c r="AB31" s="419"/>
      <c r="AC31" s="419"/>
      <c r="AD31" s="431"/>
      <c r="AE31" s="446"/>
      <c r="AF31" s="447"/>
      <c r="AG31" s="447"/>
      <c r="AH31" s="447"/>
      <c r="AI31" s="447"/>
      <c r="AJ31" s="448"/>
      <c r="AK31" s="449"/>
      <c r="AL31" s="445"/>
      <c r="AM31" s="445"/>
      <c r="AN31" s="445"/>
      <c r="AO31" s="445"/>
      <c r="AP31" s="445"/>
      <c r="AQ31" s="445"/>
      <c r="AR31" s="445"/>
      <c r="AS31" s="445"/>
      <c r="AT31" s="445"/>
      <c r="AU31" s="445"/>
      <c r="AV31" s="445"/>
      <c r="AW31" s="445"/>
      <c r="AX31" s="445"/>
      <c r="AY31" s="450"/>
      <c r="AZ31" s="228"/>
    </row>
    <row r="32" spans="1:52" ht="15" customHeight="1">
      <c r="A32" s="228"/>
      <c r="B32" s="218"/>
      <c r="C32" s="214"/>
      <c r="D32" s="223"/>
      <c r="E32" s="223"/>
      <c r="F32" s="223"/>
      <c r="G32" s="223"/>
      <c r="H32" s="223"/>
      <c r="I32" s="223"/>
      <c r="J32" s="223"/>
      <c r="K32" s="223"/>
      <c r="L32" s="223"/>
      <c r="M32" s="223"/>
      <c r="N32" s="223"/>
      <c r="O32" s="223"/>
      <c r="P32" s="223"/>
      <c r="Q32" s="223"/>
      <c r="R32" s="223"/>
      <c r="S32" s="223"/>
      <c r="T32" s="223"/>
      <c r="U32" s="223"/>
      <c r="V32" s="223"/>
      <c r="W32" s="223"/>
      <c r="X32" s="214"/>
      <c r="Y32" s="214"/>
      <c r="Z32" s="214"/>
      <c r="AA32" s="214"/>
      <c r="AB32" s="214"/>
      <c r="AC32" s="214"/>
      <c r="AD32" s="214"/>
      <c r="AE32" s="406" t="s">
        <v>139</v>
      </c>
      <c r="AF32" s="407"/>
      <c r="AG32" s="407"/>
      <c r="AH32" s="407"/>
      <c r="AI32" s="407"/>
      <c r="AJ32" s="408"/>
      <c r="AK32" s="415" t="str">
        <f>条件入力表!C22</f>
        <v>補正なし</v>
      </c>
      <c r="AL32" s="416"/>
      <c r="AM32" s="416"/>
      <c r="AN32" s="416"/>
      <c r="AO32" s="416"/>
      <c r="AP32" s="416"/>
      <c r="AQ32" s="416"/>
      <c r="AR32" s="416"/>
      <c r="AS32" s="416"/>
      <c r="AT32" s="416"/>
      <c r="AU32" s="416"/>
      <c r="AV32" s="416"/>
      <c r="AW32" s="416"/>
      <c r="AX32" s="416"/>
      <c r="AY32" s="417"/>
      <c r="AZ32" s="228"/>
    </row>
    <row r="33" spans="1:52" ht="15" customHeight="1">
      <c r="A33" s="228"/>
      <c r="B33" s="218"/>
      <c r="C33" s="214"/>
      <c r="D33" s="223"/>
      <c r="E33" s="223"/>
      <c r="F33" s="223"/>
      <c r="G33" s="223"/>
      <c r="H33" s="223"/>
      <c r="I33" s="223"/>
      <c r="J33" s="223"/>
      <c r="K33" s="223"/>
      <c r="L33" s="223"/>
      <c r="M33" s="223"/>
      <c r="N33" s="223"/>
      <c r="O33" s="223"/>
      <c r="P33" s="223"/>
      <c r="Q33" s="223"/>
      <c r="R33" s="223"/>
      <c r="S33" s="223"/>
      <c r="T33" s="223"/>
      <c r="U33" s="223"/>
      <c r="V33" s="223"/>
      <c r="W33" s="223"/>
      <c r="X33" s="214"/>
      <c r="Y33" s="214"/>
      <c r="Z33" s="214"/>
      <c r="AA33" s="214"/>
      <c r="AB33" s="214"/>
      <c r="AC33" s="214"/>
      <c r="AD33" s="214"/>
      <c r="AE33" s="409"/>
      <c r="AF33" s="410"/>
      <c r="AG33" s="410"/>
      <c r="AH33" s="410"/>
      <c r="AI33" s="410"/>
      <c r="AJ33" s="411"/>
      <c r="AK33" s="418"/>
      <c r="AL33" s="419"/>
      <c r="AM33" s="419"/>
      <c r="AN33" s="419"/>
      <c r="AO33" s="419"/>
      <c r="AP33" s="419"/>
      <c r="AQ33" s="419"/>
      <c r="AR33" s="419"/>
      <c r="AS33" s="419"/>
      <c r="AT33" s="419"/>
      <c r="AU33" s="419"/>
      <c r="AV33" s="419"/>
      <c r="AW33" s="419"/>
      <c r="AX33" s="419"/>
      <c r="AY33" s="420"/>
      <c r="AZ33" s="228"/>
    </row>
    <row r="34" spans="1:52" ht="15" customHeight="1">
      <c r="A34" s="228"/>
      <c r="B34" s="218"/>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409"/>
      <c r="AF34" s="410"/>
      <c r="AG34" s="410"/>
      <c r="AH34" s="410"/>
      <c r="AI34" s="410"/>
      <c r="AJ34" s="411"/>
      <c r="AK34" s="418"/>
      <c r="AL34" s="419"/>
      <c r="AM34" s="419"/>
      <c r="AN34" s="419"/>
      <c r="AO34" s="419"/>
      <c r="AP34" s="419"/>
      <c r="AQ34" s="419"/>
      <c r="AR34" s="419"/>
      <c r="AS34" s="419"/>
      <c r="AT34" s="419"/>
      <c r="AU34" s="419"/>
      <c r="AV34" s="419"/>
      <c r="AW34" s="419"/>
      <c r="AX34" s="419"/>
      <c r="AY34" s="420"/>
      <c r="AZ34" s="228"/>
    </row>
    <row r="35" spans="1:52" ht="15" customHeight="1" thickBot="1">
      <c r="A35" s="228"/>
      <c r="B35" s="226"/>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412"/>
      <c r="AF35" s="413"/>
      <c r="AG35" s="413"/>
      <c r="AH35" s="413"/>
      <c r="AI35" s="413"/>
      <c r="AJ35" s="414"/>
      <c r="AK35" s="421"/>
      <c r="AL35" s="422"/>
      <c r="AM35" s="422"/>
      <c r="AN35" s="422"/>
      <c r="AO35" s="422"/>
      <c r="AP35" s="422"/>
      <c r="AQ35" s="422"/>
      <c r="AR35" s="422"/>
      <c r="AS35" s="422"/>
      <c r="AT35" s="422"/>
      <c r="AU35" s="422"/>
      <c r="AV35" s="422"/>
      <c r="AW35" s="422"/>
      <c r="AX35" s="422"/>
      <c r="AY35" s="423"/>
      <c r="AZ35" s="228"/>
    </row>
    <row r="36" spans="1:52" ht="15"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row>
    <row r="37" spans="1:52" ht="15" customHeight="1">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row>
    <row r="38" spans="1:52" ht="15" customHeight="1"/>
    <row r="39" spans="1:52" ht="15" customHeight="1"/>
    <row r="40" spans="1:52" ht="15" customHeight="1"/>
    <row r="41" spans="1:52" ht="15" customHeight="1"/>
    <row r="42" spans="1:52" ht="15" customHeight="1"/>
    <row r="43" spans="1:52" ht="15" customHeight="1"/>
    <row r="44" spans="1:52" ht="15" customHeight="1"/>
    <row r="45" spans="1:52" ht="15" customHeight="1"/>
    <row r="46" spans="1:52" ht="15" customHeight="1"/>
    <row r="47" spans="1:52" ht="15" customHeight="1"/>
    <row r="48" spans="1:5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sheetData>
  <mergeCells count="59">
    <mergeCell ref="Q5:R8"/>
    <mergeCell ref="S5:W8"/>
    <mergeCell ref="X5:Y8"/>
    <mergeCell ref="Z5:AD8"/>
    <mergeCell ref="AE5:AF8"/>
    <mergeCell ref="AG5:AK8"/>
    <mergeCell ref="AN20:AO23"/>
    <mergeCell ref="AK20:AM23"/>
    <mergeCell ref="AK16:AU19"/>
    <mergeCell ref="AS5:AT8"/>
    <mergeCell ref="AL5:AM8"/>
    <mergeCell ref="AN5:AR8"/>
    <mergeCell ref="AP20:AQ23"/>
    <mergeCell ref="AR20:AS23"/>
    <mergeCell ref="AT20:AU23"/>
    <mergeCell ref="D16:AD19"/>
    <mergeCell ref="AU5:AY8"/>
    <mergeCell ref="T22:W23"/>
    <mergeCell ref="X22:AD23"/>
    <mergeCell ref="T20:W21"/>
    <mergeCell ref="X20:AD21"/>
    <mergeCell ref="B9:AB11"/>
    <mergeCell ref="AE12:AJ15"/>
    <mergeCell ref="AK12:AY15"/>
    <mergeCell ref="AE9:AY11"/>
    <mergeCell ref="AV20:AW23"/>
    <mergeCell ref="AE16:AJ19"/>
    <mergeCell ref="AX20:AY23"/>
    <mergeCell ref="AV16:AY19"/>
    <mergeCell ref="AE20:AJ23"/>
    <mergeCell ref="B12:AD15"/>
    <mergeCell ref="T28:W29"/>
    <mergeCell ref="X27:AD29"/>
    <mergeCell ref="AX24:AY27"/>
    <mergeCell ref="AT24:AU27"/>
    <mergeCell ref="AP24:AQ27"/>
    <mergeCell ref="AV24:AW27"/>
    <mergeCell ref="AE24:AJ27"/>
    <mergeCell ref="AK28:AY31"/>
    <mergeCell ref="AE28:AJ31"/>
    <mergeCell ref="AK24:AM27"/>
    <mergeCell ref="AR24:AS27"/>
    <mergeCell ref="AN24:AO27"/>
    <mergeCell ref="AE32:AJ35"/>
    <mergeCell ref="AK32:AY35"/>
    <mergeCell ref="D20:S23"/>
    <mergeCell ref="X25:AD26"/>
    <mergeCell ref="D30:M31"/>
    <mergeCell ref="N30:W31"/>
    <mergeCell ref="X30:AD31"/>
    <mergeCell ref="X24:AD24"/>
    <mergeCell ref="D24:M25"/>
    <mergeCell ref="T24:W25"/>
    <mergeCell ref="N24:S25"/>
    <mergeCell ref="D26:M27"/>
    <mergeCell ref="N26:S27"/>
    <mergeCell ref="T26:W27"/>
    <mergeCell ref="D28:M29"/>
    <mergeCell ref="N28:S29"/>
  </mergeCells>
  <phoneticPr fontId="1"/>
  <printOptions horizontalCentered="1" verticalCentered="1"/>
  <pageMargins left="0.39370078740157483" right="0.39370078740157483" top="0.59055118110236227" bottom="0.3937007874015748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754D-B7CC-455F-8C42-585579DC178C}">
  <dimension ref="A2:BK41"/>
  <sheetViews>
    <sheetView showZeros="0" view="pageBreakPreview" zoomScale="85" zoomScaleNormal="100" zoomScaleSheetLayoutView="85" workbookViewId="0">
      <selection activeCell="B1" sqref="B1"/>
    </sheetView>
  </sheetViews>
  <sheetFormatPr defaultColWidth="9" defaultRowHeight="18"/>
  <cols>
    <col min="1" max="69" width="2.19921875" style="148" customWidth="1"/>
    <col min="70" max="16384" width="9" style="148"/>
  </cols>
  <sheetData>
    <row r="2" spans="1:63" ht="18" customHeight="1">
      <c r="A2" s="494" t="s">
        <v>102</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147"/>
    </row>
    <row r="3" spans="1:63" ht="18"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147"/>
    </row>
    <row r="4" spans="1:63" ht="18" customHeight="1">
      <c r="A4" s="494"/>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147"/>
    </row>
    <row r="5" spans="1:63" ht="13.5" customHeight="1">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row>
    <row r="6" spans="1:63" ht="9.9" customHeight="1">
      <c r="B6" s="150"/>
      <c r="C6" s="495" t="s">
        <v>103</v>
      </c>
      <c r="D6" s="495"/>
      <c r="E6" s="495"/>
      <c r="F6" s="495"/>
      <c r="G6" s="495"/>
      <c r="H6" s="495"/>
      <c r="I6" s="495"/>
      <c r="J6" s="495"/>
      <c r="K6" s="496"/>
      <c r="L6" s="151"/>
      <c r="M6" s="495" t="str">
        <f>条件入力表!C9</f>
        <v>○○市町村　○○課　○○係</v>
      </c>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6"/>
      <c r="BI6" s="149"/>
    </row>
    <row r="7" spans="1:63" ht="9.9" customHeight="1">
      <c r="B7" s="119"/>
      <c r="C7" s="497"/>
      <c r="D7" s="497"/>
      <c r="E7" s="497"/>
      <c r="F7" s="497"/>
      <c r="G7" s="497"/>
      <c r="H7" s="497"/>
      <c r="I7" s="497"/>
      <c r="J7" s="497"/>
      <c r="K7" s="498"/>
      <c r="L7" s="152"/>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8"/>
      <c r="BI7" s="149"/>
    </row>
    <row r="8" spans="1:63" ht="9.9" customHeight="1">
      <c r="B8" s="119"/>
      <c r="C8" s="497" t="s">
        <v>104</v>
      </c>
      <c r="D8" s="497"/>
      <c r="E8" s="497"/>
      <c r="F8" s="497"/>
      <c r="G8" s="497"/>
      <c r="H8" s="497"/>
      <c r="I8" s="497"/>
      <c r="J8" s="497"/>
      <c r="K8" s="498"/>
      <c r="L8" s="152"/>
      <c r="M8" s="497" t="str">
        <f>条件入力表!C12</f>
        <v>当初設計書</v>
      </c>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8"/>
      <c r="BI8" s="149"/>
    </row>
    <row r="9" spans="1:63" ht="9.9" customHeight="1">
      <c r="B9" s="119"/>
      <c r="C9" s="497"/>
      <c r="D9" s="497"/>
      <c r="E9" s="497"/>
      <c r="F9" s="497"/>
      <c r="G9" s="497"/>
      <c r="H9" s="497"/>
      <c r="I9" s="497"/>
      <c r="J9" s="497"/>
      <c r="K9" s="498"/>
      <c r="L9" s="152"/>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8"/>
      <c r="BI9" s="149"/>
      <c r="BK9" s="153"/>
    </row>
    <row r="10" spans="1:63" ht="9.9" customHeight="1">
      <c r="B10" s="119"/>
      <c r="C10" s="497" t="s">
        <v>105</v>
      </c>
      <c r="D10" s="497"/>
      <c r="E10" s="497"/>
      <c r="F10" s="497"/>
      <c r="G10" s="497"/>
      <c r="H10" s="497"/>
      <c r="I10" s="497"/>
      <c r="J10" s="497"/>
      <c r="K10" s="498"/>
      <c r="L10" s="152"/>
      <c r="M10" s="497" t="str">
        <f>設計書表紙!G9</f>
        <v>令和７年度　○○市(町村)森林経営管理事業</v>
      </c>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8"/>
      <c r="BK10" s="153"/>
    </row>
    <row r="11" spans="1:63" ht="9.9" customHeight="1">
      <c r="B11" s="119"/>
      <c r="C11" s="497"/>
      <c r="D11" s="497"/>
      <c r="E11" s="497"/>
      <c r="F11" s="497"/>
      <c r="G11" s="497"/>
      <c r="H11" s="497"/>
      <c r="I11" s="497"/>
      <c r="J11" s="497"/>
      <c r="K11" s="498"/>
      <c r="L11" s="152"/>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8"/>
      <c r="BK11" s="153"/>
    </row>
    <row r="12" spans="1:63" ht="9.9" customHeight="1">
      <c r="B12" s="119"/>
      <c r="C12" s="497" t="s">
        <v>106</v>
      </c>
      <c r="D12" s="497"/>
      <c r="E12" s="497"/>
      <c r="F12" s="497"/>
      <c r="G12" s="497"/>
      <c r="H12" s="497"/>
      <c r="I12" s="497"/>
      <c r="J12" s="497"/>
      <c r="K12" s="498"/>
      <c r="L12" s="152"/>
      <c r="M12" s="497" t="s">
        <v>122</v>
      </c>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8"/>
      <c r="BK12" s="153"/>
    </row>
    <row r="13" spans="1:63" ht="9.9" customHeight="1">
      <c r="B13" s="119"/>
      <c r="C13" s="497"/>
      <c r="D13" s="497"/>
      <c r="E13" s="497"/>
      <c r="F13" s="497"/>
      <c r="G13" s="497"/>
      <c r="H13" s="497"/>
      <c r="I13" s="497"/>
      <c r="J13" s="497"/>
      <c r="K13" s="498"/>
      <c r="L13" s="152"/>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8"/>
      <c r="BK13" s="153"/>
    </row>
    <row r="14" spans="1:63" ht="9.9" customHeight="1">
      <c r="B14" s="119"/>
      <c r="C14" s="497" t="s">
        <v>107</v>
      </c>
      <c r="D14" s="497"/>
      <c r="E14" s="497"/>
      <c r="F14" s="497"/>
      <c r="G14" s="497"/>
      <c r="H14" s="497"/>
      <c r="I14" s="497"/>
      <c r="J14" s="497"/>
      <c r="K14" s="498"/>
      <c r="L14" s="152"/>
      <c r="M14" s="497" t="s">
        <v>108</v>
      </c>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8"/>
      <c r="BK14" s="153"/>
    </row>
    <row r="15" spans="1:63" ht="9.9" customHeight="1">
      <c r="B15" s="119"/>
      <c r="C15" s="497"/>
      <c r="D15" s="497"/>
      <c r="E15" s="497"/>
      <c r="F15" s="497"/>
      <c r="G15" s="497"/>
      <c r="H15" s="497"/>
      <c r="I15" s="497"/>
      <c r="J15" s="497"/>
      <c r="K15" s="498"/>
      <c r="L15" s="152"/>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8"/>
      <c r="BK15" s="153"/>
    </row>
    <row r="16" spans="1:63" ht="13.5" customHeight="1">
      <c r="B16" s="119"/>
      <c r="C16" s="497"/>
      <c r="D16" s="497"/>
      <c r="E16" s="497"/>
      <c r="F16" s="497"/>
      <c r="G16" s="497"/>
      <c r="H16" s="497"/>
      <c r="I16" s="497"/>
      <c r="J16" s="497"/>
      <c r="K16" s="498"/>
      <c r="L16" s="152"/>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8"/>
      <c r="BK16" s="153"/>
    </row>
    <row r="17" spans="2:63" ht="13.5" customHeight="1">
      <c r="B17" s="119"/>
      <c r="C17" s="501"/>
      <c r="D17" s="501"/>
      <c r="E17" s="501"/>
      <c r="F17" s="501"/>
      <c r="G17" s="501"/>
      <c r="H17" s="501"/>
      <c r="I17" s="501"/>
      <c r="J17" s="501"/>
      <c r="K17" s="502"/>
      <c r="L17" s="152"/>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8"/>
      <c r="BK17" s="153"/>
    </row>
    <row r="18" spans="2:63" ht="13.5" customHeight="1">
      <c r="B18" s="150"/>
      <c r="C18" s="495"/>
      <c r="D18" s="495"/>
      <c r="E18" s="495"/>
      <c r="F18" s="495"/>
      <c r="G18" s="495"/>
      <c r="H18" s="495"/>
      <c r="I18" s="495"/>
      <c r="J18" s="495"/>
      <c r="K18" s="496"/>
      <c r="L18" s="154"/>
      <c r="M18" s="503" t="s">
        <v>109</v>
      </c>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3" t="s">
        <v>110</v>
      </c>
      <c r="AL18" s="504"/>
      <c r="AM18" s="504"/>
      <c r="AN18" s="504"/>
      <c r="AO18" s="504"/>
      <c r="AP18" s="504"/>
      <c r="AQ18" s="504"/>
      <c r="AR18" s="504"/>
      <c r="AS18" s="504"/>
      <c r="AT18" s="504"/>
      <c r="AU18" s="504"/>
      <c r="AV18" s="504"/>
      <c r="AW18" s="504"/>
      <c r="AX18" s="504"/>
      <c r="AY18" s="504"/>
      <c r="AZ18" s="504"/>
      <c r="BA18" s="504"/>
      <c r="BB18" s="504"/>
      <c r="BC18" s="504"/>
      <c r="BD18" s="504"/>
      <c r="BE18" s="504"/>
      <c r="BF18" s="504"/>
      <c r="BG18" s="504"/>
      <c r="BH18" s="504"/>
      <c r="BK18" s="153"/>
    </row>
    <row r="19" spans="2:63" ht="13.5" customHeight="1">
      <c r="B19" s="125"/>
      <c r="C19" s="501"/>
      <c r="D19" s="501"/>
      <c r="E19" s="501"/>
      <c r="F19" s="501"/>
      <c r="G19" s="501"/>
      <c r="H19" s="501"/>
      <c r="I19" s="501"/>
      <c r="J19" s="501"/>
      <c r="K19" s="502"/>
      <c r="L19" s="155"/>
      <c r="M19" s="505"/>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5"/>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K19" s="153"/>
    </row>
    <row r="20" spans="2:63" ht="13.5" customHeight="1">
      <c r="B20" s="119"/>
      <c r="C20" s="497" t="s">
        <v>112</v>
      </c>
      <c r="D20" s="497"/>
      <c r="E20" s="497"/>
      <c r="F20" s="497"/>
      <c r="G20" s="497"/>
      <c r="H20" s="497"/>
      <c r="I20" s="497"/>
      <c r="J20" s="497"/>
      <c r="K20" s="498"/>
      <c r="L20" s="156"/>
      <c r="M20" s="497" t="s">
        <v>113</v>
      </c>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8"/>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500"/>
      <c r="BK20" s="153"/>
    </row>
    <row r="21" spans="2:63" ht="13.5" customHeight="1">
      <c r="B21" s="119"/>
      <c r="C21" s="497"/>
      <c r="D21" s="497"/>
      <c r="E21" s="497"/>
      <c r="F21" s="497"/>
      <c r="G21" s="497"/>
      <c r="H21" s="497"/>
      <c r="I21" s="497"/>
      <c r="J21" s="497"/>
      <c r="K21" s="498"/>
      <c r="L21" s="156"/>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8"/>
      <c r="AK21" s="499"/>
      <c r="AL21" s="499"/>
      <c r="AM21" s="499"/>
      <c r="AN21" s="499"/>
      <c r="AO21" s="499"/>
      <c r="AP21" s="499"/>
      <c r="AQ21" s="499"/>
      <c r="AR21" s="499"/>
      <c r="AS21" s="499"/>
      <c r="AT21" s="499"/>
      <c r="AU21" s="499"/>
      <c r="AV21" s="499"/>
      <c r="AW21" s="499"/>
      <c r="AX21" s="499"/>
      <c r="AY21" s="499"/>
      <c r="AZ21" s="499"/>
      <c r="BA21" s="499"/>
      <c r="BB21" s="499"/>
      <c r="BC21" s="499"/>
      <c r="BD21" s="499"/>
      <c r="BE21" s="499"/>
      <c r="BF21" s="499"/>
      <c r="BG21" s="499"/>
      <c r="BH21" s="500"/>
      <c r="BK21" s="153"/>
    </row>
    <row r="22" spans="2:63" ht="13.5" customHeight="1">
      <c r="B22" s="119"/>
      <c r="C22" s="497" t="s">
        <v>111</v>
      </c>
      <c r="D22" s="497"/>
      <c r="E22" s="497"/>
      <c r="F22" s="497"/>
      <c r="G22" s="497"/>
      <c r="H22" s="497"/>
      <c r="I22" s="497"/>
      <c r="J22" s="497"/>
      <c r="K22" s="498"/>
      <c r="L22" s="156"/>
      <c r="M22" s="507">
        <v>0.1</v>
      </c>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8"/>
      <c r="AK22" s="499"/>
      <c r="AL22" s="499"/>
      <c r="AM22" s="499"/>
      <c r="AN22" s="499"/>
      <c r="AO22" s="499"/>
      <c r="AP22" s="499"/>
      <c r="AQ22" s="499"/>
      <c r="AR22" s="499"/>
      <c r="AS22" s="499"/>
      <c r="AT22" s="499"/>
      <c r="AU22" s="499"/>
      <c r="AV22" s="499"/>
      <c r="AW22" s="499"/>
      <c r="AX22" s="499"/>
      <c r="AY22" s="499"/>
      <c r="AZ22" s="499"/>
      <c r="BA22" s="499"/>
      <c r="BB22" s="499"/>
      <c r="BC22" s="499"/>
      <c r="BD22" s="499"/>
      <c r="BE22" s="499"/>
      <c r="BF22" s="499"/>
      <c r="BG22" s="499"/>
      <c r="BH22" s="500"/>
      <c r="BK22" s="153"/>
    </row>
    <row r="23" spans="2:63" ht="13.5" customHeight="1">
      <c r="B23" s="119"/>
      <c r="C23" s="497"/>
      <c r="D23" s="497"/>
      <c r="E23" s="497"/>
      <c r="F23" s="497"/>
      <c r="G23" s="497"/>
      <c r="H23" s="497"/>
      <c r="I23" s="497"/>
      <c r="J23" s="497"/>
      <c r="K23" s="498"/>
      <c r="L23" s="156"/>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8"/>
      <c r="AK23" s="499"/>
      <c r="AL23" s="499"/>
      <c r="AM23" s="499"/>
      <c r="AN23" s="499"/>
      <c r="AO23" s="499"/>
      <c r="AP23" s="499"/>
      <c r="AQ23" s="499"/>
      <c r="AR23" s="499"/>
      <c r="AS23" s="499"/>
      <c r="AT23" s="499"/>
      <c r="AU23" s="499"/>
      <c r="AV23" s="499"/>
      <c r="AW23" s="499"/>
      <c r="AX23" s="499"/>
      <c r="AY23" s="499"/>
      <c r="AZ23" s="499"/>
      <c r="BA23" s="499"/>
      <c r="BB23" s="499"/>
      <c r="BC23" s="499"/>
      <c r="BD23" s="499"/>
      <c r="BE23" s="499"/>
      <c r="BF23" s="499"/>
      <c r="BG23" s="499"/>
      <c r="BH23" s="500"/>
      <c r="BK23" s="153"/>
    </row>
    <row r="24" spans="2:63" ht="13.5" customHeight="1">
      <c r="B24" s="119"/>
      <c r="C24" s="497" t="s">
        <v>114</v>
      </c>
      <c r="D24" s="497"/>
      <c r="E24" s="497"/>
      <c r="F24" s="497"/>
      <c r="G24" s="497"/>
      <c r="H24" s="497"/>
      <c r="I24" s="497"/>
      <c r="J24" s="497"/>
      <c r="K24" s="498"/>
      <c r="L24" s="156"/>
      <c r="M24" s="497" t="str">
        <f>条件入力表!C13</f>
        <v>当初設計</v>
      </c>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8"/>
      <c r="AK24" s="499"/>
      <c r="AL24" s="499"/>
      <c r="AM24" s="499"/>
      <c r="AN24" s="499"/>
      <c r="AO24" s="499"/>
      <c r="AP24" s="499"/>
      <c r="AQ24" s="499"/>
      <c r="AR24" s="499"/>
      <c r="AS24" s="499"/>
      <c r="AT24" s="499"/>
      <c r="AU24" s="499"/>
      <c r="AV24" s="499"/>
      <c r="AW24" s="499"/>
      <c r="AX24" s="499"/>
      <c r="AY24" s="499"/>
      <c r="AZ24" s="499"/>
      <c r="BA24" s="499"/>
      <c r="BB24" s="499"/>
      <c r="BC24" s="499"/>
      <c r="BD24" s="499"/>
      <c r="BE24" s="499"/>
      <c r="BF24" s="499"/>
      <c r="BG24" s="499"/>
      <c r="BH24" s="500"/>
      <c r="BK24" s="153"/>
    </row>
    <row r="25" spans="2:63" ht="13.5" customHeight="1">
      <c r="B25" s="119"/>
      <c r="C25" s="497"/>
      <c r="D25" s="497"/>
      <c r="E25" s="497"/>
      <c r="F25" s="497"/>
      <c r="G25" s="497"/>
      <c r="H25" s="497"/>
      <c r="I25" s="497"/>
      <c r="J25" s="497"/>
      <c r="K25" s="498"/>
      <c r="L25" s="156"/>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8"/>
      <c r="AK25" s="499"/>
      <c r="AL25" s="499"/>
      <c r="AM25" s="499"/>
      <c r="AN25" s="499"/>
      <c r="AO25" s="499"/>
      <c r="AP25" s="499"/>
      <c r="AQ25" s="499"/>
      <c r="AR25" s="499"/>
      <c r="AS25" s="499"/>
      <c r="AT25" s="499"/>
      <c r="AU25" s="499"/>
      <c r="AV25" s="499"/>
      <c r="AW25" s="499"/>
      <c r="AX25" s="499"/>
      <c r="AY25" s="499"/>
      <c r="AZ25" s="499"/>
      <c r="BA25" s="499"/>
      <c r="BB25" s="499"/>
      <c r="BC25" s="499"/>
      <c r="BD25" s="499"/>
      <c r="BE25" s="499"/>
      <c r="BF25" s="499"/>
      <c r="BG25" s="499"/>
      <c r="BH25" s="500"/>
      <c r="BK25" s="153"/>
    </row>
    <row r="26" spans="2:63" ht="13.5" customHeight="1">
      <c r="B26" s="119"/>
      <c r="C26" s="497" t="s">
        <v>132</v>
      </c>
      <c r="D26" s="497"/>
      <c r="E26" s="497"/>
      <c r="F26" s="497"/>
      <c r="G26" s="497"/>
      <c r="H26" s="497"/>
      <c r="I26" s="497"/>
      <c r="J26" s="497"/>
      <c r="K26" s="498"/>
      <c r="L26" s="156"/>
      <c r="M26" s="509" t="str">
        <f>条件入力表!G18</f>
        <v>４級地</v>
      </c>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10"/>
      <c r="AK26" s="499"/>
      <c r="AL26" s="499"/>
      <c r="AM26" s="499"/>
      <c r="AN26" s="499"/>
      <c r="AO26" s="499"/>
      <c r="AP26" s="499"/>
      <c r="AQ26" s="499"/>
      <c r="AR26" s="499"/>
      <c r="AS26" s="499"/>
      <c r="AT26" s="499"/>
      <c r="AU26" s="499"/>
      <c r="AV26" s="499"/>
      <c r="AW26" s="499"/>
      <c r="AX26" s="499"/>
      <c r="AY26" s="499"/>
      <c r="AZ26" s="499"/>
      <c r="BA26" s="499"/>
      <c r="BB26" s="499"/>
      <c r="BC26" s="499"/>
      <c r="BD26" s="499"/>
      <c r="BE26" s="499"/>
      <c r="BF26" s="499"/>
      <c r="BG26" s="499"/>
      <c r="BH26" s="500"/>
      <c r="BK26" s="153"/>
    </row>
    <row r="27" spans="2:63" ht="13.5" customHeight="1">
      <c r="B27" s="119"/>
      <c r="C27" s="497"/>
      <c r="D27" s="497"/>
      <c r="E27" s="497"/>
      <c r="F27" s="497"/>
      <c r="G27" s="497"/>
      <c r="H27" s="497"/>
      <c r="I27" s="497"/>
      <c r="J27" s="497"/>
      <c r="K27" s="498"/>
      <c r="L27" s="156"/>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10"/>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500"/>
      <c r="BK27" s="153"/>
    </row>
    <row r="28" spans="2:63" ht="13.5" customHeight="1">
      <c r="B28" s="119"/>
      <c r="C28" s="497" t="s">
        <v>128</v>
      </c>
      <c r="D28" s="497"/>
      <c r="E28" s="497"/>
      <c r="F28" s="497"/>
      <c r="G28" s="497"/>
      <c r="H28" s="497"/>
      <c r="I28" s="497"/>
      <c r="J28" s="497"/>
      <c r="K28" s="498"/>
      <c r="L28" s="156"/>
      <c r="M28" s="509" t="str">
        <f>条件入力表!G21</f>
        <v>該当なし</v>
      </c>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10"/>
      <c r="AK28" s="499"/>
      <c r="AL28" s="499"/>
      <c r="AM28" s="499"/>
      <c r="AN28" s="499"/>
      <c r="AO28" s="499"/>
      <c r="AP28" s="499"/>
      <c r="AQ28" s="499"/>
      <c r="AR28" s="499"/>
      <c r="AS28" s="499"/>
      <c r="AT28" s="499"/>
      <c r="AU28" s="499"/>
      <c r="AV28" s="499"/>
      <c r="AW28" s="499"/>
      <c r="AX28" s="499"/>
      <c r="AY28" s="499"/>
      <c r="AZ28" s="499"/>
      <c r="BA28" s="499"/>
      <c r="BB28" s="499"/>
      <c r="BC28" s="499"/>
      <c r="BD28" s="499"/>
      <c r="BE28" s="499"/>
      <c r="BF28" s="499"/>
      <c r="BG28" s="499"/>
      <c r="BH28" s="500"/>
      <c r="BK28" s="153"/>
    </row>
    <row r="29" spans="2:63" ht="13.5" customHeight="1">
      <c r="B29" s="119"/>
      <c r="C29" s="497"/>
      <c r="D29" s="497"/>
      <c r="E29" s="497"/>
      <c r="F29" s="497"/>
      <c r="G29" s="497"/>
      <c r="H29" s="497"/>
      <c r="I29" s="497"/>
      <c r="J29" s="497"/>
      <c r="K29" s="498"/>
      <c r="L29" s="156"/>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10"/>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500"/>
      <c r="BK29" s="153"/>
    </row>
    <row r="30" spans="2:63" ht="13.5" customHeight="1">
      <c r="B30" s="119"/>
      <c r="C30" s="497" t="s">
        <v>115</v>
      </c>
      <c r="D30" s="497"/>
      <c r="E30" s="497"/>
      <c r="F30" s="497"/>
      <c r="G30" s="497"/>
      <c r="H30" s="497"/>
      <c r="I30" s="497"/>
      <c r="J30" s="497"/>
      <c r="K30" s="498"/>
      <c r="L30" s="156"/>
      <c r="M30" s="497" t="str">
        <f>条件入力表!C22</f>
        <v>補正なし</v>
      </c>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8"/>
      <c r="AK30" s="499"/>
      <c r="AL30" s="499"/>
      <c r="AM30" s="499"/>
      <c r="AN30" s="499"/>
      <c r="AO30" s="499"/>
      <c r="AP30" s="499"/>
      <c r="AQ30" s="499"/>
      <c r="AR30" s="499"/>
      <c r="AS30" s="499"/>
      <c r="AT30" s="499"/>
      <c r="AU30" s="499"/>
      <c r="AV30" s="499"/>
      <c r="AW30" s="499"/>
      <c r="AX30" s="499"/>
      <c r="AY30" s="499"/>
      <c r="AZ30" s="499"/>
      <c r="BA30" s="499"/>
      <c r="BB30" s="499"/>
      <c r="BC30" s="499"/>
      <c r="BD30" s="499"/>
      <c r="BE30" s="499"/>
      <c r="BF30" s="499"/>
      <c r="BG30" s="499"/>
      <c r="BH30" s="500"/>
      <c r="BK30" s="153"/>
    </row>
    <row r="31" spans="2:63" ht="13.5" customHeight="1">
      <c r="B31" s="119"/>
      <c r="C31" s="497"/>
      <c r="D31" s="497"/>
      <c r="E31" s="497"/>
      <c r="F31" s="497"/>
      <c r="G31" s="497"/>
      <c r="H31" s="497"/>
      <c r="I31" s="497"/>
      <c r="J31" s="497"/>
      <c r="K31" s="498"/>
      <c r="L31" s="156"/>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8"/>
      <c r="AK31" s="499"/>
      <c r="AL31" s="499"/>
      <c r="AM31" s="499"/>
      <c r="AN31" s="499"/>
      <c r="AO31" s="499"/>
      <c r="AP31" s="499"/>
      <c r="AQ31" s="499"/>
      <c r="AR31" s="499"/>
      <c r="AS31" s="499"/>
      <c r="AT31" s="499"/>
      <c r="AU31" s="499"/>
      <c r="AV31" s="499"/>
      <c r="AW31" s="499"/>
      <c r="AX31" s="499"/>
      <c r="AY31" s="499"/>
      <c r="AZ31" s="499"/>
      <c r="BA31" s="499"/>
      <c r="BB31" s="499"/>
      <c r="BC31" s="499"/>
      <c r="BD31" s="499"/>
      <c r="BE31" s="499"/>
      <c r="BF31" s="499"/>
      <c r="BG31" s="499"/>
      <c r="BH31" s="500"/>
      <c r="BK31" s="153"/>
    </row>
    <row r="32" spans="2:63" ht="13.5" customHeight="1">
      <c r="B32" s="119"/>
      <c r="C32" s="497" t="s">
        <v>133</v>
      </c>
      <c r="D32" s="497"/>
      <c r="E32" s="497"/>
      <c r="F32" s="497"/>
      <c r="G32" s="497"/>
      <c r="H32" s="497"/>
      <c r="I32" s="497"/>
      <c r="J32" s="497"/>
      <c r="K32" s="498"/>
      <c r="L32" s="156"/>
      <c r="M32" s="497" t="str">
        <f>条件入力表!C21</f>
        <v>前払金の対象業務としない</v>
      </c>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8"/>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499"/>
      <c r="BG32" s="499"/>
      <c r="BH32" s="500"/>
      <c r="BK32" s="153"/>
    </row>
    <row r="33" spans="2:63" ht="13.5" customHeight="1">
      <c r="B33" s="119"/>
      <c r="C33" s="497"/>
      <c r="D33" s="497"/>
      <c r="E33" s="497"/>
      <c r="F33" s="497"/>
      <c r="G33" s="497"/>
      <c r="H33" s="497"/>
      <c r="I33" s="497"/>
      <c r="J33" s="497"/>
      <c r="K33" s="498"/>
      <c r="L33" s="156"/>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8"/>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499"/>
      <c r="BG33" s="499"/>
      <c r="BH33" s="500"/>
      <c r="BK33" s="153"/>
    </row>
    <row r="34" spans="2:63" ht="13.5" customHeight="1">
      <c r="B34" s="119"/>
      <c r="C34" s="497"/>
      <c r="D34" s="497"/>
      <c r="E34" s="497"/>
      <c r="F34" s="497"/>
      <c r="G34" s="497"/>
      <c r="H34" s="497"/>
      <c r="I34" s="497"/>
      <c r="J34" s="497"/>
      <c r="K34" s="498"/>
      <c r="L34" s="156"/>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8"/>
      <c r="AK34" s="499"/>
      <c r="AL34" s="499"/>
      <c r="AM34" s="499"/>
      <c r="AN34" s="499"/>
      <c r="AO34" s="499"/>
      <c r="AP34" s="499"/>
      <c r="AQ34" s="499"/>
      <c r="AR34" s="499"/>
      <c r="AS34" s="499"/>
      <c r="AT34" s="499"/>
      <c r="AU34" s="499"/>
      <c r="AV34" s="499"/>
      <c r="AW34" s="499"/>
      <c r="AX34" s="499"/>
      <c r="AY34" s="499"/>
      <c r="AZ34" s="499"/>
      <c r="BA34" s="499"/>
      <c r="BB34" s="499"/>
      <c r="BC34" s="499"/>
      <c r="BD34" s="499"/>
      <c r="BE34" s="499"/>
      <c r="BF34" s="499"/>
      <c r="BG34" s="499"/>
      <c r="BH34" s="500"/>
      <c r="BK34" s="153"/>
    </row>
    <row r="35" spans="2:63" ht="13.5" customHeight="1">
      <c r="B35" s="119"/>
      <c r="C35" s="497"/>
      <c r="D35" s="497"/>
      <c r="E35" s="497"/>
      <c r="F35" s="497"/>
      <c r="G35" s="497"/>
      <c r="H35" s="497"/>
      <c r="I35" s="497"/>
      <c r="J35" s="497"/>
      <c r="K35" s="498"/>
      <c r="L35" s="156"/>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8"/>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500"/>
      <c r="BK35" s="153"/>
    </row>
    <row r="36" spans="2:63" ht="13.5" customHeight="1">
      <c r="B36" s="119"/>
      <c r="C36" s="497"/>
      <c r="D36" s="497"/>
      <c r="E36" s="497"/>
      <c r="F36" s="497"/>
      <c r="G36" s="497"/>
      <c r="H36" s="497"/>
      <c r="I36" s="497"/>
      <c r="J36" s="497"/>
      <c r="K36" s="498"/>
      <c r="L36" s="156"/>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8"/>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500"/>
      <c r="BK36" s="153"/>
    </row>
    <row r="37" spans="2:63" ht="13.5" customHeight="1">
      <c r="B37" s="119"/>
      <c r="C37" s="497"/>
      <c r="D37" s="497"/>
      <c r="E37" s="497"/>
      <c r="F37" s="497"/>
      <c r="G37" s="497"/>
      <c r="H37" s="497"/>
      <c r="I37" s="497"/>
      <c r="J37" s="497"/>
      <c r="K37" s="498"/>
      <c r="L37" s="156"/>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8"/>
      <c r="AK37" s="499"/>
      <c r="AL37" s="499"/>
      <c r="AM37" s="499"/>
      <c r="AN37" s="499"/>
      <c r="AO37" s="499"/>
      <c r="AP37" s="499"/>
      <c r="AQ37" s="499"/>
      <c r="AR37" s="499"/>
      <c r="AS37" s="499"/>
      <c r="AT37" s="499"/>
      <c r="AU37" s="499"/>
      <c r="AV37" s="499"/>
      <c r="AW37" s="499"/>
      <c r="AX37" s="499"/>
      <c r="AY37" s="499"/>
      <c r="AZ37" s="499"/>
      <c r="BA37" s="499"/>
      <c r="BB37" s="499"/>
      <c r="BC37" s="499"/>
      <c r="BD37" s="499"/>
      <c r="BE37" s="499"/>
      <c r="BF37" s="499"/>
      <c r="BG37" s="499"/>
      <c r="BH37" s="500"/>
      <c r="BK37" s="153"/>
    </row>
    <row r="38" spans="2:63" ht="13.5" customHeight="1">
      <c r="B38" s="119"/>
      <c r="C38" s="497"/>
      <c r="D38" s="497"/>
      <c r="E38" s="497"/>
      <c r="F38" s="497"/>
      <c r="G38" s="497"/>
      <c r="H38" s="497"/>
      <c r="I38" s="497"/>
      <c r="J38" s="497"/>
      <c r="K38" s="498"/>
      <c r="L38" s="156"/>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8"/>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500"/>
      <c r="BK38" s="153"/>
    </row>
    <row r="39" spans="2:63" ht="13.5" customHeight="1">
      <c r="B39" s="125"/>
      <c r="C39" s="501"/>
      <c r="D39" s="501"/>
      <c r="E39" s="501"/>
      <c r="F39" s="501"/>
      <c r="G39" s="501"/>
      <c r="H39" s="501"/>
      <c r="I39" s="501"/>
      <c r="J39" s="501"/>
      <c r="K39" s="502"/>
      <c r="L39" s="155"/>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2"/>
      <c r="AK39" s="508"/>
      <c r="AL39" s="508"/>
      <c r="AM39" s="508"/>
      <c r="AN39" s="508"/>
      <c r="AO39" s="508"/>
      <c r="AP39" s="508"/>
      <c r="AQ39" s="508"/>
      <c r="AR39" s="508"/>
      <c r="AS39" s="508"/>
      <c r="AT39" s="508"/>
      <c r="AU39" s="508"/>
      <c r="AV39" s="508"/>
      <c r="AW39" s="508"/>
      <c r="AX39" s="508"/>
      <c r="AY39" s="508"/>
      <c r="AZ39" s="508"/>
      <c r="BA39" s="508"/>
      <c r="BB39" s="508"/>
      <c r="BC39" s="508"/>
      <c r="BD39" s="508"/>
      <c r="BE39" s="508"/>
      <c r="BF39" s="508"/>
      <c r="BG39" s="508"/>
      <c r="BH39" s="505"/>
      <c r="BK39" s="153"/>
    </row>
    <row r="41" spans="2:63">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row>
  </sheetData>
  <sheetProtection sheet="1" objects="1" scenarios="1"/>
  <mergeCells count="46">
    <mergeCell ref="C26:K27"/>
    <mergeCell ref="M26:AJ27"/>
    <mergeCell ref="AK26:BH27"/>
    <mergeCell ref="C36:K37"/>
    <mergeCell ref="M36:AJ37"/>
    <mergeCell ref="AK36:BH37"/>
    <mergeCell ref="C28:K29"/>
    <mergeCell ref="M28:AJ29"/>
    <mergeCell ref="AK28:BH29"/>
    <mergeCell ref="C38:K39"/>
    <mergeCell ref="M38:AJ39"/>
    <mergeCell ref="AK38:BH39"/>
    <mergeCell ref="C30:K31"/>
    <mergeCell ref="M30:AJ31"/>
    <mergeCell ref="AK30:BH31"/>
    <mergeCell ref="C34:K35"/>
    <mergeCell ref="M34:AJ35"/>
    <mergeCell ref="AK34:BH35"/>
    <mergeCell ref="C32:K33"/>
    <mergeCell ref="M32:AJ33"/>
    <mergeCell ref="AK32:BH33"/>
    <mergeCell ref="C24:K25"/>
    <mergeCell ref="M24:AJ25"/>
    <mergeCell ref="AK24:BH25"/>
    <mergeCell ref="C22:K23"/>
    <mergeCell ref="M22:AJ23"/>
    <mergeCell ref="AK22:BH23"/>
    <mergeCell ref="C20:K21"/>
    <mergeCell ref="M20:AJ21"/>
    <mergeCell ref="AK20:BH21"/>
    <mergeCell ref="C16:K17"/>
    <mergeCell ref="M16:BH17"/>
    <mergeCell ref="C18:K19"/>
    <mergeCell ref="M18:AJ19"/>
    <mergeCell ref="AK18:BH19"/>
    <mergeCell ref="C10:K11"/>
    <mergeCell ref="M10:BH11"/>
    <mergeCell ref="C12:K13"/>
    <mergeCell ref="M12:BH13"/>
    <mergeCell ref="C14:K15"/>
    <mergeCell ref="M14:BH15"/>
    <mergeCell ref="A2:BH4"/>
    <mergeCell ref="C6:K7"/>
    <mergeCell ref="M6:BH7"/>
    <mergeCell ref="C8:K9"/>
    <mergeCell ref="M8:BH9"/>
  </mergeCells>
  <phoneticPr fontId="1"/>
  <printOptions horizontalCentered="1" verticalCentered="1"/>
  <pageMargins left="0.59055118110236227" right="0.59055118110236227" top="0.98425196850393704" bottom="0.59055118110236227" header="0.78740157480314965" footer="0.3937007874015748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I13"/>
  <sheetViews>
    <sheetView showGridLines="0" view="pageBreakPreview" zoomScaleNormal="100" zoomScaleSheetLayoutView="100" workbookViewId="0">
      <selection activeCell="A2" sqref="A2"/>
    </sheetView>
  </sheetViews>
  <sheetFormatPr defaultColWidth="9" defaultRowHeight="14.4"/>
  <cols>
    <col min="1" max="1" width="16.59765625" style="7" customWidth="1"/>
    <col min="2" max="2" width="11.59765625" style="7" bestFit="1" customWidth="1"/>
    <col min="3" max="3" width="27.69921875" style="7" customWidth="1"/>
    <col min="4" max="4" width="10.3984375" style="7" customWidth="1"/>
    <col min="5" max="5" width="5.5" style="7" bestFit="1" customWidth="1"/>
    <col min="6" max="6" width="11.69921875" style="7" customWidth="1"/>
    <col min="7" max="7" width="14.3984375" style="7" customWidth="1"/>
    <col min="8" max="8" width="7.8984375" style="7" customWidth="1"/>
    <col min="9" max="9" width="12.09765625" style="7" customWidth="1"/>
    <col min="10" max="16384" width="9" style="7"/>
  </cols>
  <sheetData>
    <row r="1" spans="1:9" ht="19.2">
      <c r="A1" s="511" t="s">
        <v>46</v>
      </c>
      <c r="B1" s="511"/>
      <c r="C1" s="511"/>
      <c r="D1" s="511"/>
      <c r="E1" s="511"/>
      <c r="F1" s="511"/>
      <c r="G1" s="511"/>
      <c r="H1" s="511"/>
      <c r="I1" s="511"/>
    </row>
    <row r="3" spans="1:9" ht="24" customHeight="1">
      <c r="A3" s="46" t="s">
        <v>2</v>
      </c>
      <c r="B3" s="46" t="s">
        <v>1</v>
      </c>
      <c r="C3" s="46" t="s">
        <v>11</v>
      </c>
      <c r="D3" s="322" t="s">
        <v>3</v>
      </c>
      <c r="E3" s="303" t="s">
        <v>4</v>
      </c>
      <c r="F3" s="46" t="s">
        <v>45</v>
      </c>
      <c r="G3" s="46" t="s">
        <v>6</v>
      </c>
      <c r="H3" s="513" t="s">
        <v>12</v>
      </c>
      <c r="I3" s="513"/>
    </row>
    <row r="4" spans="1:9" ht="35.1" customHeight="1">
      <c r="A4" s="282" t="s">
        <v>0</v>
      </c>
      <c r="B4" s="329" t="str">
        <f>条件入力表!B15</f>
        <v>　下刈（全刈）</v>
      </c>
      <c r="C4" s="326" t="str">
        <f>'作業工程表(下刈)'!C5</f>
        <v>全刈</v>
      </c>
      <c r="D4" s="324">
        <f>条件入力表!C18</f>
        <v>0</v>
      </c>
      <c r="E4" s="321" t="s">
        <v>158</v>
      </c>
      <c r="F4" s="283"/>
      <c r="G4" s="284">
        <f>'直接事業費　内訳'!F14</f>
        <v>0</v>
      </c>
      <c r="H4" s="512" t="s">
        <v>84</v>
      </c>
      <c r="I4" s="512"/>
    </row>
    <row r="5" spans="1:9" ht="35.1" customHeight="1">
      <c r="A5" s="514" t="s">
        <v>43</v>
      </c>
      <c r="B5" s="328" t="s">
        <v>7</v>
      </c>
      <c r="C5" s="290" t="s">
        <v>169</v>
      </c>
      <c r="D5" s="300"/>
      <c r="E5" s="301"/>
      <c r="F5" s="291">
        <f>ROUND(IF(I5&gt;6000000,POWER(I5,-0.0956)*0.24*条件入力表!L14,0.054*条件入力表!L14),4)</f>
        <v>5.5599999999999997E-2</v>
      </c>
      <c r="G5" s="292">
        <f>ROUNDDOWN(I5*F5,0)</f>
        <v>0</v>
      </c>
      <c r="H5" s="293" t="s">
        <v>13</v>
      </c>
      <c r="I5" s="294">
        <f>G4</f>
        <v>0</v>
      </c>
    </row>
    <row r="6" spans="1:9" ht="35.1" customHeight="1">
      <c r="A6" s="514"/>
      <c r="B6" s="328" t="s">
        <v>29</v>
      </c>
      <c r="C6" s="295" t="s">
        <v>164</v>
      </c>
      <c r="D6" s="300"/>
      <c r="E6" s="301"/>
      <c r="F6" s="291">
        <f>(ROUND(IF(I6&gt;7000000,POWER(I6,-0.1324)*3.473,0.4309),4)+条件入力表!G22/100)*条件入力表!L15</f>
        <v>0.45244500000000004</v>
      </c>
      <c r="G6" s="292">
        <f>ROUNDDOWN(I6*F6,0)</f>
        <v>0</v>
      </c>
      <c r="H6" s="293" t="s">
        <v>13</v>
      </c>
      <c r="I6" s="294">
        <f>G4+G5</f>
        <v>0</v>
      </c>
    </row>
    <row r="7" spans="1:9" ht="35.1" customHeight="1">
      <c r="A7" s="302" t="s">
        <v>44</v>
      </c>
      <c r="B7" s="289"/>
      <c r="C7" s="295" t="s">
        <v>40</v>
      </c>
      <c r="D7" s="300"/>
      <c r="E7" s="301"/>
      <c r="F7" s="291">
        <f>ROUND(IF(I7&gt;5000000,(-4.97802*LOG(I7)+56.92101)/100,0.2357),4)</f>
        <v>0.23569999999999999</v>
      </c>
      <c r="G7" s="292">
        <f>ROUNDDOWN(I7*F7,0)</f>
        <v>0</v>
      </c>
      <c r="H7" s="293" t="s">
        <v>13</v>
      </c>
      <c r="I7" s="294">
        <f>G4+G5+G6</f>
        <v>0</v>
      </c>
    </row>
    <row r="8" spans="1:9" ht="35.1" customHeight="1">
      <c r="A8" s="514" t="s">
        <v>8</v>
      </c>
      <c r="B8" s="289"/>
      <c r="C8" s="295"/>
      <c r="D8" s="300"/>
      <c r="E8" s="301"/>
      <c r="F8" s="296"/>
      <c r="G8" s="297">
        <f>SUM(G4:G7)</f>
        <v>0</v>
      </c>
      <c r="H8" s="293"/>
      <c r="I8" s="298"/>
    </row>
    <row r="9" spans="1:9" ht="35.1" customHeight="1">
      <c r="A9" s="514"/>
      <c r="B9" s="289"/>
      <c r="C9" s="289"/>
      <c r="D9" s="300"/>
      <c r="E9" s="301"/>
      <c r="F9" s="289"/>
      <c r="G9" s="299">
        <f>INT(G8/10000)*10000</f>
        <v>0</v>
      </c>
      <c r="H9" s="515" t="s">
        <v>162</v>
      </c>
      <c r="I9" s="516"/>
    </row>
    <row r="10" spans="1:9" ht="35.1" customHeight="1">
      <c r="A10" s="302"/>
      <c r="B10" s="289"/>
      <c r="C10" s="289"/>
      <c r="D10" s="300"/>
      <c r="E10" s="301"/>
      <c r="F10" s="289"/>
      <c r="G10" s="289"/>
      <c r="H10" s="300"/>
      <c r="I10" s="301"/>
    </row>
    <row r="11" spans="1:9" ht="35.1" customHeight="1">
      <c r="A11" s="302" t="s">
        <v>9</v>
      </c>
      <c r="B11" s="289"/>
      <c r="C11" s="289"/>
      <c r="D11" s="323">
        <v>0.1</v>
      </c>
      <c r="E11" s="301"/>
      <c r="F11" s="289"/>
      <c r="G11" s="292">
        <f>ROUNDDOWN(I11*D11,0)</f>
        <v>0</v>
      </c>
      <c r="H11" s="293" t="s">
        <v>13</v>
      </c>
      <c r="I11" s="294">
        <f>G9</f>
        <v>0</v>
      </c>
    </row>
    <row r="12" spans="1:9" ht="35.1" customHeight="1">
      <c r="A12" s="302"/>
      <c r="B12" s="289"/>
      <c r="C12" s="289"/>
      <c r="D12" s="300"/>
      <c r="E12" s="301"/>
      <c r="F12" s="289"/>
      <c r="G12" s="289"/>
      <c r="H12" s="300"/>
      <c r="I12" s="301"/>
    </row>
    <row r="13" spans="1:9" ht="35.1" customHeight="1">
      <c r="A13" s="330" t="s">
        <v>10</v>
      </c>
      <c r="B13" s="285"/>
      <c r="C13" s="285"/>
      <c r="D13" s="287"/>
      <c r="E13" s="288"/>
      <c r="F13" s="285"/>
      <c r="G13" s="286">
        <f>G9+G11</f>
        <v>0</v>
      </c>
      <c r="H13" s="287"/>
      <c r="I13" s="288"/>
    </row>
  </sheetData>
  <mergeCells count="6">
    <mergeCell ref="A1:I1"/>
    <mergeCell ref="H4:I4"/>
    <mergeCell ref="H3:I3"/>
    <mergeCell ref="A5:A6"/>
    <mergeCell ref="A8:A9"/>
    <mergeCell ref="H9:I9"/>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3145-B5ED-4048-AF8B-769D48FBA8A9}">
  <sheetPr transitionEvaluation="1">
    <tabColor rgb="FFFFCCFF"/>
    <pageSetUpPr fitToPage="1"/>
  </sheetPr>
  <dimension ref="A1:L16"/>
  <sheetViews>
    <sheetView showZeros="0" view="pageBreakPreview" zoomScaleNormal="100" zoomScaleSheetLayoutView="100" workbookViewId="0">
      <selection activeCell="C6" sqref="C6"/>
    </sheetView>
  </sheetViews>
  <sheetFormatPr defaultColWidth="9" defaultRowHeight="14.4"/>
  <cols>
    <col min="1" max="1" width="12.3984375" style="7" customWidth="1"/>
    <col min="2" max="3" width="19.3984375" style="7" customWidth="1"/>
    <col min="4" max="4" width="5.5" style="7" bestFit="1" customWidth="1"/>
    <col min="5" max="5" width="13.09765625" style="7" customWidth="1"/>
    <col min="6" max="6" width="14.3984375" style="7" customWidth="1"/>
    <col min="7" max="7" width="7.8984375" style="7" customWidth="1"/>
    <col min="8" max="8" width="14.8984375" style="7" customWidth="1"/>
    <col min="9" max="16384" width="9" style="7"/>
  </cols>
  <sheetData>
    <row r="1" spans="1:12" ht="19.2">
      <c r="A1" s="511" t="s">
        <v>41</v>
      </c>
      <c r="B1" s="511"/>
      <c r="C1" s="511"/>
      <c r="D1" s="511"/>
      <c r="E1" s="511"/>
      <c r="F1" s="511"/>
      <c r="G1" s="511"/>
      <c r="H1" s="511"/>
    </row>
    <row r="2" spans="1:12" ht="13.5" customHeight="1">
      <c r="B2" s="9"/>
      <c r="C2" s="101"/>
      <c r="D2" s="101"/>
      <c r="E2" s="101"/>
      <c r="F2" s="9"/>
    </row>
    <row r="3" spans="1:12" ht="13.5" customHeight="1">
      <c r="F3" s="10"/>
      <c r="G3" s="519" t="s">
        <v>157</v>
      </c>
      <c r="H3" s="519"/>
    </row>
    <row r="4" spans="1:12" ht="13.5" customHeight="1">
      <c r="F4" s="10"/>
      <c r="G4" s="520"/>
      <c r="H4" s="520"/>
    </row>
    <row r="5" spans="1:12" ht="24" customHeight="1">
      <c r="A5" s="234" t="s">
        <v>2</v>
      </c>
      <c r="B5" s="235" t="s">
        <v>1</v>
      </c>
      <c r="C5" s="235" t="s">
        <v>3</v>
      </c>
      <c r="D5" s="235" t="s">
        <v>4</v>
      </c>
      <c r="E5" s="235" t="s">
        <v>5</v>
      </c>
      <c r="F5" s="235" t="s">
        <v>6</v>
      </c>
      <c r="G5" s="521" t="s">
        <v>12</v>
      </c>
      <c r="H5" s="522"/>
    </row>
    <row r="6" spans="1:12" ht="24" customHeight="1">
      <c r="A6" s="236" t="s">
        <v>0</v>
      </c>
      <c r="B6" s="237" t="str">
        <f>条件入力表!B15&amp;" ("&amp;総括内訳表!C4&amp;")"</f>
        <v>　下刈（全刈） (全刈)</v>
      </c>
      <c r="C6" s="248">
        <v>1</v>
      </c>
      <c r="D6" s="245" t="s">
        <v>158</v>
      </c>
      <c r="E6" s="248">
        <f>'№1-1（下刈）'!F17</f>
        <v>194549</v>
      </c>
      <c r="F6" s="238">
        <f>C6*E6</f>
        <v>194549</v>
      </c>
      <c r="G6" s="517"/>
      <c r="H6" s="518"/>
      <c r="L6" s="250"/>
    </row>
    <row r="7" spans="1:12" ht="24" customHeight="1">
      <c r="A7" s="523" t="s">
        <v>165</v>
      </c>
      <c r="B7" s="239"/>
      <c r="C7" s="248"/>
      <c r="D7" s="245"/>
      <c r="E7" s="248"/>
      <c r="F7" s="238"/>
      <c r="G7" s="517"/>
      <c r="H7" s="518"/>
      <c r="L7" s="250">
        <f>C7*E7</f>
        <v>0</v>
      </c>
    </row>
    <row r="8" spans="1:12" ht="24" customHeight="1">
      <c r="A8" s="524"/>
      <c r="B8" s="239"/>
      <c r="C8" s="248"/>
      <c r="D8" s="306"/>
      <c r="E8" s="248"/>
      <c r="F8" s="238"/>
      <c r="G8" s="517"/>
      <c r="H8" s="518"/>
      <c r="L8" s="250">
        <f t="shared" ref="L8:L9" si="0">C8*E8</f>
        <v>0</v>
      </c>
    </row>
    <row r="9" spans="1:12" ht="24" customHeight="1">
      <c r="A9" s="524"/>
      <c r="B9" s="240"/>
      <c r="C9" s="249"/>
      <c r="D9" s="251"/>
      <c r="E9" s="249"/>
      <c r="F9" s="241"/>
      <c r="G9" s="536"/>
      <c r="H9" s="537"/>
      <c r="L9" s="250">
        <f t="shared" si="0"/>
        <v>0</v>
      </c>
    </row>
    <row r="10" spans="1:12" ht="24" customHeight="1">
      <c r="A10" s="525"/>
      <c r="B10" s="239"/>
      <c r="C10" s="308"/>
      <c r="D10" s="252"/>
      <c r="E10" s="307"/>
      <c r="F10" s="242"/>
      <c r="G10" s="538"/>
      <c r="H10" s="539"/>
      <c r="L10" s="250">
        <f>C10*E10</f>
        <v>0</v>
      </c>
    </row>
    <row r="11" spans="1:12" ht="24" customHeight="1">
      <c r="A11" s="528" t="s">
        <v>155</v>
      </c>
      <c r="B11" s="529"/>
      <c r="C11" s="246"/>
      <c r="D11" s="246"/>
      <c r="E11" s="246"/>
      <c r="F11" s="243">
        <f>SUM(F6:F10)</f>
        <v>194549</v>
      </c>
      <c r="G11" s="532"/>
      <c r="H11" s="533"/>
      <c r="L11" s="250">
        <f>C11*E11</f>
        <v>0</v>
      </c>
    </row>
    <row r="12" spans="1:12" ht="24" customHeight="1" thickBot="1">
      <c r="A12" s="530"/>
      <c r="B12" s="531"/>
      <c r="C12" s="247"/>
      <c r="D12" s="247"/>
      <c r="E12" s="247"/>
      <c r="F12" s="244">
        <f>INT(F11/1000)*1000</f>
        <v>194000</v>
      </c>
      <c r="G12" s="534" t="s">
        <v>42</v>
      </c>
      <c r="H12" s="535"/>
      <c r="L12" s="250">
        <f>C12*E12</f>
        <v>0</v>
      </c>
    </row>
    <row r="13" spans="1:12" ht="24" customHeight="1">
      <c r="A13" s="267"/>
      <c r="B13" s="268"/>
      <c r="C13" s="268"/>
      <c r="D13" s="268"/>
      <c r="E13" s="268"/>
      <c r="F13" s="269"/>
      <c r="G13" s="544"/>
      <c r="H13" s="545"/>
    </row>
    <row r="14" spans="1:12" ht="24" customHeight="1">
      <c r="A14" s="270" t="s">
        <v>156</v>
      </c>
      <c r="B14" s="262"/>
      <c r="C14" s="263">
        <f>条件入力表!C18</f>
        <v>0</v>
      </c>
      <c r="D14" s="264" t="s">
        <v>158</v>
      </c>
      <c r="E14" s="265">
        <f>F12</f>
        <v>194000</v>
      </c>
      <c r="F14" s="266">
        <f>条件入力表!C18*E14</f>
        <v>0</v>
      </c>
      <c r="G14" s="540"/>
      <c r="H14" s="541"/>
    </row>
    <row r="15" spans="1:12" ht="24" customHeight="1">
      <c r="A15" s="271"/>
      <c r="B15" s="26"/>
      <c r="C15" s="21"/>
      <c r="D15" s="21"/>
      <c r="E15" s="21"/>
      <c r="F15" s="23"/>
      <c r="G15" s="542"/>
      <c r="H15" s="543"/>
    </row>
    <row r="16" spans="1:12" ht="24" customHeight="1" thickBot="1">
      <c r="A16" s="272"/>
      <c r="B16" s="273"/>
      <c r="C16" s="274"/>
      <c r="D16" s="274"/>
      <c r="E16" s="274"/>
      <c r="F16" s="275"/>
      <c r="G16" s="526"/>
      <c r="H16" s="527"/>
    </row>
  </sheetData>
  <mergeCells count="16">
    <mergeCell ref="G16:H16"/>
    <mergeCell ref="A11:B12"/>
    <mergeCell ref="G11:H11"/>
    <mergeCell ref="G12:H12"/>
    <mergeCell ref="G9:H9"/>
    <mergeCell ref="G10:H10"/>
    <mergeCell ref="G14:H14"/>
    <mergeCell ref="G15:H15"/>
    <mergeCell ref="G13:H13"/>
    <mergeCell ref="G8:H8"/>
    <mergeCell ref="A1:H1"/>
    <mergeCell ref="G3:H4"/>
    <mergeCell ref="G5:H5"/>
    <mergeCell ref="G6:H6"/>
    <mergeCell ref="G7:H7"/>
    <mergeCell ref="A7:A10"/>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H22"/>
  <sheetViews>
    <sheetView showGridLines="0" view="pageBreakPreview" zoomScaleNormal="100" zoomScaleSheetLayoutView="100" workbookViewId="0">
      <selection activeCell="C7" sqref="C7"/>
    </sheetView>
  </sheetViews>
  <sheetFormatPr defaultColWidth="9" defaultRowHeight="14.4"/>
  <cols>
    <col min="1" max="1" width="22.59765625" style="7" customWidth="1"/>
    <col min="2" max="2" width="22.5" style="7" customWidth="1"/>
    <col min="3" max="3" width="10.3984375" style="7" customWidth="1"/>
    <col min="4" max="4" width="7.09765625" style="7" customWidth="1"/>
    <col min="5" max="5" width="13.5" style="7" customWidth="1"/>
    <col min="6" max="6" width="14" style="7" customWidth="1"/>
    <col min="7" max="7" width="9.19921875" style="7" customWidth="1"/>
    <col min="8" max="8" width="19.59765625" style="7" customWidth="1"/>
    <col min="9" max="16384" width="9" style="7"/>
  </cols>
  <sheetData>
    <row r="1" spans="1:8" ht="19.2">
      <c r="A1" s="511" t="s">
        <v>168</v>
      </c>
      <c r="B1" s="511"/>
      <c r="C1" s="511"/>
      <c r="D1" s="511"/>
      <c r="E1" s="511"/>
      <c r="F1" s="511"/>
      <c r="G1" s="511"/>
      <c r="H1" s="511"/>
    </row>
    <row r="2" spans="1:8" ht="10.5" customHeight="1">
      <c r="A2" s="9"/>
      <c r="B2" s="9"/>
      <c r="C2" s="9"/>
      <c r="D2" s="9"/>
      <c r="E2" s="9"/>
      <c r="F2" s="9"/>
      <c r="G2" s="9"/>
      <c r="H2" s="9"/>
    </row>
    <row r="3" spans="1:8" ht="13.5" customHeight="1">
      <c r="A3" s="552" t="str">
        <f>条件入力表!B15</f>
        <v>　下刈（全刈）</v>
      </c>
      <c r="B3" s="552"/>
      <c r="E3" s="10"/>
      <c r="F3" s="68"/>
      <c r="G3" s="18"/>
      <c r="H3" s="11"/>
    </row>
    <row r="4" spans="1:8" ht="13.5" customHeight="1">
      <c r="A4" s="552"/>
      <c r="B4" s="552"/>
      <c r="D4" s="12"/>
      <c r="E4" s="553"/>
      <c r="F4" s="553"/>
      <c r="G4" s="320">
        <v>1</v>
      </c>
      <c r="H4" s="320" t="s">
        <v>172</v>
      </c>
    </row>
    <row r="5" spans="1:8" ht="13.5" customHeight="1">
      <c r="D5" s="12"/>
      <c r="E5" s="10"/>
      <c r="F5" s="68"/>
      <c r="G5" s="305"/>
      <c r="H5" s="19"/>
    </row>
    <row r="6" spans="1:8" ht="24" customHeight="1">
      <c r="A6" s="13" t="s">
        <v>1</v>
      </c>
      <c r="B6" s="14" t="s">
        <v>14</v>
      </c>
      <c r="C6" s="14" t="s">
        <v>22</v>
      </c>
      <c r="D6" s="14" t="s">
        <v>4</v>
      </c>
      <c r="E6" s="14" t="s">
        <v>5</v>
      </c>
      <c r="F6" s="14" t="s">
        <v>23</v>
      </c>
      <c r="G6" s="550" t="s">
        <v>12</v>
      </c>
      <c r="H6" s="551"/>
    </row>
    <row r="7" spans="1:8" ht="27" customHeight="1">
      <c r="A7" s="20" t="s">
        <v>15</v>
      </c>
      <c r="B7" s="21"/>
      <c r="C7" s="40">
        <f>G7</f>
        <v>6.1</v>
      </c>
      <c r="D7" s="43" t="s">
        <v>18</v>
      </c>
      <c r="E7" s="22">
        <f>条件入力表!C19</f>
        <v>28392</v>
      </c>
      <c r="F7" s="23">
        <f>ROUNDDOWN(C7*E7,0)</f>
        <v>173191</v>
      </c>
      <c r="G7" s="41">
        <f>'作業工程表(下刈)'!D7</f>
        <v>6.1</v>
      </c>
      <c r="H7" s="24" t="s">
        <v>21</v>
      </c>
    </row>
    <row r="8" spans="1:8" ht="27" customHeight="1">
      <c r="A8" s="25" t="s">
        <v>16</v>
      </c>
      <c r="B8" s="26"/>
      <c r="C8" s="40">
        <f>G8</f>
        <v>0.7</v>
      </c>
      <c r="D8" s="44" t="s">
        <v>18</v>
      </c>
      <c r="E8" s="27">
        <f>条件入力表!C20</f>
        <v>25064</v>
      </c>
      <c r="F8" s="23">
        <f>ROUNDDOWN(C8*E8,0)</f>
        <v>17544</v>
      </c>
      <c r="G8" s="42">
        <f>'作業工程表(下刈)'!D8</f>
        <v>0.7</v>
      </c>
      <c r="H8" s="28" t="s">
        <v>21</v>
      </c>
    </row>
    <row r="9" spans="1:8" ht="27" customHeight="1">
      <c r="A9" s="29" t="s">
        <v>17</v>
      </c>
      <c r="B9" s="30"/>
      <c r="C9" s="67">
        <f>'作業工程表(下刈)'!D9</f>
        <v>2</v>
      </c>
      <c r="D9" s="31" t="s">
        <v>19</v>
      </c>
      <c r="E9" s="32"/>
      <c r="F9" s="33">
        <f>ROUNDDOWN(H9*C9/100,0)</f>
        <v>3814</v>
      </c>
      <c r="G9" s="34" t="s">
        <v>13</v>
      </c>
      <c r="H9" s="35">
        <f>ROUNDDOWN(SUM(F7:F8),0)</f>
        <v>190735</v>
      </c>
    </row>
    <row r="10" spans="1:8" ht="24" customHeight="1">
      <c r="A10" s="25"/>
      <c r="B10" s="26"/>
      <c r="C10" s="45"/>
      <c r="D10" s="44"/>
      <c r="E10" s="36"/>
      <c r="F10" s="36"/>
      <c r="G10" s="548"/>
      <c r="H10" s="549"/>
    </row>
    <row r="11" spans="1:8" ht="24" customHeight="1">
      <c r="A11" s="29"/>
      <c r="B11" s="30"/>
      <c r="C11" s="30"/>
      <c r="D11" s="31"/>
      <c r="E11" s="32"/>
      <c r="F11" s="32"/>
      <c r="G11" s="548"/>
      <c r="H11" s="549"/>
    </row>
    <row r="12" spans="1:8" ht="24" customHeight="1">
      <c r="A12" s="29"/>
      <c r="B12" s="30"/>
      <c r="C12" s="30"/>
      <c r="D12" s="31"/>
      <c r="E12" s="32"/>
      <c r="F12" s="32"/>
      <c r="G12" s="548"/>
      <c r="H12" s="549"/>
    </row>
    <row r="13" spans="1:8" ht="24" customHeight="1">
      <c r="A13" s="29"/>
      <c r="B13" s="30"/>
      <c r="C13" s="30"/>
      <c r="D13" s="31"/>
      <c r="E13" s="32"/>
      <c r="F13" s="32"/>
      <c r="G13" s="37"/>
      <c r="H13" s="38"/>
    </row>
    <row r="14" spans="1:8" ht="24" customHeight="1">
      <c r="A14" s="13" t="s">
        <v>20</v>
      </c>
      <c r="B14" s="15"/>
      <c r="C14" s="15"/>
      <c r="D14" s="14"/>
      <c r="E14" s="1"/>
      <c r="F14" s="39">
        <f>ROUNDDOWN(SUM(F7:F13),0)</f>
        <v>194549</v>
      </c>
      <c r="G14" s="16" t="s">
        <v>52</v>
      </c>
      <c r="H14" s="17" t="s">
        <v>24</v>
      </c>
    </row>
    <row r="15" spans="1:8" ht="24" customHeight="1">
      <c r="A15" s="69"/>
      <c r="B15" s="70"/>
      <c r="C15" s="71"/>
      <c r="D15" s="71"/>
      <c r="E15" s="72"/>
      <c r="F15" s="73"/>
      <c r="G15" s="74"/>
      <c r="H15" s="75"/>
    </row>
    <row r="16" spans="1:8" ht="24" customHeight="1">
      <c r="A16" s="94"/>
      <c r="B16" s="77"/>
      <c r="C16" s="78"/>
      <c r="D16" s="79"/>
      <c r="E16" s="80"/>
      <c r="F16" s="80"/>
      <c r="G16" s="81"/>
      <c r="H16" s="82"/>
    </row>
    <row r="17" spans="1:8" ht="24" customHeight="1">
      <c r="A17" s="94" t="s">
        <v>173</v>
      </c>
      <c r="B17" s="77"/>
      <c r="C17" s="83">
        <v>1</v>
      </c>
      <c r="D17" s="79" t="s">
        <v>158</v>
      </c>
      <c r="E17" s="84"/>
      <c r="F17" s="261">
        <f>ROUNDDOWN(F14/C17,0)</f>
        <v>194549</v>
      </c>
      <c r="G17" s="81" t="s">
        <v>52</v>
      </c>
      <c r="H17" s="82"/>
    </row>
    <row r="18" spans="1:8" ht="24" customHeight="1">
      <c r="A18" s="69"/>
      <c r="B18" s="71"/>
      <c r="C18" s="85"/>
      <c r="D18" s="86"/>
      <c r="E18" s="73"/>
      <c r="F18" s="73"/>
      <c r="G18" s="87"/>
      <c r="H18" s="88"/>
    </row>
    <row r="19" spans="1:8" ht="24" customHeight="1">
      <c r="A19" s="76"/>
      <c r="B19" s="77"/>
      <c r="C19" s="89"/>
      <c r="D19" s="79"/>
      <c r="E19" s="80"/>
      <c r="F19" s="80"/>
      <c r="G19" s="90"/>
      <c r="H19" s="91"/>
    </row>
    <row r="20" spans="1:8" ht="24" customHeight="1">
      <c r="A20" s="69"/>
      <c r="B20" s="71"/>
      <c r="C20" s="85"/>
      <c r="D20" s="86"/>
      <c r="E20" s="73"/>
      <c r="F20" s="73"/>
      <c r="G20" s="92"/>
      <c r="H20" s="93"/>
    </row>
    <row r="21" spans="1:8" ht="24" customHeight="1">
      <c r="A21" s="69"/>
      <c r="B21" s="71"/>
      <c r="C21" s="85"/>
      <c r="D21" s="86"/>
      <c r="E21" s="73"/>
      <c r="F21" s="73"/>
      <c r="G21" s="92"/>
      <c r="H21" s="93"/>
    </row>
    <row r="22" spans="1:8" ht="24" customHeight="1">
      <c r="A22" s="95"/>
      <c r="B22" s="96"/>
      <c r="C22" s="97"/>
      <c r="D22" s="98"/>
      <c r="E22" s="99"/>
      <c r="F22" s="99"/>
      <c r="G22" s="546"/>
      <c r="H22" s="547"/>
    </row>
  </sheetData>
  <mergeCells count="8">
    <mergeCell ref="G22:H22"/>
    <mergeCell ref="G11:H11"/>
    <mergeCell ref="G12:H12"/>
    <mergeCell ref="A1:H1"/>
    <mergeCell ref="G6:H6"/>
    <mergeCell ref="G10:H10"/>
    <mergeCell ref="A3:B4"/>
    <mergeCell ref="E4:F4"/>
  </mergeCells>
  <phoneticPr fontId="1"/>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336D-6DC7-45E3-8DDA-05B181127593}">
  <sheetPr>
    <tabColor rgb="FFCCFFFF"/>
  </sheetPr>
  <dimension ref="A1:AF43"/>
  <sheetViews>
    <sheetView topLeftCell="C1" zoomScale="70" zoomScaleNormal="70" workbookViewId="0">
      <selection activeCell="AA26" sqref="AA26"/>
    </sheetView>
  </sheetViews>
  <sheetFormatPr defaultColWidth="8.59765625" defaultRowHeight="19.8"/>
  <cols>
    <col min="1" max="1" width="1.8984375" style="48" customWidth="1"/>
    <col min="2" max="6" width="11.5" style="48" customWidth="1"/>
    <col min="7" max="7" width="5.59765625" style="48" customWidth="1"/>
    <col min="8" max="12" width="11.5" style="48" customWidth="1"/>
    <col min="13" max="13" width="5.59765625" style="48" customWidth="1"/>
    <col min="14" max="16" width="11.5" style="48" customWidth="1"/>
    <col min="17" max="17" width="12.19921875" style="48" customWidth="1"/>
    <col min="18" max="18" width="11.5" style="48" customWidth="1"/>
    <col min="19" max="19" width="5.59765625" style="48" customWidth="1"/>
    <col min="20" max="143" width="11.5" style="48" customWidth="1"/>
    <col min="144" max="16384" width="8.59765625" style="48"/>
  </cols>
  <sheetData>
    <row r="1" spans="1:32" ht="30.75" customHeight="1">
      <c r="B1" s="51" t="s">
        <v>62</v>
      </c>
      <c r="C1" s="47"/>
    </row>
    <row r="2" spans="1:32" ht="30.75" customHeight="1">
      <c r="B2" s="554" t="s">
        <v>69</v>
      </c>
      <c r="C2" s="554"/>
      <c r="D2" s="554"/>
      <c r="E2" s="554"/>
      <c r="F2" s="554"/>
      <c r="G2" s="554"/>
    </row>
    <row r="3" spans="1:32">
      <c r="B3" s="48" t="s">
        <v>80</v>
      </c>
      <c r="AA3" s="50" t="s">
        <v>70</v>
      </c>
    </row>
    <row r="4" spans="1:32">
      <c r="B4" s="558" t="s">
        <v>68</v>
      </c>
      <c r="C4" s="194" t="s">
        <v>63</v>
      </c>
      <c r="D4" s="194" t="s">
        <v>15</v>
      </c>
      <c r="E4" s="194" t="s">
        <v>16</v>
      </c>
      <c r="F4" s="194" t="s">
        <v>56</v>
      </c>
      <c r="G4" s="66"/>
      <c r="H4" s="558" t="s">
        <v>67</v>
      </c>
      <c r="I4" s="194" t="s">
        <v>63</v>
      </c>
      <c r="J4" s="194" t="s">
        <v>15</v>
      </c>
      <c r="K4" s="194" t="s">
        <v>16</v>
      </c>
      <c r="L4" s="194" t="s">
        <v>56</v>
      </c>
      <c r="M4" s="66"/>
      <c r="N4" s="558" t="s">
        <v>66</v>
      </c>
      <c r="O4" s="194" t="s">
        <v>63</v>
      </c>
      <c r="P4" s="194" t="s">
        <v>15</v>
      </c>
      <c r="Q4" s="194" t="s">
        <v>16</v>
      </c>
      <c r="R4" s="194" t="s">
        <v>56</v>
      </c>
      <c r="S4" s="561"/>
      <c r="T4" s="558" t="s">
        <v>65</v>
      </c>
      <c r="U4" s="194" t="s">
        <v>63</v>
      </c>
      <c r="V4" s="194" t="s">
        <v>15</v>
      </c>
      <c r="W4" s="194" t="s">
        <v>16</v>
      </c>
      <c r="X4" s="194" t="s">
        <v>56</v>
      </c>
      <c r="Y4" s="66"/>
      <c r="AA4" s="276" t="s">
        <v>47</v>
      </c>
      <c r="AB4" s="277" t="s">
        <v>15</v>
      </c>
      <c r="AC4" s="277" t="s">
        <v>16</v>
      </c>
      <c r="AD4" s="277" t="s">
        <v>17</v>
      </c>
      <c r="AE4" s="561"/>
      <c r="AF4" s="54"/>
    </row>
    <row r="5" spans="1:32">
      <c r="B5" s="559"/>
      <c r="C5" s="195" t="s">
        <v>64</v>
      </c>
      <c r="D5" s="196" t="s">
        <v>57</v>
      </c>
      <c r="E5" s="196" t="s">
        <v>57</v>
      </c>
      <c r="F5" s="195" t="s">
        <v>19</v>
      </c>
      <c r="G5" s="66"/>
      <c r="H5" s="559"/>
      <c r="I5" s="195" t="s">
        <v>64</v>
      </c>
      <c r="J5" s="196" t="s">
        <v>57</v>
      </c>
      <c r="K5" s="196" t="s">
        <v>57</v>
      </c>
      <c r="L5" s="195" t="s">
        <v>19</v>
      </c>
      <c r="M5" s="66"/>
      <c r="N5" s="559"/>
      <c r="O5" s="195" t="s">
        <v>64</v>
      </c>
      <c r="P5" s="196" t="s">
        <v>57</v>
      </c>
      <c r="Q5" s="196" t="s">
        <v>57</v>
      </c>
      <c r="R5" s="195" t="s">
        <v>19</v>
      </c>
      <c r="S5" s="561"/>
      <c r="T5" s="559"/>
      <c r="U5" s="195" t="s">
        <v>64</v>
      </c>
      <c r="V5" s="196" t="s">
        <v>57</v>
      </c>
      <c r="W5" s="196" t="s">
        <v>57</v>
      </c>
      <c r="X5" s="195" t="s">
        <v>19</v>
      </c>
      <c r="Y5" s="66"/>
      <c r="Z5" s="49"/>
      <c r="AA5" s="276" t="s">
        <v>4</v>
      </c>
      <c r="AB5" s="278" t="s">
        <v>57</v>
      </c>
      <c r="AC5" s="278" t="s">
        <v>57</v>
      </c>
      <c r="AD5" s="277" t="s">
        <v>19</v>
      </c>
      <c r="AE5" s="561"/>
    </row>
    <row r="6" spans="1:32">
      <c r="B6" s="555" t="s">
        <v>49</v>
      </c>
      <c r="C6" s="197" t="s">
        <v>53</v>
      </c>
      <c r="D6" s="198">
        <v>0.23</v>
      </c>
      <c r="E6" s="198">
        <v>0.23</v>
      </c>
      <c r="F6" s="199">
        <v>6</v>
      </c>
      <c r="G6" s="66"/>
      <c r="H6" s="555" t="s">
        <v>49</v>
      </c>
      <c r="I6" s="197" t="s">
        <v>53</v>
      </c>
      <c r="J6" s="198">
        <v>0.21</v>
      </c>
      <c r="K6" s="198">
        <v>0.21</v>
      </c>
      <c r="L6" s="199">
        <v>8</v>
      </c>
      <c r="M6" s="66"/>
      <c r="N6" s="555" t="s">
        <v>49</v>
      </c>
      <c r="O6" s="197" t="s">
        <v>53</v>
      </c>
      <c r="P6" s="198">
        <v>0.18</v>
      </c>
      <c r="Q6" s="198">
        <v>0.18</v>
      </c>
      <c r="R6" s="199">
        <v>9</v>
      </c>
      <c r="S6" s="561"/>
      <c r="T6" s="555" t="s">
        <v>49</v>
      </c>
      <c r="U6" s="197" t="s">
        <v>53</v>
      </c>
      <c r="V6" s="207" t="s">
        <v>59</v>
      </c>
      <c r="W6" s="208">
        <v>0.3</v>
      </c>
      <c r="X6" s="199">
        <v>1</v>
      </c>
      <c r="Y6" s="66"/>
      <c r="Z6" s="49"/>
      <c r="AA6" s="279" t="s">
        <v>48</v>
      </c>
      <c r="AB6" s="280">
        <v>0.16</v>
      </c>
      <c r="AC6" s="280">
        <v>0.16</v>
      </c>
      <c r="AD6" s="281">
        <v>0.04</v>
      </c>
      <c r="AE6" s="561"/>
    </row>
    <row r="7" spans="1:32" ht="25.2">
      <c r="B7" s="556"/>
      <c r="C7" s="200" t="s">
        <v>54</v>
      </c>
      <c r="D7" s="201">
        <v>0.32</v>
      </c>
      <c r="E7" s="201">
        <v>0.32</v>
      </c>
      <c r="F7" s="202">
        <v>6</v>
      </c>
      <c r="G7" s="66"/>
      <c r="H7" s="556"/>
      <c r="I7" s="200" t="s">
        <v>54</v>
      </c>
      <c r="J7" s="201">
        <v>0.24</v>
      </c>
      <c r="K7" s="201">
        <v>0.24</v>
      </c>
      <c r="L7" s="202">
        <v>8</v>
      </c>
      <c r="M7" s="66"/>
      <c r="N7" s="556"/>
      <c r="O7" s="200" t="s">
        <v>54</v>
      </c>
      <c r="P7" s="206">
        <v>0.2</v>
      </c>
      <c r="Q7" s="206">
        <v>0.2</v>
      </c>
      <c r="R7" s="202">
        <v>9</v>
      </c>
      <c r="S7" s="561"/>
      <c r="T7" s="556"/>
      <c r="U7" s="200" t="s">
        <v>54</v>
      </c>
      <c r="V7" s="209" t="s">
        <v>59</v>
      </c>
      <c r="W7" s="206">
        <v>0.39</v>
      </c>
      <c r="X7" s="202">
        <v>1</v>
      </c>
      <c r="Y7" s="66"/>
      <c r="Z7" s="49"/>
      <c r="AA7" s="560" t="s">
        <v>72</v>
      </c>
      <c r="AB7" s="560"/>
      <c r="AC7" s="560"/>
      <c r="AD7" s="560"/>
      <c r="AE7" s="561"/>
    </row>
    <row r="8" spans="1:32" ht="25.2">
      <c r="B8" s="556"/>
      <c r="C8" s="200" t="s">
        <v>55</v>
      </c>
      <c r="D8" s="201">
        <v>0.42</v>
      </c>
      <c r="E8" s="201">
        <v>0.42</v>
      </c>
      <c r="F8" s="202">
        <v>6</v>
      </c>
      <c r="G8" s="66"/>
      <c r="H8" s="556"/>
      <c r="I8" s="200" t="s">
        <v>55</v>
      </c>
      <c r="J8" s="201">
        <v>0.28000000000000003</v>
      </c>
      <c r="K8" s="201">
        <v>0.28000000000000003</v>
      </c>
      <c r="L8" s="202">
        <v>8</v>
      </c>
      <c r="M8" s="66"/>
      <c r="N8" s="556"/>
      <c r="O8" s="200" t="s">
        <v>55</v>
      </c>
      <c r="P8" s="201">
        <v>0.23</v>
      </c>
      <c r="Q8" s="201">
        <v>0.23</v>
      </c>
      <c r="R8" s="202">
        <v>9</v>
      </c>
      <c r="S8" s="561"/>
      <c r="T8" s="556"/>
      <c r="U8" s="200" t="s">
        <v>55</v>
      </c>
      <c r="V8" s="210" t="s">
        <v>59</v>
      </c>
      <c r="W8" s="201">
        <v>0.51</v>
      </c>
      <c r="X8" s="202">
        <v>1</v>
      </c>
      <c r="Y8" s="66"/>
      <c r="AA8" s="560" t="s">
        <v>73</v>
      </c>
      <c r="AB8" s="560"/>
      <c r="AC8" s="560"/>
      <c r="AD8" s="560"/>
      <c r="AE8" s="561"/>
    </row>
    <row r="9" spans="1:32" ht="25.2">
      <c r="B9" s="556"/>
      <c r="C9" s="200" t="s">
        <v>50</v>
      </c>
      <c r="D9" s="201">
        <v>0.52</v>
      </c>
      <c r="E9" s="201">
        <v>0.52</v>
      </c>
      <c r="F9" s="202">
        <v>6</v>
      </c>
      <c r="G9" s="66"/>
      <c r="H9" s="556"/>
      <c r="I9" s="200" t="s">
        <v>50</v>
      </c>
      <c r="J9" s="201">
        <v>0.31</v>
      </c>
      <c r="K9" s="201">
        <v>0.31</v>
      </c>
      <c r="L9" s="202">
        <v>8</v>
      </c>
      <c r="M9" s="66"/>
      <c r="N9" s="556"/>
      <c r="O9" s="200" t="s">
        <v>50</v>
      </c>
      <c r="P9" s="201">
        <v>0.26</v>
      </c>
      <c r="Q9" s="201">
        <v>0.26</v>
      </c>
      <c r="R9" s="202">
        <v>9</v>
      </c>
      <c r="S9" s="561"/>
      <c r="T9" s="556"/>
      <c r="U9" s="200" t="s">
        <v>50</v>
      </c>
      <c r="V9" s="210" t="s">
        <v>59</v>
      </c>
      <c r="W9" s="201">
        <v>0.62</v>
      </c>
      <c r="X9" s="202">
        <v>1</v>
      </c>
      <c r="Y9" s="66"/>
      <c r="AE9" s="561"/>
    </row>
    <row r="10" spans="1:32" s="52" customFormat="1">
      <c r="A10" s="48"/>
      <c r="B10" s="557"/>
      <c r="C10" s="203" t="s">
        <v>51</v>
      </c>
      <c r="D10" s="204">
        <v>0.63</v>
      </c>
      <c r="E10" s="204">
        <v>0.63</v>
      </c>
      <c r="F10" s="205">
        <v>6</v>
      </c>
      <c r="G10" s="66"/>
      <c r="H10" s="557"/>
      <c r="I10" s="203" t="s">
        <v>51</v>
      </c>
      <c r="J10" s="204">
        <v>0.35</v>
      </c>
      <c r="K10" s="204">
        <v>0.35</v>
      </c>
      <c r="L10" s="205">
        <v>8</v>
      </c>
      <c r="M10" s="66"/>
      <c r="N10" s="557"/>
      <c r="O10" s="203" t="s">
        <v>51</v>
      </c>
      <c r="P10" s="204">
        <v>0.28999999999999998</v>
      </c>
      <c r="Q10" s="204">
        <v>0.28999999999999998</v>
      </c>
      <c r="R10" s="205">
        <v>9</v>
      </c>
      <c r="S10" s="561"/>
      <c r="T10" s="557"/>
      <c r="U10" s="203" t="s">
        <v>51</v>
      </c>
      <c r="V10" s="211" t="s">
        <v>59</v>
      </c>
      <c r="W10" s="204">
        <v>0.71</v>
      </c>
      <c r="X10" s="205">
        <v>1</v>
      </c>
      <c r="Y10" s="66"/>
      <c r="Z10" s="48"/>
      <c r="AA10" s="48"/>
      <c r="AB10" s="48"/>
      <c r="AC10" s="48"/>
      <c r="AD10" s="48"/>
      <c r="AF10" s="48"/>
    </row>
    <row r="11" spans="1:32" s="52" customFormat="1" ht="27" customHeight="1">
      <c r="A11" s="48"/>
      <c r="B11" s="563" t="s">
        <v>81</v>
      </c>
      <c r="C11" s="563"/>
      <c r="D11" s="563"/>
      <c r="E11" s="563"/>
      <c r="F11" s="563"/>
      <c r="G11" s="53"/>
      <c r="H11" s="564" t="s">
        <v>82</v>
      </c>
      <c r="I11" s="564"/>
      <c r="J11" s="564"/>
      <c r="K11" s="564"/>
      <c r="L11" s="564"/>
      <c r="N11" s="564" t="s">
        <v>83</v>
      </c>
      <c r="O11" s="564"/>
      <c r="P11" s="564"/>
      <c r="Q11" s="564"/>
      <c r="R11" s="564"/>
      <c r="T11" s="564" t="s">
        <v>60</v>
      </c>
      <c r="U11" s="564"/>
      <c r="V11" s="564"/>
      <c r="W11" s="564"/>
      <c r="X11" s="564"/>
    </row>
    <row r="12" spans="1:32" ht="27" customHeight="1">
      <c r="B12" s="562" t="s">
        <v>58</v>
      </c>
      <c r="C12" s="562"/>
      <c r="D12" s="562"/>
      <c r="E12" s="562"/>
      <c r="F12" s="562"/>
      <c r="G12" s="212"/>
      <c r="H12" s="562" t="s">
        <v>58</v>
      </c>
      <c r="I12" s="562"/>
      <c r="J12" s="562"/>
      <c r="K12" s="562"/>
      <c r="L12" s="562"/>
      <c r="M12" s="212"/>
      <c r="N12" s="562" t="s">
        <v>71</v>
      </c>
      <c r="O12" s="562"/>
      <c r="P12" s="562"/>
      <c r="Q12" s="562"/>
      <c r="R12" s="562"/>
      <c r="S12" s="212"/>
      <c r="T12" s="562" t="s">
        <v>61</v>
      </c>
      <c r="U12" s="562"/>
      <c r="V12" s="562"/>
      <c r="W12" s="562"/>
      <c r="X12" s="562"/>
    </row>
    <row r="13" spans="1:32">
      <c r="B13" s="49"/>
      <c r="C13" s="49"/>
      <c r="D13" s="49"/>
      <c r="E13" s="49"/>
      <c r="F13" s="49"/>
      <c r="G13" s="49"/>
    </row>
    <row r="14" spans="1:32" ht="23.1" customHeight="1">
      <c r="B14" s="49"/>
      <c r="C14" s="49"/>
      <c r="D14" s="49"/>
      <c r="E14" s="49"/>
      <c r="F14" s="49"/>
      <c r="G14" s="49"/>
    </row>
    <row r="15" spans="1:32" ht="21.75" customHeight="1">
      <c r="B15" s="49"/>
      <c r="C15" s="49"/>
      <c r="D15" s="49"/>
      <c r="E15" s="49"/>
      <c r="F15" s="49"/>
      <c r="G15" s="49"/>
    </row>
    <row r="16" spans="1:32" ht="21.75" customHeight="1">
      <c r="H16" s="49"/>
      <c r="I16" s="49"/>
      <c r="J16" s="49"/>
      <c r="K16" s="49"/>
      <c r="L16" s="49"/>
      <c r="M16" s="49"/>
      <c r="N16" s="49"/>
      <c r="O16" s="49"/>
      <c r="P16" s="49"/>
      <c r="Q16" s="49"/>
    </row>
    <row r="17" spans="1:17">
      <c r="H17" s="49"/>
      <c r="I17" s="49"/>
      <c r="J17" s="49"/>
      <c r="K17" s="49"/>
      <c r="L17" s="49"/>
      <c r="M17" s="49"/>
      <c r="N17" s="49"/>
      <c r="O17" s="49"/>
      <c r="P17" s="49"/>
      <c r="Q17" s="49"/>
    </row>
    <row r="18" spans="1:17" s="52" customFormat="1" ht="9.6" customHeight="1">
      <c r="A18" s="48"/>
      <c r="B18" s="48"/>
      <c r="C18" s="48"/>
      <c r="D18" s="48"/>
      <c r="E18" s="48"/>
      <c r="F18" s="48"/>
      <c r="G18" s="48"/>
      <c r="H18" s="53"/>
      <c r="I18" s="53"/>
      <c r="J18" s="53"/>
      <c r="K18" s="53"/>
      <c r="L18" s="53"/>
      <c r="M18" s="53"/>
      <c r="N18" s="53"/>
      <c r="O18" s="53"/>
      <c r="P18" s="53"/>
      <c r="Q18" s="53"/>
    </row>
    <row r="19" spans="1:17" s="52" customFormat="1" ht="20.100000000000001" customHeight="1">
      <c r="A19" s="48"/>
      <c r="B19" s="48"/>
      <c r="C19" s="48"/>
      <c r="D19" s="48"/>
      <c r="E19" s="48"/>
      <c r="F19" s="48"/>
      <c r="G19" s="48"/>
      <c r="H19" s="53"/>
      <c r="I19" s="53"/>
      <c r="J19" s="53"/>
      <c r="K19" s="53"/>
      <c r="L19" s="53"/>
      <c r="M19" s="53"/>
      <c r="N19" s="53"/>
      <c r="O19" s="53"/>
      <c r="P19" s="53"/>
      <c r="Q19" s="53"/>
    </row>
    <row r="20" spans="1:17" ht="12" customHeight="1"/>
    <row r="26" spans="1:17" s="52" customFormat="1" ht="11.1" customHeight="1">
      <c r="A26" s="48"/>
      <c r="B26" s="48"/>
      <c r="C26" s="48"/>
      <c r="D26" s="48"/>
      <c r="E26" s="48"/>
      <c r="F26" s="48"/>
      <c r="G26" s="48"/>
    </row>
    <row r="27" spans="1:17" s="52" customFormat="1" ht="20.100000000000001" customHeight="1">
      <c r="A27" s="48"/>
      <c r="B27" s="48"/>
      <c r="C27" s="48"/>
      <c r="D27" s="48"/>
      <c r="E27" s="48"/>
      <c r="F27" s="48"/>
      <c r="G27" s="48"/>
    </row>
    <row r="28" spans="1:17" ht="12" customHeight="1"/>
    <row r="34" spans="1:7" s="52" customFormat="1" ht="9.9" customHeight="1">
      <c r="A34" s="48"/>
      <c r="B34" s="48"/>
      <c r="C34" s="48"/>
      <c r="D34" s="48"/>
      <c r="E34" s="48"/>
      <c r="F34" s="48"/>
      <c r="G34" s="48"/>
    </row>
    <row r="35" spans="1:7" s="52" customFormat="1" ht="14.1" customHeight="1">
      <c r="A35" s="48"/>
      <c r="B35" s="48"/>
      <c r="C35" s="48"/>
      <c r="D35" s="48"/>
      <c r="E35" s="48"/>
      <c r="F35" s="48"/>
      <c r="G35" s="48"/>
    </row>
    <row r="36" spans="1:7" ht="16.5" customHeight="1"/>
    <row r="42" spans="1:7" s="52" customFormat="1" ht="11.1" customHeight="1">
      <c r="A42" s="48"/>
      <c r="B42" s="48"/>
      <c r="C42" s="48"/>
      <c r="D42" s="48"/>
      <c r="E42" s="48"/>
      <c r="F42" s="48"/>
      <c r="G42" s="48"/>
    </row>
    <row r="43" spans="1:7" ht="14.4" customHeight="1"/>
  </sheetData>
  <mergeCells count="21">
    <mergeCell ref="T11:X11"/>
    <mergeCell ref="T12:X12"/>
    <mergeCell ref="AE4:AE9"/>
    <mergeCell ref="N6:N10"/>
    <mergeCell ref="T6:T10"/>
    <mergeCell ref="B12:F12"/>
    <mergeCell ref="B11:F11"/>
    <mergeCell ref="H11:L11"/>
    <mergeCell ref="H12:L12"/>
    <mergeCell ref="N11:R11"/>
    <mergeCell ref="N12:R12"/>
    <mergeCell ref="B2:G2"/>
    <mergeCell ref="B6:B10"/>
    <mergeCell ref="H6:H10"/>
    <mergeCell ref="B4:B5"/>
    <mergeCell ref="AA7:AD7"/>
    <mergeCell ref="AA8:AD8"/>
    <mergeCell ref="H4:H5"/>
    <mergeCell ref="N4:N5"/>
    <mergeCell ref="S4:S10"/>
    <mergeCell ref="T4:T5"/>
  </mergeCells>
  <phoneticPr fontId="1"/>
  <printOptions horizontalCentered="1" verticalCentered="1"/>
  <pageMargins left="0.39370078740157483" right="0.39370078740157483" top="0.39370078740157483" bottom="0.39370078740157483"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条件入力表</vt:lpstr>
      <vt:lpstr>設計書表紙</vt:lpstr>
      <vt:lpstr>施行経費総括表</vt:lpstr>
      <vt:lpstr>積算内訳書</vt:lpstr>
      <vt:lpstr>総括情報表</vt:lpstr>
      <vt:lpstr>総括内訳表</vt:lpstr>
      <vt:lpstr>直接事業費　内訳</vt:lpstr>
      <vt:lpstr>№1-1（下刈）</vt:lpstr>
      <vt:lpstr>作業工程表</vt:lpstr>
      <vt:lpstr>作業工程表(下刈)</vt:lpstr>
      <vt:lpstr>施行経費総括表!Print_Area</vt:lpstr>
      <vt:lpstr>条件入力表!Print_Area</vt:lpstr>
      <vt:lpstr>設計書表紙!Print_Area</vt:lpstr>
      <vt:lpstr>'直接事業費　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N0212604</dc:creator>
  <cp:lastModifiedBy>出口　栄也</cp:lastModifiedBy>
  <cp:lastPrinted>2024-06-11T03:19:17Z</cp:lastPrinted>
  <dcterms:created xsi:type="dcterms:W3CDTF">2015-07-22T07:08:08Z</dcterms:created>
  <dcterms:modified xsi:type="dcterms:W3CDTF">2025-04-01T00:38:09Z</dcterms:modified>
</cp:coreProperties>
</file>