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ka54\建築住宅課\02_建築企画係\災害復興住宅補助金\要綱・要領\要綱改正（2021.9）\HP更新\"/>
    </mc:Choice>
  </mc:AlternateContent>
  <bookViews>
    <workbookView xWindow="-110" yWindow="-110" windowWidth="22790" windowHeight="14660" activeTab="2"/>
  </bookViews>
  <sheets>
    <sheet name="補修の場合" sheetId="9" r:id="rId1"/>
    <sheet name="補修の場合 (記載例)" sheetId="10" state="hidden" r:id="rId2"/>
    <sheet name="建設・購入の場合" sheetId="5" r:id="rId3"/>
    <sheet name="建設・購入の場合 (記載例)" sheetId="11" state="hidden" r:id="rId4"/>
  </sheets>
  <definedNames>
    <definedName name="_xlnm.Print_Area" localSheetId="0">補修の場合!$A$2:$S$61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 i="5" l="1"/>
  <c r="J3" i="10" l="1"/>
  <c r="J5" i="9"/>
  <c r="P21" i="9"/>
  <c r="Q48" i="9"/>
  <c r="P48" i="9"/>
  <c r="Q47" i="9"/>
  <c r="P47" i="9"/>
  <c r="Q46" i="9"/>
  <c r="P46" i="9"/>
  <c r="Q45" i="9"/>
  <c r="P45" i="9"/>
  <c r="Q44" i="9"/>
  <c r="P44" i="9"/>
  <c r="Q43" i="9"/>
  <c r="P43" i="9"/>
  <c r="Q42" i="9"/>
  <c r="P42" i="9"/>
  <c r="Q41" i="9"/>
  <c r="P41" i="9"/>
  <c r="Q40" i="9"/>
  <c r="P40" i="9"/>
  <c r="Q39" i="9"/>
  <c r="P39" i="9"/>
  <c r="Q38" i="9"/>
  <c r="P38" i="9"/>
  <c r="Q37" i="9"/>
  <c r="P37" i="9"/>
  <c r="Q36" i="9"/>
  <c r="P36" i="9"/>
  <c r="Q35" i="9"/>
  <c r="P35" i="9"/>
  <c r="Q34" i="9"/>
  <c r="P34" i="9"/>
  <c r="Q33" i="9"/>
  <c r="P33" i="9"/>
  <c r="Q32" i="9"/>
  <c r="P32" i="9"/>
  <c r="Q31" i="9"/>
  <c r="P31" i="9"/>
  <c r="Q30" i="9"/>
  <c r="P30" i="9"/>
  <c r="Q29" i="9"/>
  <c r="P29" i="9"/>
  <c r="Q28" i="9"/>
  <c r="P28" i="9"/>
  <c r="Q27" i="9"/>
  <c r="P27" i="9"/>
  <c r="Q26" i="9"/>
  <c r="P26" i="9"/>
  <c r="Q25" i="9"/>
  <c r="P25" i="9"/>
  <c r="Q24" i="9"/>
  <c r="P24" i="9"/>
  <c r="Q23" i="9"/>
  <c r="P23" i="9"/>
  <c r="Q22" i="9"/>
  <c r="P22" i="9"/>
  <c r="Q21" i="9"/>
  <c r="Q20" i="9"/>
  <c r="P20" i="9"/>
  <c r="Q19" i="9"/>
  <c r="P19" i="9"/>
  <c r="Q18" i="9"/>
  <c r="P18" i="9"/>
  <c r="Q17" i="9"/>
  <c r="P17" i="9"/>
  <c r="Q16" i="9"/>
  <c r="P16" i="9"/>
  <c r="Q15" i="9"/>
  <c r="P15" i="9"/>
  <c r="Q14" i="9"/>
  <c r="P14" i="9"/>
  <c r="Q13" i="9"/>
  <c r="P13" i="9"/>
  <c r="R13" i="9" s="1"/>
  <c r="K48" i="9"/>
  <c r="J48" i="9"/>
  <c r="K47" i="9"/>
  <c r="J47" i="9"/>
  <c r="K46" i="9"/>
  <c r="J46" i="9"/>
  <c r="K45" i="9"/>
  <c r="J45" i="9"/>
  <c r="K44" i="9"/>
  <c r="J44" i="9"/>
  <c r="K43" i="9"/>
  <c r="J43" i="9"/>
  <c r="K42" i="9"/>
  <c r="J42" i="9"/>
  <c r="K41" i="9"/>
  <c r="J41" i="9"/>
  <c r="K40" i="9"/>
  <c r="J40" i="9"/>
  <c r="K39" i="9"/>
  <c r="J39" i="9"/>
  <c r="K38" i="9"/>
  <c r="J38" i="9"/>
  <c r="K37" i="9"/>
  <c r="J37" i="9"/>
  <c r="K36" i="9"/>
  <c r="J36" i="9"/>
  <c r="K35" i="9"/>
  <c r="J35" i="9"/>
  <c r="K34" i="9"/>
  <c r="J34" i="9"/>
  <c r="K33" i="9"/>
  <c r="J33" i="9"/>
  <c r="K32" i="9"/>
  <c r="J32" i="9"/>
  <c r="K31" i="9"/>
  <c r="J31" i="9"/>
  <c r="K30" i="9"/>
  <c r="J30" i="9"/>
  <c r="K29" i="9"/>
  <c r="J29" i="9"/>
  <c r="K28" i="9"/>
  <c r="J28" i="9"/>
  <c r="K27" i="9"/>
  <c r="J27" i="9"/>
  <c r="K26" i="9"/>
  <c r="J26" i="9"/>
  <c r="K25" i="9"/>
  <c r="J25" i="9"/>
  <c r="L25" i="9" s="1"/>
  <c r="K24" i="9"/>
  <c r="J24" i="9"/>
  <c r="K23" i="9"/>
  <c r="J23" i="9"/>
  <c r="K22" i="9"/>
  <c r="J22" i="9"/>
  <c r="K21" i="9"/>
  <c r="J21" i="9"/>
  <c r="K20" i="9"/>
  <c r="J20" i="9"/>
  <c r="K19" i="9"/>
  <c r="J19" i="9"/>
  <c r="K18" i="9"/>
  <c r="J18" i="9"/>
  <c r="K17" i="9"/>
  <c r="J17" i="9"/>
  <c r="K16" i="9"/>
  <c r="J16" i="9"/>
  <c r="K15" i="9"/>
  <c r="J15" i="9"/>
  <c r="K14" i="9"/>
  <c r="J14" i="9"/>
  <c r="K13" i="9"/>
  <c r="J13" i="9"/>
  <c r="L13" i="9" s="1"/>
  <c r="E13" i="9"/>
  <c r="L14" i="9" l="1"/>
  <c r="L26" i="9"/>
  <c r="L15" i="9"/>
  <c r="L16" i="9" s="1"/>
  <c r="L17" i="9" s="1"/>
  <c r="L18" i="9" s="1"/>
  <c r="L19" i="9" s="1"/>
  <c r="L20" i="9" s="1"/>
  <c r="L21" i="9" s="1"/>
  <c r="L22" i="9" s="1"/>
  <c r="L23" i="9" s="1"/>
  <c r="L24" i="9" s="1"/>
  <c r="L27" i="9"/>
  <c r="L28" i="9" s="1"/>
  <c r="L29" i="9" s="1"/>
  <c r="L30" i="9" s="1"/>
  <c r="L31" i="9" s="1"/>
  <c r="L32" i="9" s="1"/>
  <c r="L33" i="9" s="1"/>
  <c r="L34" i="9" s="1"/>
  <c r="L35" i="9" s="1"/>
  <c r="L36" i="9" s="1"/>
  <c r="L37" i="9" s="1"/>
  <c r="L38" i="9" s="1"/>
  <c r="L39" i="9" s="1"/>
  <c r="L40" i="9" s="1"/>
  <c r="L41" i="9" s="1"/>
  <c r="L42" i="9" s="1"/>
  <c r="L43" i="9" s="1"/>
  <c r="L44" i="9" s="1"/>
  <c r="L45" i="9" s="1"/>
  <c r="L46" i="9" s="1"/>
  <c r="L47" i="9" s="1"/>
  <c r="L48" i="9" s="1"/>
  <c r="R14" i="9"/>
  <c r="R15" i="9" s="1"/>
  <c r="R16" i="9" s="1"/>
  <c r="R17" i="9" s="1"/>
  <c r="R18" i="9" s="1"/>
  <c r="R19" i="9" s="1"/>
  <c r="R20" i="9" s="1"/>
  <c r="R21" i="9" s="1"/>
  <c r="R22" i="9" s="1"/>
  <c r="R23" i="9" s="1"/>
  <c r="R24" i="9" s="1"/>
  <c r="R25" i="9" s="1"/>
  <c r="R26" i="9" s="1"/>
  <c r="R27" i="9" s="1"/>
  <c r="R28" i="9" s="1"/>
  <c r="R29" i="9" s="1"/>
  <c r="R30" i="9" s="1"/>
  <c r="R31" i="9" s="1"/>
  <c r="R32" i="9" s="1"/>
  <c r="R33" i="9" s="1"/>
  <c r="R34" i="9" s="1"/>
  <c r="R35" i="9" s="1"/>
  <c r="R36" i="9" s="1"/>
  <c r="R37" i="9" s="1"/>
  <c r="R38" i="9" s="1"/>
  <c r="R39" i="9" s="1"/>
  <c r="R40" i="9" s="1"/>
  <c r="R41" i="9" s="1"/>
  <c r="R42" i="9" s="1"/>
  <c r="R43" i="9" s="1"/>
  <c r="R44" i="9" s="1"/>
  <c r="R45" i="9" s="1"/>
  <c r="R46" i="9" s="1"/>
  <c r="R47" i="9" s="1"/>
  <c r="R48" i="9" s="1"/>
  <c r="W67" i="11"/>
  <c r="V67" i="11"/>
  <c r="Q67" i="11"/>
  <c r="P67" i="11"/>
  <c r="K67" i="11"/>
  <c r="J67" i="11"/>
  <c r="E67" i="11"/>
  <c r="D67" i="11"/>
  <c r="W66" i="11"/>
  <c r="V66" i="11"/>
  <c r="Q66" i="11"/>
  <c r="P66" i="11"/>
  <c r="K66" i="11"/>
  <c r="J66" i="11"/>
  <c r="E66" i="11"/>
  <c r="D66" i="11"/>
  <c r="W65" i="11"/>
  <c r="V65" i="11"/>
  <c r="Q65" i="11"/>
  <c r="P65" i="11"/>
  <c r="K65" i="11"/>
  <c r="J65" i="11"/>
  <c r="E65" i="11"/>
  <c r="D65" i="11"/>
  <c r="W64" i="11"/>
  <c r="V64" i="11"/>
  <c r="Q64" i="11"/>
  <c r="P64" i="11"/>
  <c r="K64" i="11"/>
  <c r="J64" i="11"/>
  <c r="E64" i="11"/>
  <c r="D64" i="11"/>
  <c r="W63" i="11"/>
  <c r="V63" i="11"/>
  <c r="Q63" i="11"/>
  <c r="P63" i="11"/>
  <c r="K63" i="11"/>
  <c r="J63" i="11"/>
  <c r="E63" i="11"/>
  <c r="D63" i="11"/>
  <c r="W62" i="11"/>
  <c r="V62" i="11"/>
  <c r="Q62" i="11"/>
  <c r="P62" i="11"/>
  <c r="K62" i="11"/>
  <c r="J62" i="11"/>
  <c r="E62" i="11"/>
  <c r="D62" i="11"/>
  <c r="W61" i="11"/>
  <c r="V61" i="11"/>
  <c r="Q61" i="11"/>
  <c r="P61" i="11"/>
  <c r="K61" i="11"/>
  <c r="J61" i="11"/>
  <c r="E61" i="11"/>
  <c r="D61" i="11"/>
  <c r="W60" i="11"/>
  <c r="V60" i="11"/>
  <c r="Q60" i="11"/>
  <c r="P60" i="11"/>
  <c r="K60" i="11"/>
  <c r="J60" i="11"/>
  <c r="E60" i="11"/>
  <c r="D60" i="11"/>
  <c r="W59" i="11"/>
  <c r="V59" i="11"/>
  <c r="Q59" i="11"/>
  <c r="P59" i="11"/>
  <c r="K59" i="11"/>
  <c r="J59" i="11"/>
  <c r="E59" i="11"/>
  <c r="D59" i="11"/>
  <c r="W58" i="11"/>
  <c r="V58" i="11"/>
  <c r="Q58" i="11"/>
  <c r="P58" i="11"/>
  <c r="K58" i="11"/>
  <c r="J58" i="11"/>
  <c r="E58" i="11"/>
  <c r="D58" i="11"/>
  <c r="W57" i="11"/>
  <c r="V57" i="11"/>
  <c r="Q57" i="11"/>
  <c r="P57" i="11"/>
  <c r="K57" i="11"/>
  <c r="J57" i="11"/>
  <c r="E57" i="11"/>
  <c r="D57" i="11"/>
  <c r="W56" i="11"/>
  <c r="V56" i="11"/>
  <c r="Q56" i="11"/>
  <c r="P56" i="11"/>
  <c r="K56" i="11"/>
  <c r="J56" i="11"/>
  <c r="E56" i="11"/>
  <c r="D56" i="11"/>
  <c r="W55" i="11"/>
  <c r="V55" i="11"/>
  <c r="Q55" i="11"/>
  <c r="P55" i="11"/>
  <c r="K55" i="11"/>
  <c r="J55" i="11"/>
  <c r="E55" i="11"/>
  <c r="D55" i="11"/>
  <c r="W54" i="11"/>
  <c r="V54" i="11"/>
  <c r="Q54" i="11"/>
  <c r="P54" i="11"/>
  <c r="K54" i="11"/>
  <c r="J54" i="11"/>
  <c r="E54" i="11"/>
  <c r="D54" i="11"/>
  <c r="W53" i="11"/>
  <c r="V53" i="11"/>
  <c r="Q53" i="11"/>
  <c r="P53" i="11"/>
  <c r="K53" i="11"/>
  <c r="J53" i="11"/>
  <c r="E53" i="11"/>
  <c r="D53" i="11"/>
  <c r="W52" i="11"/>
  <c r="V52" i="11"/>
  <c r="Q52" i="11"/>
  <c r="P52" i="11"/>
  <c r="K52" i="11"/>
  <c r="J52" i="11"/>
  <c r="E52" i="11"/>
  <c r="D52" i="11"/>
  <c r="W51" i="11"/>
  <c r="V51" i="11"/>
  <c r="Q51" i="11"/>
  <c r="P51" i="11"/>
  <c r="K51" i="11"/>
  <c r="J51" i="11"/>
  <c r="E51" i="11"/>
  <c r="D51" i="11"/>
  <c r="W50" i="11"/>
  <c r="V50" i="11"/>
  <c r="Q50" i="11"/>
  <c r="P50" i="11"/>
  <c r="K50" i="11"/>
  <c r="J50" i="11"/>
  <c r="E50" i="11"/>
  <c r="D50" i="11"/>
  <c r="W49" i="11"/>
  <c r="V49" i="11"/>
  <c r="Q49" i="11"/>
  <c r="P49" i="11"/>
  <c r="K49" i="11"/>
  <c r="J49" i="11"/>
  <c r="E49" i="11"/>
  <c r="D49" i="11"/>
  <c r="W48" i="11"/>
  <c r="V48" i="11"/>
  <c r="Q48" i="11"/>
  <c r="P48" i="11"/>
  <c r="K48" i="11"/>
  <c r="J48" i="11"/>
  <c r="E48" i="11"/>
  <c r="D48" i="11"/>
  <c r="W47" i="11"/>
  <c r="V47" i="11"/>
  <c r="Q47" i="11"/>
  <c r="P47" i="11"/>
  <c r="K47" i="11"/>
  <c r="J47" i="11"/>
  <c r="E47" i="11"/>
  <c r="D47" i="11"/>
  <c r="W46" i="11"/>
  <c r="V46" i="11"/>
  <c r="Q46" i="11"/>
  <c r="P46" i="11"/>
  <c r="K46" i="11"/>
  <c r="J46" i="11"/>
  <c r="E46" i="11"/>
  <c r="D46" i="11"/>
  <c r="W45" i="11"/>
  <c r="V45" i="11"/>
  <c r="Q45" i="11"/>
  <c r="P45" i="11"/>
  <c r="K45" i="11"/>
  <c r="J45" i="11"/>
  <c r="E45" i="11"/>
  <c r="D45" i="11"/>
  <c r="W44" i="11"/>
  <c r="V44" i="11"/>
  <c r="Q44" i="11"/>
  <c r="P44" i="11"/>
  <c r="K44" i="11"/>
  <c r="J44" i="11"/>
  <c r="E44" i="11"/>
  <c r="D44" i="11"/>
  <c r="W43" i="11"/>
  <c r="V43" i="11"/>
  <c r="Q43" i="11"/>
  <c r="P43" i="11"/>
  <c r="K43" i="11"/>
  <c r="J43" i="11"/>
  <c r="E43" i="11"/>
  <c r="D43" i="11"/>
  <c r="W42" i="11"/>
  <c r="V42" i="11"/>
  <c r="Q42" i="11"/>
  <c r="P42" i="11"/>
  <c r="K42" i="11"/>
  <c r="J42" i="11"/>
  <c r="E42" i="11"/>
  <c r="D42" i="11"/>
  <c r="W41" i="11"/>
  <c r="V41" i="11"/>
  <c r="Q41" i="11"/>
  <c r="P41" i="11"/>
  <c r="K41" i="11"/>
  <c r="J41" i="11"/>
  <c r="E41" i="11"/>
  <c r="D41" i="11"/>
  <c r="W40" i="11"/>
  <c r="V40" i="11"/>
  <c r="Q40" i="11"/>
  <c r="P40" i="11"/>
  <c r="K40" i="11"/>
  <c r="J40" i="11"/>
  <c r="E40" i="11"/>
  <c r="D40" i="11"/>
  <c r="W39" i="11"/>
  <c r="V39" i="11"/>
  <c r="Q39" i="11"/>
  <c r="P39" i="11"/>
  <c r="K39" i="11"/>
  <c r="J39" i="11"/>
  <c r="E39" i="11"/>
  <c r="D39" i="11"/>
  <c r="W38" i="11"/>
  <c r="V38" i="11"/>
  <c r="Q38" i="11"/>
  <c r="P38" i="11"/>
  <c r="K38" i="11"/>
  <c r="J38" i="11"/>
  <c r="E38" i="11"/>
  <c r="D38" i="11"/>
  <c r="W37" i="11"/>
  <c r="V37" i="11"/>
  <c r="Q37" i="11"/>
  <c r="P37" i="11"/>
  <c r="K37" i="11"/>
  <c r="J37" i="11"/>
  <c r="E37" i="11"/>
  <c r="D37" i="11"/>
  <c r="W36" i="11"/>
  <c r="V36" i="11"/>
  <c r="Q36" i="11"/>
  <c r="P36" i="11"/>
  <c r="K36" i="11"/>
  <c r="J36" i="11"/>
  <c r="E36" i="11"/>
  <c r="D36" i="11"/>
  <c r="W35" i="11"/>
  <c r="V35" i="11"/>
  <c r="Q35" i="11"/>
  <c r="P35" i="11"/>
  <c r="K35" i="11"/>
  <c r="J35" i="11"/>
  <c r="E35" i="11"/>
  <c r="D35" i="11"/>
  <c r="W34" i="11"/>
  <c r="V34" i="11"/>
  <c r="Q34" i="11"/>
  <c r="P34" i="11"/>
  <c r="K34" i="11"/>
  <c r="J34" i="11"/>
  <c r="E34" i="11"/>
  <c r="D34" i="11"/>
  <c r="W33" i="11"/>
  <c r="V33" i="11"/>
  <c r="Q33" i="11"/>
  <c r="P33" i="11"/>
  <c r="K33" i="11"/>
  <c r="J33" i="11"/>
  <c r="E33" i="11"/>
  <c r="D33" i="11"/>
  <c r="W32" i="11"/>
  <c r="V32" i="11"/>
  <c r="Q32" i="11"/>
  <c r="P32" i="11"/>
  <c r="K32" i="11"/>
  <c r="J32" i="11"/>
  <c r="E32" i="11"/>
  <c r="D32" i="11"/>
  <c r="W31" i="11"/>
  <c r="V31" i="11"/>
  <c r="Q31" i="11"/>
  <c r="P31" i="11"/>
  <c r="K31" i="11"/>
  <c r="J31" i="11"/>
  <c r="E31" i="11"/>
  <c r="D31" i="11"/>
  <c r="W30" i="11"/>
  <c r="V30" i="11"/>
  <c r="Q30" i="11"/>
  <c r="P30" i="11"/>
  <c r="K30" i="11"/>
  <c r="J30" i="11"/>
  <c r="E30" i="11"/>
  <c r="D30" i="11"/>
  <c r="W29" i="11"/>
  <c r="V29" i="11"/>
  <c r="Q29" i="11"/>
  <c r="P29" i="11"/>
  <c r="K29" i="11"/>
  <c r="J29" i="11"/>
  <c r="E29" i="11"/>
  <c r="D29" i="11"/>
  <c r="W28" i="11"/>
  <c r="V28" i="11"/>
  <c r="Q28" i="11"/>
  <c r="P28" i="11"/>
  <c r="K28" i="11"/>
  <c r="J28" i="11"/>
  <c r="E28" i="11"/>
  <c r="D28" i="11"/>
  <c r="W27" i="11"/>
  <c r="V27" i="11"/>
  <c r="Q27" i="11"/>
  <c r="P27" i="11"/>
  <c r="K27" i="11"/>
  <c r="J27" i="11"/>
  <c r="E27" i="11"/>
  <c r="D27" i="11"/>
  <c r="W26" i="11"/>
  <c r="V26" i="11"/>
  <c r="Q26" i="11"/>
  <c r="P26" i="11"/>
  <c r="K26" i="11"/>
  <c r="J26" i="11"/>
  <c r="E26" i="11"/>
  <c r="D26" i="11"/>
  <c r="W25" i="11"/>
  <c r="V25" i="11"/>
  <c r="Q25" i="11"/>
  <c r="P25" i="11"/>
  <c r="K25" i="11"/>
  <c r="J25" i="11"/>
  <c r="E25" i="11"/>
  <c r="D25" i="11"/>
  <c r="W24" i="11"/>
  <c r="V24" i="11"/>
  <c r="Q24" i="11"/>
  <c r="P24" i="11"/>
  <c r="K24" i="11"/>
  <c r="J24" i="11"/>
  <c r="E24" i="11"/>
  <c r="D24" i="11"/>
  <c r="W23" i="11"/>
  <c r="V23" i="11"/>
  <c r="Q23" i="11"/>
  <c r="P23" i="11"/>
  <c r="K23" i="11"/>
  <c r="J23" i="11"/>
  <c r="E23" i="11"/>
  <c r="D23" i="11"/>
  <c r="W22" i="11"/>
  <c r="V22" i="11"/>
  <c r="Q22" i="11"/>
  <c r="P22" i="11"/>
  <c r="K22" i="11"/>
  <c r="J22" i="11"/>
  <c r="E22" i="11"/>
  <c r="D22" i="11"/>
  <c r="W21" i="11"/>
  <c r="V21" i="11"/>
  <c r="Q21" i="11"/>
  <c r="P21" i="11"/>
  <c r="K21" i="11"/>
  <c r="J21" i="11"/>
  <c r="E21" i="11"/>
  <c r="D21" i="11"/>
  <c r="W20" i="11"/>
  <c r="V20" i="11"/>
  <c r="Q20" i="11"/>
  <c r="P20" i="11"/>
  <c r="K20" i="11"/>
  <c r="J20" i="11"/>
  <c r="E20" i="11"/>
  <c r="D20" i="11"/>
  <c r="W19" i="11"/>
  <c r="V19" i="11"/>
  <c r="Q19" i="11"/>
  <c r="P19" i="11"/>
  <c r="K19" i="11"/>
  <c r="J19" i="11"/>
  <c r="E19" i="11"/>
  <c r="D19" i="11"/>
  <c r="W18" i="11"/>
  <c r="V18" i="11"/>
  <c r="Q18" i="11"/>
  <c r="P18" i="11"/>
  <c r="K18" i="11"/>
  <c r="J18" i="11"/>
  <c r="E18" i="11"/>
  <c r="D18" i="11"/>
  <c r="W17" i="11"/>
  <c r="V17" i="11"/>
  <c r="Q17" i="11"/>
  <c r="P17" i="11"/>
  <c r="K17" i="11"/>
  <c r="J17" i="11"/>
  <c r="E17" i="11"/>
  <c r="D17" i="11"/>
  <c r="W16" i="11"/>
  <c r="V16" i="11"/>
  <c r="Q16" i="11"/>
  <c r="P16" i="11"/>
  <c r="K16" i="11"/>
  <c r="J16" i="11"/>
  <c r="E16" i="11"/>
  <c r="D16" i="11"/>
  <c r="W15" i="11"/>
  <c r="V15" i="11"/>
  <c r="Q15" i="11"/>
  <c r="P15" i="11"/>
  <c r="K15" i="11"/>
  <c r="J15" i="11"/>
  <c r="E15" i="11"/>
  <c r="D15" i="11"/>
  <c r="W14" i="11"/>
  <c r="V14" i="11"/>
  <c r="Q14" i="11"/>
  <c r="P14" i="11"/>
  <c r="K14" i="11"/>
  <c r="J14" i="11"/>
  <c r="E14" i="11"/>
  <c r="D14" i="11"/>
  <c r="W13" i="11"/>
  <c r="V13" i="11"/>
  <c r="Q13" i="11"/>
  <c r="P13" i="11"/>
  <c r="K13" i="11"/>
  <c r="J13" i="11"/>
  <c r="E13" i="11"/>
  <c r="D13" i="11"/>
  <c r="W12" i="11"/>
  <c r="V12" i="11"/>
  <c r="Q12" i="11"/>
  <c r="P12" i="11"/>
  <c r="K12" i="11"/>
  <c r="J12" i="11"/>
  <c r="E12" i="11"/>
  <c r="D12" i="11"/>
  <c r="W11" i="11"/>
  <c r="V11" i="11"/>
  <c r="Q11" i="11"/>
  <c r="P11" i="11"/>
  <c r="K11" i="11"/>
  <c r="J11" i="11"/>
  <c r="E11" i="11"/>
  <c r="D11" i="11"/>
  <c r="W10" i="11"/>
  <c r="V10" i="11"/>
  <c r="Q10" i="11"/>
  <c r="P10" i="11"/>
  <c r="K10" i="11"/>
  <c r="J10" i="11"/>
  <c r="E10" i="11"/>
  <c r="D10" i="11"/>
  <c r="W9" i="11"/>
  <c r="V9" i="11"/>
  <c r="Q9" i="11"/>
  <c r="P9" i="11"/>
  <c r="K9" i="11"/>
  <c r="J9" i="11"/>
  <c r="E9" i="11"/>
  <c r="Q3" i="11" s="1"/>
  <c r="D9" i="11"/>
  <c r="W8" i="11"/>
  <c r="V8" i="11"/>
  <c r="Q8" i="11"/>
  <c r="P8" i="11"/>
  <c r="K8" i="11"/>
  <c r="J8" i="11"/>
  <c r="F8" i="1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L8" i="11" s="1"/>
  <c r="L9" i="11" s="1"/>
  <c r="L10" i="11" s="1"/>
  <c r="L11" i="11" s="1"/>
  <c r="L12" i="11" s="1"/>
  <c r="L13" i="11" s="1"/>
  <c r="L14" i="11" s="1"/>
  <c r="L15" i="11" s="1"/>
  <c r="L16" i="11" s="1"/>
  <c r="L17" i="11" s="1"/>
  <c r="L18" i="11" s="1"/>
  <c r="L19" i="11" s="1"/>
  <c r="L20" i="11" s="1"/>
  <c r="L21" i="11" s="1"/>
  <c r="L22" i="11" s="1"/>
  <c r="L23" i="11" s="1"/>
  <c r="L24" i="11" s="1"/>
  <c r="L25" i="11" s="1"/>
  <c r="L26" i="11" s="1"/>
  <c r="L27" i="11" s="1"/>
  <c r="L28" i="11" s="1"/>
  <c r="L29" i="11" s="1"/>
  <c r="L30" i="11" s="1"/>
  <c r="L31" i="11" s="1"/>
  <c r="L32" i="11" s="1"/>
  <c r="L33" i="11" s="1"/>
  <c r="L34" i="11" s="1"/>
  <c r="L35" i="11" s="1"/>
  <c r="L36" i="11" s="1"/>
  <c r="L37" i="11" s="1"/>
  <c r="L38" i="11" s="1"/>
  <c r="L39" i="11" s="1"/>
  <c r="L40" i="11" s="1"/>
  <c r="L41" i="11" s="1"/>
  <c r="L42" i="11" s="1"/>
  <c r="L43" i="11" s="1"/>
  <c r="L44" i="11" s="1"/>
  <c r="L45" i="11" s="1"/>
  <c r="L46" i="11" s="1"/>
  <c r="L47" i="11" s="1"/>
  <c r="L48" i="11" s="1"/>
  <c r="L49" i="11" s="1"/>
  <c r="L50" i="11" s="1"/>
  <c r="L51" i="11" s="1"/>
  <c r="L52" i="11" s="1"/>
  <c r="L53" i="11" s="1"/>
  <c r="L54" i="11" s="1"/>
  <c r="L55" i="11" s="1"/>
  <c r="L56" i="11" s="1"/>
  <c r="L57" i="11" s="1"/>
  <c r="L58" i="11" s="1"/>
  <c r="L59" i="11" s="1"/>
  <c r="L60" i="11" s="1"/>
  <c r="L61" i="11" s="1"/>
  <c r="L62" i="11" s="1"/>
  <c r="L63" i="11" s="1"/>
  <c r="L64" i="11" s="1"/>
  <c r="L65" i="11" s="1"/>
  <c r="L66" i="11" s="1"/>
  <c r="L67" i="11" s="1"/>
  <c r="R8" i="11" s="1"/>
  <c r="R9" i="11" s="1"/>
  <c r="R10" i="11" s="1"/>
  <c r="R11" i="11" s="1"/>
  <c r="R12" i="11" s="1"/>
  <c r="R13" i="11" s="1"/>
  <c r="R14" i="11" s="1"/>
  <c r="R15" i="11" s="1"/>
  <c r="R16" i="11" s="1"/>
  <c r="R17" i="11" s="1"/>
  <c r="R18" i="11" s="1"/>
  <c r="R19" i="11" s="1"/>
  <c r="R20" i="11" s="1"/>
  <c r="R21" i="11" s="1"/>
  <c r="R22" i="11" s="1"/>
  <c r="R23" i="11" s="1"/>
  <c r="R24" i="11" s="1"/>
  <c r="R25" i="11" s="1"/>
  <c r="R26" i="11" s="1"/>
  <c r="R27" i="11" s="1"/>
  <c r="R28" i="11" s="1"/>
  <c r="R29" i="11" s="1"/>
  <c r="R30" i="11" s="1"/>
  <c r="R31" i="11" s="1"/>
  <c r="R32" i="11" s="1"/>
  <c r="R33" i="11" s="1"/>
  <c r="R34" i="11" s="1"/>
  <c r="R35" i="11" s="1"/>
  <c r="R36" i="11" s="1"/>
  <c r="R37" i="11" s="1"/>
  <c r="R38" i="11" s="1"/>
  <c r="R39" i="11" s="1"/>
  <c r="R40" i="11" s="1"/>
  <c r="R41" i="11" s="1"/>
  <c r="R42" i="11" s="1"/>
  <c r="R43" i="11" s="1"/>
  <c r="R44" i="11" s="1"/>
  <c r="R45" i="11" s="1"/>
  <c r="R46" i="11" s="1"/>
  <c r="R47" i="11" s="1"/>
  <c r="R48" i="11" s="1"/>
  <c r="R49" i="11" s="1"/>
  <c r="R50" i="11" s="1"/>
  <c r="R51" i="11" s="1"/>
  <c r="R52" i="11" s="1"/>
  <c r="R53" i="11" s="1"/>
  <c r="R54" i="11" s="1"/>
  <c r="R55" i="11" s="1"/>
  <c r="R56" i="11" s="1"/>
  <c r="R57" i="11" s="1"/>
  <c r="R58" i="11" s="1"/>
  <c r="R59" i="11" s="1"/>
  <c r="R60" i="11" s="1"/>
  <c r="R61" i="11" s="1"/>
  <c r="R62" i="11" s="1"/>
  <c r="R63" i="11" s="1"/>
  <c r="R64" i="11" s="1"/>
  <c r="R65" i="11" s="1"/>
  <c r="R66" i="11" s="1"/>
  <c r="R67" i="11" s="1"/>
  <c r="X8" i="11" s="1"/>
  <c r="X9" i="11" s="1"/>
  <c r="X10" i="11" s="1"/>
  <c r="X11" i="11" s="1"/>
  <c r="X12" i="11" s="1"/>
  <c r="X13" i="11" s="1"/>
  <c r="X14" i="11" s="1"/>
  <c r="X15" i="11" s="1"/>
  <c r="X16" i="11" s="1"/>
  <c r="X17" i="11" s="1"/>
  <c r="X18" i="11" s="1"/>
  <c r="X19" i="11" s="1"/>
  <c r="X20" i="11" s="1"/>
  <c r="X21" i="11" s="1"/>
  <c r="X22" i="11" s="1"/>
  <c r="X23" i="11" s="1"/>
  <c r="X24" i="11" s="1"/>
  <c r="X25" i="11" s="1"/>
  <c r="X26" i="11" s="1"/>
  <c r="X27" i="11" s="1"/>
  <c r="X28" i="11" s="1"/>
  <c r="X29" i="11" s="1"/>
  <c r="X30" i="11" s="1"/>
  <c r="X31" i="11" s="1"/>
  <c r="X32" i="11" s="1"/>
  <c r="X33" i="11" s="1"/>
  <c r="X34" i="11" s="1"/>
  <c r="X35" i="11" s="1"/>
  <c r="X36" i="11" s="1"/>
  <c r="X37" i="11" s="1"/>
  <c r="X38" i="11" s="1"/>
  <c r="X39" i="11" s="1"/>
  <c r="X40" i="11" s="1"/>
  <c r="X41" i="11" s="1"/>
  <c r="X42" i="11" s="1"/>
  <c r="X43" i="11" s="1"/>
  <c r="X44" i="11" s="1"/>
  <c r="X45" i="11" s="1"/>
  <c r="X46" i="11" s="1"/>
  <c r="X47" i="11" s="1"/>
  <c r="X48" i="11" s="1"/>
  <c r="X49" i="11" s="1"/>
  <c r="X50" i="11" s="1"/>
  <c r="X51" i="11" s="1"/>
  <c r="X52" i="11" s="1"/>
  <c r="X53" i="11" s="1"/>
  <c r="X54" i="11" s="1"/>
  <c r="X55" i="11" s="1"/>
  <c r="X56" i="11" s="1"/>
  <c r="X57" i="11" s="1"/>
  <c r="X58" i="11" s="1"/>
  <c r="X59" i="11" s="1"/>
  <c r="X60" i="11" s="1"/>
  <c r="X61" i="11" s="1"/>
  <c r="X62" i="11" s="1"/>
  <c r="X63" i="11" s="1"/>
  <c r="X64" i="11" s="1"/>
  <c r="X65" i="11" s="1"/>
  <c r="X66" i="11" s="1"/>
  <c r="X67" i="11" s="1"/>
  <c r="E8" i="11"/>
  <c r="D8" i="11"/>
  <c r="J3" i="11"/>
  <c r="K69" i="10"/>
  <c r="J69" i="10"/>
  <c r="E69" i="10"/>
  <c r="D69" i="10"/>
  <c r="K68" i="10"/>
  <c r="J68" i="10"/>
  <c r="E68" i="10"/>
  <c r="D68" i="10"/>
  <c r="K67" i="10"/>
  <c r="J67" i="10"/>
  <c r="E67" i="10"/>
  <c r="D67" i="10"/>
  <c r="K66" i="10"/>
  <c r="J66" i="10"/>
  <c r="E66" i="10"/>
  <c r="D66" i="10"/>
  <c r="K65" i="10"/>
  <c r="J65" i="10"/>
  <c r="E65" i="10"/>
  <c r="D65" i="10"/>
  <c r="K64" i="10"/>
  <c r="J64" i="10"/>
  <c r="E64" i="10"/>
  <c r="D64" i="10"/>
  <c r="K63" i="10"/>
  <c r="J63" i="10"/>
  <c r="E63" i="10"/>
  <c r="D63" i="10"/>
  <c r="K62" i="10"/>
  <c r="J62" i="10"/>
  <c r="E62" i="10"/>
  <c r="D62" i="10"/>
  <c r="K61" i="10"/>
  <c r="J61" i="10"/>
  <c r="E61" i="10"/>
  <c r="D61" i="10"/>
  <c r="K60" i="10"/>
  <c r="J60" i="10"/>
  <c r="E60" i="10"/>
  <c r="D60" i="10"/>
  <c r="K59" i="10"/>
  <c r="J59" i="10"/>
  <c r="E59" i="10"/>
  <c r="D59" i="10"/>
  <c r="K58" i="10"/>
  <c r="J58" i="10"/>
  <c r="E58" i="10"/>
  <c r="D58" i="10"/>
  <c r="K57" i="10"/>
  <c r="J57" i="10"/>
  <c r="E57" i="10"/>
  <c r="D57" i="10"/>
  <c r="K56" i="10"/>
  <c r="J56" i="10"/>
  <c r="E56" i="10"/>
  <c r="D56" i="10"/>
  <c r="K55" i="10"/>
  <c r="J55" i="10"/>
  <c r="E55" i="10"/>
  <c r="D55" i="10"/>
  <c r="K54" i="10"/>
  <c r="J54" i="10"/>
  <c r="E54" i="10"/>
  <c r="D54" i="10"/>
  <c r="K53" i="10"/>
  <c r="J53" i="10"/>
  <c r="E53" i="10"/>
  <c r="D53" i="10"/>
  <c r="K52" i="10"/>
  <c r="J52" i="10"/>
  <c r="E52" i="10"/>
  <c r="D52" i="10"/>
  <c r="K51" i="10"/>
  <c r="J51" i="10"/>
  <c r="E51" i="10"/>
  <c r="D51" i="10"/>
  <c r="K50" i="10"/>
  <c r="J50" i="10"/>
  <c r="E50" i="10"/>
  <c r="D50" i="10"/>
  <c r="K49" i="10"/>
  <c r="J49" i="10"/>
  <c r="E49" i="10"/>
  <c r="D49" i="10"/>
  <c r="K48" i="10"/>
  <c r="J48" i="10"/>
  <c r="E48" i="10"/>
  <c r="D48" i="10"/>
  <c r="K47" i="10"/>
  <c r="J47" i="10"/>
  <c r="E47" i="10"/>
  <c r="D47" i="10"/>
  <c r="K46" i="10"/>
  <c r="J46" i="10"/>
  <c r="E46" i="10"/>
  <c r="D46" i="10"/>
  <c r="K45" i="10"/>
  <c r="J45" i="10"/>
  <c r="E45" i="10"/>
  <c r="D45" i="10"/>
  <c r="K44" i="10"/>
  <c r="J44" i="10"/>
  <c r="E44" i="10"/>
  <c r="D44" i="10"/>
  <c r="K43" i="10"/>
  <c r="J43" i="10"/>
  <c r="E43" i="10"/>
  <c r="D43" i="10"/>
  <c r="K42" i="10"/>
  <c r="J42" i="10"/>
  <c r="E42" i="10"/>
  <c r="D42" i="10"/>
  <c r="K41" i="10"/>
  <c r="J41" i="10"/>
  <c r="E41" i="10"/>
  <c r="D41" i="10"/>
  <c r="K40" i="10"/>
  <c r="J40" i="10"/>
  <c r="E40" i="10"/>
  <c r="D40" i="10"/>
  <c r="K39" i="10"/>
  <c r="J39" i="10"/>
  <c r="E39" i="10"/>
  <c r="D39" i="10"/>
  <c r="K38" i="10"/>
  <c r="J38" i="10"/>
  <c r="E38" i="10"/>
  <c r="D38" i="10"/>
  <c r="K37" i="10"/>
  <c r="J37" i="10"/>
  <c r="E37" i="10"/>
  <c r="D37" i="10"/>
  <c r="K36" i="10"/>
  <c r="J36" i="10"/>
  <c r="E36" i="10"/>
  <c r="D36" i="10"/>
  <c r="K35" i="10"/>
  <c r="J35" i="10"/>
  <c r="E35" i="10"/>
  <c r="D35" i="10"/>
  <c r="K34" i="10"/>
  <c r="J34" i="10"/>
  <c r="E34" i="10"/>
  <c r="D34" i="10"/>
  <c r="K33" i="10"/>
  <c r="J33" i="10"/>
  <c r="E33" i="10"/>
  <c r="D33" i="10"/>
  <c r="K32" i="10"/>
  <c r="J32" i="10"/>
  <c r="E32" i="10"/>
  <c r="D32" i="10"/>
  <c r="K31" i="10"/>
  <c r="J31" i="10"/>
  <c r="E31" i="10"/>
  <c r="D31" i="10"/>
  <c r="K30" i="10"/>
  <c r="J30" i="10"/>
  <c r="E30" i="10"/>
  <c r="D30" i="10"/>
  <c r="K29" i="10"/>
  <c r="J29" i="10"/>
  <c r="E29" i="10"/>
  <c r="D29" i="10"/>
  <c r="K28" i="10"/>
  <c r="J28" i="10"/>
  <c r="E28" i="10"/>
  <c r="D28" i="10"/>
  <c r="K27" i="10"/>
  <c r="J27" i="10"/>
  <c r="E27" i="10"/>
  <c r="D27" i="10"/>
  <c r="K26" i="10"/>
  <c r="J26" i="10"/>
  <c r="E26" i="10"/>
  <c r="D26" i="10"/>
  <c r="K25" i="10"/>
  <c r="J25" i="10"/>
  <c r="E25" i="10"/>
  <c r="D25" i="10"/>
  <c r="K24" i="10"/>
  <c r="J24" i="10"/>
  <c r="E24" i="10"/>
  <c r="D24" i="10"/>
  <c r="K23" i="10"/>
  <c r="J23" i="10"/>
  <c r="E23" i="10"/>
  <c r="D23" i="10"/>
  <c r="K22" i="10"/>
  <c r="J22" i="10"/>
  <c r="E22" i="10"/>
  <c r="D22" i="10"/>
  <c r="K21" i="10"/>
  <c r="J21" i="10"/>
  <c r="E21" i="10"/>
  <c r="D21" i="10"/>
  <c r="K20" i="10"/>
  <c r="J20" i="10"/>
  <c r="E20" i="10"/>
  <c r="D20" i="10"/>
  <c r="K19" i="10"/>
  <c r="J19" i="10"/>
  <c r="E19" i="10"/>
  <c r="D19" i="10"/>
  <c r="K18" i="10"/>
  <c r="J18" i="10"/>
  <c r="E18" i="10"/>
  <c r="D18" i="10"/>
  <c r="K17" i="10"/>
  <c r="J17" i="10"/>
  <c r="E17" i="10"/>
  <c r="D17" i="10"/>
  <c r="K16" i="10"/>
  <c r="J16" i="10"/>
  <c r="E16" i="10"/>
  <c r="D16" i="10"/>
  <c r="K15" i="10"/>
  <c r="J15" i="10"/>
  <c r="E15" i="10"/>
  <c r="D15" i="10"/>
  <c r="K14" i="10"/>
  <c r="J14" i="10"/>
  <c r="E14" i="10"/>
  <c r="D14" i="10"/>
  <c r="K13" i="10"/>
  <c r="J13" i="10"/>
  <c r="E13" i="10"/>
  <c r="D13" i="10"/>
  <c r="K12" i="10"/>
  <c r="J12" i="10"/>
  <c r="E12" i="10"/>
  <c r="D12" i="10"/>
  <c r="K11" i="10"/>
  <c r="J11" i="10"/>
  <c r="E11" i="10"/>
  <c r="D11" i="10"/>
  <c r="K10" i="10"/>
  <c r="J10" i="10"/>
  <c r="E10" i="10"/>
  <c r="D10" i="10"/>
  <c r="F10" i="10" s="1"/>
  <c r="O6" i="10" l="1"/>
  <c r="F11" i="10"/>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L10" i="10" s="1"/>
  <c r="L11" i="10" s="1"/>
  <c r="L12" i="10" s="1"/>
  <c r="L13" i="10" s="1"/>
  <c r="L14" i="10" s="1"/>
  <c r="L15" i="10" s="1"/>
  <c r="L16" i="10" s="1"/>
  <c r="L17" i="10" s="1"/>
  <c r="L18" i="10" s="1"/>
  <c r="L19" i="10" s="1"/>
  <c r="L20" i="10" s="1"/>
  <c r="L21" i="10" s="1"/>
  <c r="L22" i="10" s="1"/>
  <c r="L23" i="10" s="1"/>
  <c r="L24" i="10" s="1"/>
  <c r="L25" i="10" s="1"/>
  <c r="L26" i="10" s="1"/>
  <c r="L27" i="10" s="1"/>
  <c r="L28" i="10" s="1"/>
  <c r="L29" i="10" s="1"/>
  <c r="L30" i="10" s="1"/>
  <c r="L31" i="10" s="1"/>
  <c r="L32" i="10" s="1"/>
  <c r="L33" i="10" s="1"/>
  <c r="L34" i="10" s="1"/>
  <c r="L35" i="10" s="1"/>
  <c r="L36" i="10" s="1"/>
  <c r="L37" i="10" s="1"/>
  <c r="L38" i="10" s="1"/>
  <c r="L39" i="10" s="1"/>
  <c r="L40" i="10" s="1"/>
  <c r="L41" i="10" s="1"/>
  <c r="L42" i="10" s="1"/>
  <c r="L43" i="10" s="1"/>
  <c r="L44" i="10" s="1"/>
  <c r="L45" i="10" s="1"/>
  <c r="L46" i="10" s="1"/>
  <c r="L47" i="10" s="1"/>
  <c r="L48" i="10" s="1"/>
  <c r="L49" i="10" s="1"/>
  <c r="L50" i="10" s="1"/>
  <c r="L51" i="10" s="1"/>
  <c r="L52" i="10" s="1"/>
  <c r="L53" i="10" s="1"/>
  <c r="L54" i="10" s="1"/>
  <c r="L55" i="10" s="1"/>
  <c r="L56" i="10" s="1"/>
  <c r="L57" i="10" s="1"/>
  <c r="L58" i="10" s="1"/>
  <c r="L59" i="10" s="1"/>
  <c r="L60" i="10" s="1"/>
  <c r="L61" i="10" s="1"/>
  <c r="L62" i="10" s="1"/>
  <c r="L63" i="10" s="1"/>
  <c r="L64" i="10" s="1"/>
  <c r="L65" i="10" s="1"/>
  <c r="L66" i="10" s="1"/>
  <c r="L67" i="10" s="1"/>
  <c r="L68" i="10" s="1"/>
  <c r="L69" i="10" s="1"/>
  <c r="O3" i="10"/>
  <c r="O3" i="11"/>
  <c r="E60" i="9"/>
  <c r="D60" i="9"/>
  <c r="E59" i="9"/>
  <c r="D59" i="9"/>
  <c r="E58" i="9"/>
  <c r="D58" i="9"/>
  <c r="E57" i="9"/>
  <c r="D57" i="9"/>
  <c r="E56" i="9"/>
  <c r="D56" i="9"/>
  <c r="E55" i="9"/>
  <c r="D55" i="9"/>
  <c r="E54" i="9"/>
  <c r="D54" i="9"/>
  <c r="E53" i="9"/>
  <c r="D53" i="9"/>
  <c r="E52" i="9"/>
  <c r="D52" i="9"/>
  <c r="E51" i="9"/>
  <c r="D51" i="9"/>
  <c r="E50" i="9"/>
  <c r="D50" i="9"/>
  <c r="E49" i="9"/>
  <c r="D49" i="9"/>
  <c r="E48" i="9"/>
  <c r="D48" i="9"/>
  <c r="E47" i="9"/>
  <c r="D47" i="9"/>
  <c r="E46" i="9"/>
  <c r="D46" i="9"/>
  <c r="E45" i="9"/>
  <c r="D45" i="9"/>
  <c r="E44" i="9"/>
  <c r="D44" i="9"/>
  <c r="E43" i="9"/>
  <c r="D43" i="9"/>
  <c r="E42" i="9"/>
  <c r="D42" i="9"/>
  <c r="E41" i="9"/>
  <c r="D41" i="9"/>
  <c r="E40" i="9"/>
  <c r="D40" i="9"/>
  <c r="E39" i="9"/>
  <c r="D39" i="9"/>
  <c r="E38" i="9"/>
  <c r="D38" i="9"/>
  <c r="E37" i="9"/>
  <c r="D37" i="9"/>
  <c r="E36" i="9"/>
  <c r="D36" i="9"/>
  <c r="E35" i="9"/>
  <c r="D35" i="9"/>
  <c r="E34" i="9"/>
  <c r="D34" i="9"/>
  <c r="E33" i="9"/>
  <c r="D33" i="9"/>
  <c r="E32" i="9"/>
  <c r="D32" i="9"/>
  <c r="E31" i="9"/>
  <c r="D31" i="9"/>
  <c r="E30" i="9"/>
  <c r="D30" i="9"/>
  <c r="E29" i="9"/>
  <c r="D29" i="9"/>
  <c r="E28" i="9"/>
  <c r="D28" i="9"/>
  <c r="E27" i="9"/>
  <c r="D27" i="9"/>
  <c r="E26" i="9"/>
  <c r="D26" i="9"/>
  <c r="E25" i="9"/>
  <c r="D25" i="9"/>
  <c r="E24" i="9"/>
  <c r="D24" i="9"/>
  <c r="E23" i="9"/>
  <c r="D23" i="9"/>
  <c r="E22" i="9"/>
  <c r="D22" i="9"/>
  <c r="E21" i="9"/>
  <c r="D21" i="9"/>
  <c r="E20" i="9"/>
  <c r="D20" i="9"/>
  <c r="E19" i="9"/>
  <c r="D19" i="9"/>
  <c r="E18" i="9"/>
  <c r="D18" i="9"/>
  <c r="E17" i="9"/>
  <c r="D17" i="9"/>
  <c r="E16" i="9"/>
  <c r="D16" i="9"/>
  <c r="E15" i="9"/>
  <c r="D15" i="9"/>
  <c r="E14" i="9"/>
  <c r="D14" i="9"/>
  <c r="D13" i="9"/>
  <c r="F13" i="9" s="1"/>
  <c r="O8" i="9" l="1"/>
  <c r="O5" i="9"/>
  <c r="F14" i="9"/>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D10" i="5" l="1"/>
  <c r="F10" i="5" s="1"/>
  <c r="E10" i="5"/>
  <c r="J10" i="5"/>
  <c r="K10" i="5"/>
  <c r="P10" i="5"/>
  <c r="Q10" i="5"/>
  <c r="V10" i="5"/>
  <c r="W10" i="5"/>
  <c r="D11" i="5"/>
  <c r="E11" i="5"/>
  <c r="J11" i="5"/>
  <c r="K11" i="5"/>
  <c r="P11" i="5"/>
  <c r="Q11" i="5"/>
  <c r="V11" i="5"/>
  <c r="W11" i="5"/>
  <c r="D12" i="5"/>
  <c r="E12" i="5"/>
  <c r="J12" i="5"/>
  <c r="K12" i="5"/>
  <c r="P12" i="5"/>
  <c r="Q12" i="5"/>
  <c r="V12" i="5"/>
  <c r="W12" i="5"/>
  <c r="D13" i="5"/>
  <c r="E13" i="5"/>
  <c r="J13" i="5"/>
  <c r="K13" i="5"/>
  <c r="P13" i="5"/>
  <c r="Q13" i="5"/>
  <c r="V13" i="5"/>
  <c r="W13" i="5"/>
  <c r="D14" i="5"/>
  <c r="E14" i="5"/>
  <c r="J14" i="5"/>
  <c r="K14" i="5"/>
  <c r="P14" i="5"/>
  <c r="Q14" i="5"/>
  <c r="V14" i="5"/>
  <c r="W14" i="5"/>
  <c r="D15" i="5"/>
  <c r="E15" i="5"/>
  <c r="J15" i="5"/>
  <c r="K15" i="5"/>
  <c r="P15" i="5"/>
  <c r="Q15" i="5"/>
  <c r="V15" i="5"/>
  <c r="W15" i="5"/>
  <c r="D16" i="5"/>
  <c r="E16" i="5"/>
  <c r="J16" i="5"/>
  <c r="K16" i="5"/>
  <c r="P16" i="5"/>
  <c r="Q16" i="5"/>
  <c r="V16" i="5"/>
  <c r="W16" i="5"/>
  <c r="D17" i="5"/>
  <c r="E17" i="5"/>
  <c r="J17" i="5"/>
  <c r="K17" i="5"/>
  <c r="P17" i="5"/>
  <c r="Q17" i="5"/>
  <c r="V17" i="5"/>
  <c r="W17" i="5"/>
  <c r="D18" i="5"/>
  <c r="E18" i="5"/>
  <c r="J18" i="5"/>
  <c r="K18" i="5"/>
  <c r="P18" i="5"/>
  <c r="Q18" i="5"/>
  <c r="V18" i="5"/>
  <c r="W18" i="5"/>
  <c r="D19" i="5"/>
  <c r="E19" i="5"/>
  <c r="J19" i="5"/>
  <c r="K19" i="5"/>
  <c r="P19" i="5"/>
  <c r="Q19" i="5"/>
  <c r="V19" i="5"/>
  <c r="W19" i="5"/>
  <c r="D20" i="5"/>
  <c r="E20" i="5"/>
  <c r="J20" i="5"/>
  <c r="K20" i="5"/>
  <c r="P20" i="5"/>
  <c r="Q20" i="5"/>
  <c r="V20" i="5"/>
  <c r="W20" i="5"/>
  <c r="D21" i="5"/>
  <c r="E21" i="5"/>
  <c r="J21" i="5"/>
  <c r="K21" i="5"/>
  <c r="P21" i="5"/>
  <c r="Q21" i="5"/>
  <c r="V21" i="5"/>
  <c r="W21" i="5"/>
  <c r="D22" i="5"/>
  <c r="E22" i="5"/>
  <c r="J22" i="5"/>
  <c r="K22" i="5"/>
  <c r="P22" i="5"/>
  <c r="Q22" i="5"/>
  <c r="V22" i="5"/>
  <c r="W22" i="5"/>
  <c r="D23" i="5"/>
  <c r="E23" i="5"/>
  <c r="J23" i="5"/>
  <c r="K23" i="5"/>
  <c r="P23" i="5"/>
  <c r="Q23" i="5"/>
  <c r="V23" i="5"/>
  <c r="W23" i="5"/>
  <c r="D24" i="5"/>
  <c r="E24" i="5"/>
  <c r="J24" i="5"/>
  <c r="K24" i="5"/>
  <c r="P24" i="5"/>
  <c r="Q24" i="5"/>
  <c r="V24" i="5"/>
  <c r="W24" i="5"/>
  <c r="D25" i="5"/>
  <c r="E25" i="5"/>
  <c r="J25" i="5"/>
  <c r="K25" i="5"/>
  <c r="P25" i="5"/>
  <c r="Q25" i="5"/>
  <c r="V25" i="5"/>
  <c r="W25" i="5"/>
  <c r="D26" i="5"/>
  <c r="E26" i="5"/>
  <c r="J26" i="5"/>
  <c r="K26" i="5"/>
  <c r="P26" i="5"/>
  <c r="Q26" i="5"/>
  <c r="V26" i="5"/>
  <c r="W26" i="5"/>
  <c r="D27" i="5"/>
  <c r="E27" i="5"/>
  <c r="J27" i="5"/>
  <c r="K27" i="5"/>
  <c r="P27" i="5"/>
  <c r="Q27" i="5"/>
  <c r="V27" i="5"/>
  <c r="W27" i="5"/>
  <c r="D28" i="5"/>
  <c r="E28" i="5"/>
  <c r="J28" i="5"/>
  <c r="K28" i="5"/>
  <c r="P28" i="5"/>
  <c r="Q28" i="5"/>
  <c r="V28" i="5"/>
  <c r="W28" i="5"/>
  <c r="D29" i="5"/>
  <c r="E29" i="5"/>
  <c r="J29" i="5"/>
  <c r="K29" i="5"/>
  <c r="P29" i="5"/>
  <c r="Q29" i="5"/>
  <c r="V29" i="5"/>
  <c r="W29" i="5"/>
  <c r="D30" i="5"/>
  <c r="E30" i="5"/>
  <c r="J30" i="5"/>
  <c r="K30" i="5"/>
  <c r="P30" i="5"/>
  <c r="Q30" i="5"/>
  <c r="V30" i="5"/>
  <c r="W30" i="5"/>
  <c r="D31" i="5"/>
  <c r="E31" i="5"/>
  <c r="J31" i="5"/>
  <c r="K31" i="5"/>
  <c r="P31" i="5"/>
  <c r="Q31" i="5"/>
  <c r="V31" i="5"/>
  <c r="W31" i="5"/>
  <c r="D32" i="5"/>
  <c r="E32" i="5"/>
  <c r="J32" i="5"/>
  <c r="K32" i="5"/>
  <c r="P32" i="5"/>
  <c r="Q32" i="5"/>
  <c r="V32" i="5"/>
  <c r="W32" i="5"/>
  <c r="D33" i="5"/>
  <c r="E33" i="5"/>
  <c r="J33" i="5"/>
  <c r="K33" i="5"/>
  <c r="P33" i="5"/>
  <c r="Q33" i="5"/>
  <c r="V33" i="5"/>
  <c r="W33" i="5"/>
  <c r="D34" i="5"/>
  <c r="E34" i="5"/>
  <c r="J34" i="5"/>
  <c r="K34" i="5"/>
  <c r="P34" i="5"/>
  <c r="Q34" i="5"/>
  <c r="V34" i="5"/>
  <c r="W34" i="5"/>
  <c r="D35" i="5"/>
  <c r="E35" i="5"/>
  <c r="J35" i="5"/>
  <c r="K35" i="5"/>
  <c r="P35" i="5"/>
  <c r="Q35" i="5"/>
  <c r="V35" i="5"/>
  <c r="W35" i="5"/>
  <c r="D36" i="5"/>
  <c r="E36" i="5"/>
  <c r="J36" i="5"/>
  <c r="K36" i="5"/>
  <c r="P36" i="5"/>
  <c r="Q36" i="5"/>
  <c r="V36" i="5"/>
  <c r="W36" i="5"/>
  <c r="D37" i="5"/>
  <c r="E37" i="5"/>
  <c r="J37" i="5"/>
  <c r="K37" i="5"/>
  <c r="P37" i="5"/>
  <c r="Q37" i="5"/>
  <c r="V37" i="5"/>
  <c r="W37" i="5"/>
  <c r="D38" i="5"/>
  <c r="E38" i="5"/>
  <c r="J38" i="5"/>
  <c r="K38" i="5"/>
  <c r="P38" i="5"/>
  <c r="Q38" i="5"/>
  <c r="V38" i="5"/>
  <c r="W38" i="5"/>
  <c r="D39" i="5"/>
  <c r="E39" i="5"/>
  <c r="J39" i="5"/>
  <c r="K39" i="5"/>
  <c r="P39" i="5"/>
  <c r="Q39" i="5"/>
  <c r="V39" i="5"/>
  <c r="W39" i="5"/>
  <c r="D40" i="5"/>
  <c r="E40" i="5"/>
  <c r="J40" i="5"/>
  <c r="K40" i="5"/>
  <c r="P40" i="5"/>
  <c r="Q40" i="5"/>
  <c r="V40" i="5"/>
  <c r="W40" i="5"/>
  <c r="D41" i="5"/>
  <c r="E41" i="5"/>
  <c r="J41" i="5"/>
  <c r="K41" i="5"/>
  <c r="P41" i="5"/>
  <c r="Q41" i="5"/>
  <c r="V41" i="5"/>
  <c r="W41" i="5"/>
  <c r="D42" i="5"/>
  <c r="E42" i="5"/>
  <c r="J42" i="5"/>
  <c r="K42" i="5"/>
  <c r="P42" i="5"/>
  <c r="Q42" i="5"/>
  <c r="V42" i="5"/>
  <c r="W42" i="5"/>
  <c r="D43" i="5"/>
  <c r="E43" i="5"/>
  <c r="J43" i="5"/>
  <c r="K43" i="5"/>
  <c r="P43" i="5"/>
  <c r="Q43" i="5"/>
  <c r="V43" i="5"/>
  <c r="W43" i="5"/>
  <c r="D44" i="5"/>
  <c r="E44" i="5"/>
  <c r="J44" i="5"/>
  <c r="K44" i="5"/>
  <c r="P44" i="5"/>
  <c r="Q44" i="5"/>
  <c r="V44" i="5"/>
  <c r="W44" i="5"/>
  <c r="D45" i="5"/>
  <c r="E45" i="5"/>
  <c r="J45" i="5"/>
  <c r="K45" i="5"/>
  <c r="P45" i="5"/>
  <c r="Q45" i="5"/>
  <c r="V45" i="5"/>
  <c r="W45" i="5"/>
  <c r="D46" i="5"/>
  <c r="E46" i="5"/>
  <c r="J46" i="5"/>
  <c r="K46" i="5"/>
  <c r="P46" i="5"/>
  <c r="Q46" i="5"/>
  <c r="V46" i="5"/>
  <c r="W46" i="5"/>
  <c r="D47" i="5"/>
  <c r="E47" i="5"/>
  <c r="J47" i="5"/>
  <c r="K47" i="5"/>
  <c r="P47" i="5"/>
  <c r="Q47" i="5"/>
  <c r="V47" i="5"/>
  <c r="W47" i="5"/>
  <c r="D48" i="5"/>
  <c r="E48" i="5"/>
  <c r="J48" i="5"/>
  <c r="K48" i="5"/>
  <c r="P48" i="5"/>
  <c r="Q48" i="5"/>
  <c r="V48" i="5"/>
  <c r="W48" i="5"/>
  <c r="D49" i="5"/>
  <c r="E49" i="5"/>
  <c r="J49" i="5"/>
  <c r="K49" i="5"/>
  <c r="P49" i="5"/>
  <c r="Q49" i="5"/>
  <c r="V49" i="5"/>
  <c r="W49" i="5"/>
  <c r="D50" i="5"/>
  <c r="E50" i="5"/>
  <c r="J50" i="5"/>
  <c r="K50" i="5"/>
  <c r="P50" i="5"/>
  <c r="Q50" i="5"/>
  <c r="V50" i="5"/>
  <c r="W50" i="5"/>
  <c r="D51" i="5"/>
  <c r="E51" i="5"/>
  <c r="J51" i="5"/>
  <c r="K51" i="5"/>
  <c r="P51" i="5"/>
  <c r="Q51" i="5"/>
  <c r="V51" i="5"/>
  <c r="W51" i="5"/>
  <c r="D52" i="5"/>
  <c r="E52" i="5"/>
  <c r="J52" i="5"/>
  <c r="K52" i="5"/>
  <c r="P52" i="5"/>
  <c r="Q52" i="5"/>
  <c r="V52" i="5"/>
  <c r="W52" i="5"/>
  <c r="D53" i="5"/>
  <c r="E53" i="5"/>
  <c r="J53" i="5"/>
  <c r="K53" i="5"/>
  <c r="P53" i="5"/>
  <c r="Q53" i="5"/>
  <c r="V53" i="5"/>
  <c r="W53" i="5"/>
  <c r="D54" i="5"/>
  <c r="E54" i="5"/>
  <c r="J54" i="5"/>
  <c r="K54" i="5"/>
  <c r="P54" i="5"/>
  <c r="Q54" i="5"/>
  <c r="V54" i="5"/>
  <c r="W54" i="5"/>
  <c r="D55" i="5"/>
  <c r="E55" i="5"/>
  <c r="J55" i="5"/>
  <c r="K55" i="5"/>
  <c r="P55" i="5"/>
  <c r="Q55" i="5"/>
  <c r="V55" i="5"/>
  <c r="W55" i="5"/>
  <c r="D56" i="5"/>
  <c r="E56" i="5"/>
  <c r="J56" i="5"/>
  <c r="K56" i="5"/>
  <c r="P56" i="5"/>
  <c r="Q56" i="5"/>
  <c r="V56" i="5"/>
  <c r="W56" i="5"/>
  <c r="D57" i="5"/>
  <c r="E57" i="5"/>
  <c r="J57" i="5"/>
  <c r="K57" i="5"/>
  <c r="P57" i="5"/>
  <c r="Q57" i="5"/>
  <c r="V57" i="5"/>
  <c r="W57" i="5"/>
  <c r="D58" i="5"/>
  <c r="E58" i="5"/>
  <c r="J58" i="5"/>
  <c r="K58" i="5"/>
  <c r="P58" i="5"/>
  <c r="Q58" i="5"/>
  <c r="V58" i="5"/>
  <c r="W58" i="5"/>
  <c r="D59" i="5"/>
  <c r="E59" i="5"/>
  <c r="J59" i="5"/>
  <c r="K59" i="5"/>
  <c r="P59" i="5"/>
  <c r="Q59" i="5"/>
  <c r="V59" i="5"/>
  <c r="W59" i="5"/>
  <c r="D60" i="5"/>
  <c r="E60" i="5"/>
  <c r="J60" i="5"/>
  <c r="K60" i="5"/>
  <c r="P60" i="5"/>
  <c r="Q60" i="5"/>
  <c r="V60" i="5"/>
  <c r="W60" i="5"/>
  <c r="D61" i="5"/>
  <c r="E61" i="5"/>
  <c r="J61" i="5"/>
  <c r="K61" i="5"/>
  <c r="P61" i="5"/>
  <c r="Q61" i="5"/>
  <c r="V61" i="5"/>
  <c r="W61" i="5"/>
  <c r="D62" i="5"/>
  <c r="E62" i="5"/>
  <c r="J62" i="5"/>
  <c r="K62" i="5"/>
  <c r="P62" i="5"/>
  <c r="Q62" i="5"/>
  <c r="V62" i="5"/>
  <c r="W62" i="5"/>
  <c r="D63" i="5"/>
  <c r="E63" i="5"/>
  <c r="J63" i="5"/>
  <c r="K63" i="5"/>
  <c r="P63" i="5"/>
  <c r="Q63" i="5"/>
  <c r="V63" i="5"/>
  <c r="W63" i="5"/>
  <c r="D64" i="5"/>
  <c r="E64" i="5"/>
  <c r="J64" i="5"/>
  <c r="K64" i="5"/>
  <c r="P64" i="5"/>
  <c r="Q64" i="5"/>
  <c r="V64" i="5"/>
  <c r="W64" i="5"/>
  <c r="D65" i="5"/>
  <c r="E65" i="5"/>
  <c r="J65" i="5"/>
  <c r="K65" i="5"/>
  <c r="P65" i="5"/>
  <c r="Q65" i="5"/>
  <c r="V65" i="5"/>
  <c r="W65" i="5"/>
  <c r="D66" i="5"/>
  <c r="E66" i="5"/>
  <c r="J66" i="5"/>
  <c r="K66" i="5"/>
  <c r="P66" i="5"/>
  <c r="Q66" i="5"/>
  <c r="V66" i="5"/>
  <c r="W66" i="5"/>
  <c r="D67" i="5"/>
  <c r="E67" i="5"/>
  <c r="J67" i="5"/>
  <c r="K67" i="5"/>
  <c r="P67" i="5"/>
  <c r="Q67" i="5"/>
  <c r="V67" i="5"/>
  <c r="W67" i="5"/>
  <c r="D68" i="5"/>
  <c r="E68" i="5"/>
  <c r="J68" i="5"/>
  <c r="K68" i="5"/>
  <c r="P68" i="5"/>
  <c r="Q68" i="5"/>
  <c r="V68" i="5"/>
  <c r="W68" i="5"/>
  <c r="D69" i="5"/>
  <c r="E69" i="5"/>
  <c r="J69" i="5"/>
  <c r="K69" i="5"/>
  <c r="P69" i="5"/>
  <c r="Q69" i="5"/>
  <c r="V69" i="5"/>
  <c r="W69" i="5"/>
  <c r="O4" i="5" l="1"/>
  <c r="R4" i="5"/>
  <c r="F11" i="5"/>
  <c r="F12" i="5" s="1"/>
  <c r="F13"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 r="F37" i="5" s="1"/>
  <c r="F38" i="5" s="1"/>
  <c r="F39" i="5" s="1"/>
  <c r="F40" i="5" s="1"/>
  <c r="F41" i="5" s="1"/>
  <c r="F42" i="5" s="1"/>
  <c r="F43" i="5" s="1"/>
  <c r="F44" i="5" s="1"/>
  <c r="F45" i="5" s="1"/>
  <c r="F46" i="5" s="1"/>
  <c r="F47" i="5" s="1"/>
  <c r="F48" i="5" s="1"/>
  <c r="F49" i="5" s="1"/>
  <c r="F50" i="5" s="1"/>
  <c r="F51" i="5" s="1"/>
  <c r="F52" i="5" s="1"/>
  <c r="F53" i="5" s="1"/>
  <c r="F54" i="5" s="1"/>
  <c r="F55" i="5" s="1"/>
  <c r="F56" i="5" s="1"/>
  <c r="F57" i="5" s="1"/>
  <c r="F58" i="5" s="1"/>
  <c r="F59" i="5" s="1"/>
  <c r="F60" i="5" s="1"/>
  <c r="F61" i="5" s="1"/>
  <c r="F62" i="5" s="1"/>
  <c r="F63" i="5" s="1"/>
  <c r="F64" i="5" s="1"/>
  <c r="F65" i="5" s="1"/>
  <c r="F66" i="5" s="1"/>
  <c r="F67" i="5" s="1"/>
  <c r="F68" i="5" s="1"/>
  <c r="F69" i="5" s="1"/>
  <c r="L10" i="5" s="1"/>
  <c r="L11" i="5" s="1"/>
  <c r="L12" i="5" s="1"/>
  <c r="L13" i="5" s="1"/>
  <c r="L14" i="5" s="1"/>
  <c r="L15" i="5" s="1"/>
  <c r="L16" i="5" s="1"/>
  <c r="L17" i="5" s="1"/>
  <c r="L18" i="5" s="1"/>
  <c r="L19" i="5" s="1"/>
  <c r="L20" i="5" s="1"/>
  <c r="L21" i="5" s="1"/>
  <c r="L22" i="5" s="1"/>
  <c r="L23" i="5" s="1"/>
  <c r="L24" i="5" s="1"/>
  <c r="L25" i="5" s="1"/>
  <c r="L26" i="5" s="1"/>
  <c r="L27" i="5" s="1"/>
  <c r="L28" i="5" s="1"/>
  <c r="L29" i="5" s="1"/>
  <c r="L30" i="5" s="1"/>
  <c r="L31" i="5" s="1"/>
  <c r="L32" i="5" s="1"/>
  <c r="L33" i="5" s="1"/>
  <c r="L34" i="5" s="1"/>
  <c r="L35" i="5" s="1"/>
  <c r="L36" i="5" s="1"/>
  <c r="L37" i="5" s="1"/>
  <c r="L38" i="5" s="1"/>
  <c r="L39" i="5" s="1"/>
  <c r="L40" i="5" s="1"/>
  <c r="L41" i="5" s="1"/>
  <c r="L42" i="5" s="1"/>
  <c r="L43" i="5" s="1"/>
  <c r="L44" i="5" s="1"/>
  <c r="L45" i="5" s="1"/>
  <c r="L46" i="5" s="1"/>
  <c r="L47" i="5" s="1"/>
  <c r="L48" i="5" s="1"/>
  <c r="L49" i="5" s="1"/>
  <c r="L50" i="5" s="1"/>
  <c r="L51" i="5" s="1"/>
  <c r="L52" i="5" s="1"/>
  <c r="L53" i="5" s="1"/>
  <c r="L54" i="5" s="1"/>
  <c r="L55" i="5" s="1"/>
  <c r="L56" i="5" s="1"/>
  <c r="L57" i="5" s="1"/>
  <c r="L58" i="5" s="1"/>
  <c r="L59" i="5" s="1"/>
  <c r="L60" i="5" s="1"/>
  <c r="L61" i="5" s="1"/>
  <c r="L62" i="5" s="1"/>
  <c r="L63" i="5" s="1"/>
  <c r="L64" i="5" s="1"/>
  <c r="L65" i="5" s="1"/>
  <c r="L66" i="5" s="1"/>
  <c r="L67" i="5" s="1"/>
  <c r="L68" i="5" s="1"/>
  <c r="L69" i="5" s="1"/>
  <c r="R10" i="5" s="1"/>
  <c r="R11" i="5" s="1"/>
  <c r="R12" i="5" s="1"/>
  <c r="R13" i="5" s="1"/>
  <c r="R14" i="5" s="1"/>
  <c r="R15" i="5" s="1"/>
  <c r="R16" i="5" s="1"/>
  <c r="R17" i="5" s="1"/>
  <c r="R18" i="5" s="1"/>
  <c r="R19" i="5" s="1"/>
  <c r="R20" i="5" s="1"/>
  <c r="R21" i="5" s="1"/>
  <c r="R22" i="5" s="1"/>
  <c r="R23" i="5" s="1"/>
  <c r="R24" i="5" s="1"/>
  <c r="R25" i="5" s="1"/>
  <c r="R26" i="5" s="1"/>
  <c r="R27" i="5" s="1"/>
  <c r="R28" i="5" s="1"/>
  <c r="R29" i="5" s="1"/>
  <c r="R30" i="5" s="1"/>
  <c r="R31" i="5" s="1"/>
  <c r="R32" i="5" s="1"/>
  <c r="R33" i="5" s="1"/>
  <c r="R34" i="5" s="1"/>
  <c r="R35" i="5" s="1"/>
  <c r="R36" i="5" s="1"/>
  <c r="R37" i="5" s="1"/>
  <c r="R38" i="5" s="1"/>
  <c r="R39" i="5" s="1"/>
  <c r="R40" i="5" s="1"/>
  <c r="R41" i="5" s="1"/>
  <c r="R42" i="5" s="1"/>
  <c r="R43" i="5" s="1"/>
  <c r="R44" i="5" s="1"/>
  <c r="R45" i="5" s="1"/>
  <c r="R46" i="5" s="1"/>
  <c r="R47" i="5" s="1"/>
  <c r="R48" i="5" s="1"/>
  <c r="R49" i="5" s="1"/>
  <c r="R50" i="5" s="1"/>
  <c r="R51" i="5" s="1"/>
  <c r="R52" i="5" s="1"/>
  <c r="R53" i="5" s="1"/>
  <c r="R54" i="5" s="1"/>
  <c r="R55" i="5" s="1"/>
  <c r="R56" i="5" s="1"/>
  <c r="R57" i="5" s="1"/>
  <c r="R58" i="5" s="1"/>
  <c r="R59" i="5" s="1"/>
  <c r="R60" i="5" s="1"/>
  <c r="R61" i="5" s="1"/>
  <c r="R62" i="5" s="1"/>
  <c r="R63" i="5" s="1"/>
  <c r="R64" i="5" s="1"/>
  <c r="R65" i="5" s="1"/>
  <c r="R66" i="5" s="1"/>
  <c r="R67" i="5" s="1"/>
  <c r="R68" i="5" s="1"/>
  <c r="R69" i="5" s="1"/>
  <c r="X10" i="5" s="1"/>
  <c r="X11" i="5" s="1"/>
  <c r="X12" i="5" s="1"/>
  <c r="X13" i="5" s="1"/>
  <c r="X14" i="5" s="1"/>
  <c r="X15" i="5" s="1"/>
  <c r="X16" i="5" s="1"/>
  <c r="X17" i="5" s="1"/>
  <c r="X18" i="5" s="1"/>
  <c r="X19" i="5" s="1"/>
  <c r="X20" i="5" s="1"/>
  <c r="X21" i="5" s="1"/>
  <c r="X22" i="5" s="1"/>
  <c r="X23" i="5" s="1"/>
  <c r="X24" i="5" s="1"/>
  <c r="X25" i="5" s="1"/>
  <c r="X26" i="5" s="1"/>
  <c r="X27" i="5" s="1"/>
  <c r="X28" i="5" s="1"/>
  <c r="X29" i="5" s="1"/>
  <c r="X30" i="5" s="1"/>
  <c r="X31" i="5" s="1"/>
  <c r="X32" i="5" s="1"/>
  <c r="X33" i="5" s="1"/>
  <c r="X34" i="5" s="1"/>
  <c r="X35" i="5" s="1"/>
  <c r="X36" i="5" s="1"/>
  <c r="X37" i="5" s="1"/>
  <c r="X38" i="5" s="1"/>
  <c r="X39" i="5" s="1"/>
  <c r="X40" i="5" s="1"/>
  <c r="X41" i="5" s="1"/>
  <c r="X42" i="5" s="1"/>
  <c r="X43" i="5" s="1"/>
  <c r="X44" i="5" s="1"/>
  <c r="X45" i="5" s="1"/>
  <c r="X46" i="5" s="1"/>
  <c r="X47" i="5" s="1"/>
  <c r="X48" i="5" s="1"/>
  <c r="X49" i="5" s="1"/>
  <c r="X50" i="5" s="1"/>
  <c r="X51" i="5" s="1"/>
  <c r="X52" i="5" s="1"/>
  <c r="X53" i="5" s="1"/>
  <c r="X54" i="5" s="1"/>
  <c r="X55" i="5" s="1"/>
  <c r="X56" i="5" s="1"/>
  <c r="X57" i="5" s="1"/>
  <c r="X58" i="5" s="1"/>
  <c r="X59" i="5" s="1"/>
  <c r="X60" i="5" s="1"/>
  <c r="X61" i="5" s="1"/>
  <c r="X62" i="5" s="1"/>
  <c r="X63" i="5" s="1"/>
  <c r="X64" i="5" s="1"/>
  <c r="X65" i="5" s="1"/>
  <c r="X66" i="5" s="1"/>
  <c r="X67" i="5" s="1"/>
  <c r="X68" i="5" s="1"/>
  <c r="X69" i="5" s="1"/>
</calcChain>
</file>

<file path=xl/sharedStrings.xml><?xml version="1.0" encoding="utf-8"?>
<sst xmlns="http://schemas.openxmlformats.org/spreadsheetml/2006/main" count="104" uniqueCount="25">
  <si>
    <t>利息分</t>
    <rPh sb="0" eb="2">
      <t>リソク</t>
    </rPh>
    <rPh sb="2" eb="3">
      <t>ブン</t>
    </rPh>
    <phoneticPr fontId="6"/>
  </si>
  <si>
    <t>元金分</t>
    <rPh sb="0" eb="2">
      <t>ガンキン</t>
    </rPh>
    <rPh sb="2" eb="3">
      <t>ブン</t>
    </rPh>
    <phoneticPr fontId="6"/>
  </si>
  <si>
    <t>うち利息分</t>
    <rPh sb="2" eb="4">
      <t>リソク</t>
    </rPh>
    <rPh sb="4" eb="5">
      <t>ブン</t>
    </rPh>
    <phoneticPr fontId="6"/>
  </si>
  <si>
    <t>うち元金分</t>
    <rPh sb="2" eb="4">
      <t>ガンキン</t>
    </rPh>
    <rPh sb="4" eb="5">
      <t>ブン</t>
    </rPh>
    <phoneticPr fontId="6"/>
  </si>
  <si>
    <t>元金残高</t>
    <rPh sb="0" eb="2">
      <t>ガンキン</t>
    </rPh>
    <rPh sb="2" eb="4">
      <t>ザンダカ</t>
    </rPh>
    <phoneticPr fontId="6"/>
  </si>
  <si>
    <t>返済額</t>
    <rPh sb="0" eb="3">
      <t>ヘンサイガク</t>
    </rPh>
    <phoneticPr fontId="6"/>
  </si>
  <si>
    <t>支払
回数</t>
    <rPh sb="0" eb="2">
      <t>シハライ</t>
    </rPh>
    <rPh sb="3" eb="5">
      <t>カイスウ</t>
    </rPh>
    <phoneticPr fontId="6"/>
  </si>
  <si>
    <t>年数</t>
    <rPh sb="0" eb="2">
      <t>ネンスウ</t>
    </rPh>
    <phoneticPr fontId="6"/>
  </si>
  <si>
    <t>返済額</t>
    <rPh sb="0" eb="2">
      <t>ヘンサイ</t>
    </rPh>
    <rPh sb="2" eb="3">
      <t>ガク</t>
    </rPh>
    <phoneticPr fontId="6"/>
  </si>
  <si>
    <t>利息分計(１～10年）</t>
    <rPh sb="0" eb="2">
      <t>リソク</t>
    </rPh>
    <rPh sb="2" eb="3">
      <t>ブン</t>
    </rPh>
    <rPh sb="3" eb="4">
      <t>ケイ</t>
    </rPh>
    <rPh sb="9" eb="10">
      <t>ネン</t>
    </rPh>
    <phoneticPr fontId="6"/>
  </si>
  <si>
    <t>利息分計</t>
    <rPh sb="0" eb="2">
      <t>リソク</t>
    </rPh>
    <rPh sb="2" eb="3">
      <t>ブン</t>
    </rPh>
    <rPh sb="3" eb="4">
      <t>ケイ</t>
    </rPh>
    <phoneticPr fontId="6"/>
  </si>
  <si>
    <t>返済額(月額)</t>
    <rPh sb="0" eb="2">
      <t>ヘンサイ</t>
    </rPh>
    <rPh sb="2" eb="3">
      <t>ガク</t>
    </rPh>
    <rPh sb="4" eb="6">
      <t>ゲツガク</t>
    </rPh>
    <phoneticPr fontId="6"/>
  </si>
  <si>
    <t>利率</t>
    <rPh sb="0" eb="2">
      <t>リリツ</t>
    </rPh>
    <phoneticPr fontId="6"/>
  </si>
  <si>
    <t>返済期間（月）</t>
    <rPh sb="0" eb="2">
      <t>ヘンサイ</t>
    </rPh>
    <rPh sb="2" eb="4">
      <t>キカン</t>
    </rPh>
    <rPh sb="5" eb="6">
      <t>ツキ</t>
    </rPh>
    <phoneticPr fontId="6"/>
  </si>
  <si>
    <t>借入金</t>
    <rPh sb="0" eb="2">
      <t>カリイレ</t>
    </rPh>
    <rPh sb="2" eb="3">
      <t>キン</t>
    </rPh>
    <phoneticPr fontId="6"/>
  </si>
  <si>
    <t>利息分計(１～５年）</t>
    <rPh sb="0" eb="2">
      <t>リソク</t>
    </rPh>
    <rPh sb="2" eb="3">
      <t>ブン</t>
    </rPh>
    <rPh sb="3" eb="4">
      <t>ケイ</t>
    </rPh>
    <rPh sb="8" eb="9">
      <t>ネン</t>
    </rPh>
    <phoneticPr fontId="6"/>
  </si>
  <si>
    <r>
      <t>【補助金額算定シュミレーションシート</t>
    </r>
    <r>
      <rPr>
        <b/>
        <u/>
        <sz val="14"/>
        <rFont val="ＭＳ Ｐゴシック"/>
        <family val="3"/>
        <charset val="128"/>
      </rPr>
      <t>（補修の場合）</t>
    </r>
    <r>
      <rPr>
        <b/>
        <sz val="14"/>
        <rFont val="ＭＳ Ｐゴシック"/>
        <family val="3"/>
        <charset val="128"/>
      </rPr>
      <t>】
C4セルとG4セルに必要な値を入力頂くと、O７セルに自動的に算出されます。</t>
    </r>
    <rPh sb="1" eb="3">
      <t>ホジョ</t>
    </rPh>
    <rPh sb="3" eb="5">
      <t>キンガク</t>
    </rPh>
    <rPh sb="5" eb="7">
      <t>サンテイ</t>
    </rPh>
    <rPh sb="19" eb="21">
      <t>ホシュウ</t>
    </rPh>
    <rPh sb="22" eb="24">
      <t>バアイ</t>
    </rPh>
    <rPh sb="37" eb="39">
      <t>ヒツヨウ</t>
    </rPh>
    <rPh sb="40" eb="41">
      <t>アタイ</t>
    </rPh>
    <rPh sb="42" eb="44">
      <t>ニュウリョク</t>
    </rPh>
    <rPh sb="44" eb="45">
      <t>イタダ</t>
    </rPh>
    <rPh sb="53" eb="56">
      <t>ジドウテキ</t>
    </rPh>
    <rPh sb="57" eb="59">
      <t>サンシュツ</t>
    </rPh>
    <phoneticPr fontId="3"/>
  </si>
  <si>
    <r>
      <t xml:space="preserve">返済期間（月）
</t>
    </r>
    <r>
      <rPr>
        <sz val="11"/>
        <color rgb="FFFF0000"/>
        <rFont val="ＭＳ Ｐ明朝"/>
        <family val="1"/>
        <charset val="128"/>
      </rPr>
      <t>【変更不可】</t>
    </r>
    <rPh sb="0" eb="2">
      <t>ヘンサイ</t>
    </rPh>
    <rPh sb="2" eb="4">
      <t>キカン</t>
    </rPh>
    <rPh sb="5" eb="6">
      <t>ツキ</t>
    </rPh>
    <rPh sb="9" eb="11">
      <t>ヘンコウ</t>
    </rPh>
    <rPh sb="11" eb="13">
      <t>フカ</t>
    </rPh>
    <phoneticPr fontId="6"/>
  </si>
  <si>
    <r>
      <t xml:space="preserve">利率
</t>
    </r>
    <r>
      <rPr>
        <u/>
        <sz val="11"/>
        <color rgb="FFFF0000"/>
        <rFont val="ＭＳ Ｐ明朝"/>
        <family val="1"/>
        <charset val="128"/>
      </rPr>
      <t>【入力】</t>
    </r>
    <rPh sb="0" eb="2">
      <t>リリツ</t>
    </rPh>
    <rPh sb="4" eb="6">
      <t>ニュウリョク</t>
    </rPh>
    <phoneticPr fontId="6"/>
  </si>
  <si>
    <r>
      <rPr>
        <sz val="14"/>
        <rFont val="ＭＳ ゴシック"/>
        <family val="3"/>
        <charset val="128"/>
      </rPr>
      <t>【補助金額】</t>
    </r>
    <r>
      <rPr>
        <sz val="9"/>
        <rFont val="ＭＳ ゴシック"/>
        <family val="3"/>
        <charset val="128"/>
      </rPr>
      <t xml:space="preserve">
10年借り入れをした場合の当初の５年分の利子総額（円）</t>
    </r>
    <rPh sb="1" eb="3">
      <t>ホジョ</t>
    </rPh>
    <rPh sb="3" eb="5">
      <t>キンガク</t>
    </rPh>
    <rPh sb="9" eb="10">
      <t>ネン</t>
    </rPh>
    <rPh sb="10" eb="11">
      <t>カ</t>
    </rPh>
    <rPh sb="12" eb="13">
      <t>イ</t>
    </rPh>
    <rPh sb="17" eb="19">
      <t>バアイ</t>
    </rPh>
    <rPh sb="20" eb="22">
      <t>トウショ</t>
    </rPh>
    <rPh sb="24" eb="26">
      <t>ネンブン</t>
    </rPh>
    <rPh sb="27" eb="29">
      <t>リシ</t>
    </rPh>
    <rPh sb="29" eb="31">
      <t>ソウガク</t>
    </rPh>
    <rPh sb="32" eb="33">
      <t>エン</t>
    </rPh>
    <phoneticPr fontId="6"/>
  </si>
  <si>
    <r>
      <t xml:space="preserve">借入金額と融資対象限度額のうち低い金額（円）
</t>
    </r>
    <r>
      <rPr>
        <u/>
        <sz val="10"/>
        <color rgb="FFFF0000"/>
        <rFont val="ＭＳ Ｐ明朝"/>
        <family val="1"/>
        <charset val="128"/>
      </rPr>
      <t>【入力】</t>
    </r>
    <rPh sb="0" eb="2">
      <t>カリイレ</t>
    </rPh>
    <rPh sb="2" eb="3">
      <t>キン</t>
    </rPh>
    <rPh sb="3" eb="4">
      <t>ガク</t>
    </rPh>
    <rPh sb="5" eb="7">
      <t>ユウシ</t>
    </rPh>
    <rPh sb="7" eb="9">
      <t>タイショウ</t>
    </rPh>
    <rPh sb="9" eb="11">
      <t>ゲンド</t>
    </rPh>
    <rPh sb="11" eb="12">
      <t>ガク</t>
    </rPh>
    <rPh sb="15" eb="16">
      <t>ヒク</t>
    </rPh>
    <rPh sb="17" eb="19">
      <t>キンガク</t>
    </rPh>
    <rPh sb="20" eb="21">
      <t>エン</t>
    </rPh>
    <rPh sb="24" eb="26">
      <t>ニュウリョク</t>
    </rPh>
    <phoneticPr fontId="6"/>
  </si>
  <si>
    <r>
      <t xml:space="preserve">返済額(月額)（円）
</t>
    </r>
    <r>
      <rPr>
        <sz val="11"/>
        <color rgb="FFFF0000"/>
        <rFont val="ＭＳ Ｐ明朝"/>
        <family val="1"/>
        <charset val="128"/>
      </rPr>
      <t>【入力不要】</t>
    </r>
    <rPh sb="0" eb="2">
      <t>ヘンサイ</t>
    </rPh>
    <rPh sb="2" eb="3">
      <t>ガク</t>
    </rPh>
    <rPh sb="4" eb="6">
      <t>ゲツガク</t>
    </rPh>
    <rPh sb="8" eb="9">
      <t>エン</t>
    </rPh>
    <rPh sb="12" eb="14">
      <t>ニュウリョク</t>
    </rPh>
    <rPh sb="14" eb="16">
      <t>フヨウ</t>
    </rPh>
    <phoneticPr fontId="6"/>
  </si>
  <si>
    <r>
      <t xml:space="preserve">利息分計（円）
</t>
    </r>
    <r>
      <rPr>
        <sz val="11"/>
        <color rgb="FFFF0000"/>
        <rFont val="ＭＳ Ｐ明朝"/>
        <family val="1"/>
        <charset val="128"/>
      </rPr>
      <t>【入力不要】</t>
    </r>
    <rPh sb="0" eb="2">
      <t>リソク</t>
    </rPh>
    <rPh sb="2" eb="3">
      <t>ブン</t>
    </rPh>
    <rPh sb="3" eb="4">
      <t>ケイ</t>
    </rPh>
    <rPh sb="5" eb="6">
      <t>エン</t>
    </rPh>
    <rPh sb="9" eb="11">
      <t>ニュウリョク</t>
    </rPh>
    <rPh sb="11" eb="13">
      <t>フヨウ</t>
    </rPh>
    <phoneticPr fontId="6"/>
  </si>
  <si>
    <r>
      <t>【補助金額算定シュミレーションシート</t>
    </r>
    <r>
      <rPr>
        <b/>
        <u/>
        <sz val="16"/>
        <rFont val="ＭＳ Ｐゴシック"/>
        <family val="3"/>
        <charset val="128"/>
      </rPr>
      <t>（建設・購入の場合）</t>
    </r>
    <r>
      <rPr>
        <b/>
        <sz val="16"/>
        <rFont val="ＭＳ Ｐゴシック"/>
        <family val="3"/>
        <charset val="128"/>
      </rPr>
      <t>】
C4セルとG4セルに必要な値を入力頂くと、Ｒ４セルに自動的に算出されます。</t>
    </r>
    <rPh sb="1" eb="3">
      <t>ホジョ</t>
    </rPh>
    <rPh sb="3" eb="5">
      <t>キンガク</t>
    </rPh>
    <rPh sb="5" eb="7">
      <t>サンテイ</t>
    </rPh>
    <rPh sb="19" eb="21">
      <t>ケンセツ</t>
    </rPh>
    <rPh sb="22" eb="24">
      <t>コウニュウ</t>
    </rPh>
    <rPh sb="25" eb="27">
      <t>バアイ</t>
    </rPh>
    <rPh sb="40" eb="42">
      <t>ヒツヨウ</t>
    </rPh>
    <rPh sb="43" eb="44">
      <t>アタイ</t>
    </rPh>
    <rPh sb="45" eb="47">
      <t>ニュウリョク</t>
    </rPh>
    <rPh sb="47" eb="48">
      <t>イタダ</t>
    </rPh>
    <rPh sb="56" eb="59">
      <t>ジドウテキ</t>
    </rPh>
    <rPh sb="60" eb="62">
      <t>サンシュツ</t>
    </rPh>
    <phoneticPr fontId="3"/>
  </si>
  <si>
    <r>
      <rPr>
        <sz val="14"/>
        <rFont val="ＭＳ ゴシック"/>
        <family val="3"/>
        <charset val="128"/>
      </rPr>
      <t>【補助金額】</t>
    </r>
    <r>
      <rPr>
        <sz val="10"/>
        <rFont val="ＭＳ ゴシック"/>
        <family val="3"/>
        <charset val="128"/>
      </rPr>
      <t xml:space="preserve">
20年借り入れをした場合の当初の10年分の利子総額（円）</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</si>
</sst>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Red]\-#,##0.0000"/>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11"/>
      <color theme="1"/>
      <name val="游ゴシック"/>
      <family val="3"/>
      <charset val="128"/>
      <scheme val="minor"/>
    </font>
    <font>
      <sz val="6"/>
      <name val="ＭＳ Ｐゴシック"/>
      <family val="3"/>
      <charset val="128"/>
    </font>
    <font>
      <sz val="10"/>
      <name val="ＭＳ Ｐ明朝"/>
      <family val="1"/>
      <charset val="128"/>
    </font>
    <font>
      <b/>
      <sz val="14"/>
      <name val="ＭＳ Ｐゴシック"/>
      <family val="3"/>
      <charset val="128"/>
    </font>
    <font>
      <b/>
      <u/>
      <sz val="14"/>
      <name val="ＭＳ Ｐゴシック"/>
      <family val="3"/>
      <charset val="128"/>
    </font>
    <font>
      <sz val="14"/>
      <name val="ＭＳ ゴシック"/>
      <family val="3"/>
      <charset val="128"/>
    </font>
    <font>
      <sz val="11"/>
      <color rgb="FFFF0000"/>
      <name val="ＭＳ Ｐ明朝"/>
      <family val="1"/>
      <charset val="128"/>
    </font>
    <font>
      <sz val="9"/>
      <name val="ＭＳ ゴシック"/>
      <family val="3"/>
      <charset val="128"/>
    </font>
    <font>
      <sz val="8"/>
      <name val="ＭＳ Ｐゴシック"/>
      <family val="3"/>
      <charset val="128"/>
    </font>
    <font>
      <sz val="8"/>
      <name val="ＭＳ Ｐ明朝"/>
      <family val="1"/>
      <charset val="128"/>
    </font>
    <font>
      <sz val="8"/>
      <color theme="1"/>
      <name val="游ゴシック"/>
      <family val="3"/>
      <charset val="128"/>
      <scheme val="minor"/>
    </font>
    <font>
      <sz val="8"/>
      <color theme="1"/>
      <name val="游ゴシック"/>
      <family val="2"/>
      <charset val="128"/>
      <scheme val="minor"/>
    </font>
    <font>
      <u/>
      <sz val="10"/>
      <color rgb="FFFF0000"/>
      <name val="ＭＳ Ｐ明朝"/>
      <family val="1"/>
      <charset val="128"/>
    </font>
    <font>
      <u/>
      <sz val="11"/>
      <color rgb="FFFF0000"/>
      <name val="ＭＳ Ｐ明朝"/>
      <family val="1"/>
      <charset val="128"/>
    </font>
    <font>
      <b/>
      <sz val="18"/>
      <color theme="1"/>
      <name val="游ゴシック"/>
      <family val="3"/>
      <charset val="128"/>
      <scheme val="minor"/>
    </font>
    <font>
      <sz val="9"/>
      <name val="ＭＳ Ｐゴシック"/>
      <family val="3"/>
      <charset val="128"/>
    </font>
    <font>
      <sz val="9"/>
      <name val="ＭＳ Ｐ明朝"/>
      <family val="1"/>
      <charset val="128"/>
    </font>
    <font>
      <sz val="9"/>
      <color theme="1"/>
      <name val="游ゴシック"/>
      <family val="3"/>
      <charset val="128"/>
      <scheme val="minor"/>
    </font>
    <font>
      <sz val="9"/>
      <color theme="1"/>
      <name val="游ゴシック"/>
      <family val="2"/>
      <charset val="128"/>
      <scheme val="minor"/>
    </font>
    <font>
      <b/>
      <sz val="16"/>
      <name val="ＭＳ Ｐゴシック"/>
      <family val="3"/>
      <charset val="128"/>
    </font>
    <font>
      <b/>
      <u/>
      <sz val="16"/>
      <name val="ＭＳ Ｐゴシック"/>
      <family val="3"/>
      <charset val="128"/>
    </font>
    <font>
      <sz val="10"/>
      <name val="ＭＳ ゴシック"/>
      <family val="3"/>
      <charset val="128"/>
    </font>
  </fonts>
  <fills count="6">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s>
  <borders count="48">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bottom style="medium">
        <color indexed="64"/>
      </bottom>
      <diagonal/>
    </border>
  </borders>
  <cellStyleXfs count="6">
    <xf numFmtId="0" fontId="0" fillId="0" borderId="0">
      <alignment vertical="center"/>
    </xf>
    <xf numFmtId="0" fontId="1" fillId="2" borderId="0" applyNumberFormat="0" applyBorder="0" applyAlignment="0" applyProtection="0">
      <alignment vertical="center"/>
    </xf>
    <xf numFmtId="0" fontId="2" fillId="0" borderId="0"/>
    <xf numFmtId="38" fontId="2" fillId="0" borderId="0" applyFont="0" applyFill="0" applyBorder="0" applyAlignment="0" applyProtection="0"/>
    <xf numFmtId="0" fontId="5" fillId="3" borderId="0" applyNumberFormat="0" applyBorder="0" applyAlignment="0" applyProtection="0">
      <alignment vertical="center"/>
    </xf>
    <xf numFmtId="0" fontId="5" fillId="4" borderId="0" applyNumberFormat="0" applyBorder="0" applyAlignment="0" applyProtection="0">
      <alignment vertical="center"/>
    </xf>
  </cellStyleXfs>
  <cellXfs count="205">
    <xf numFmtId="0" fontId="0" fillId="0" borderId="0" xfId="0">
      <alignment vertical="center"/>
    </xf>
    <xf numFmtId="0" fontId="2" fillId="0" borderId="0" xfId="2"/>
    <xf numFmtId="38" fontId="4" fillId="0" borderId="0" xfId="3" applyFont="1"/>
    <xf numFmtId="0" fontId="2" fillId="0" borderId="0" xfId="2" applyBorder="1"/>
    <xf numFmtId="38" fontId="4" fillId="0" borderId="1" xfId="3" applyFont="1" applyBorder="1"/>
    <xf numFmtId="38" fontId="4" fillId="0" borderId="2" xfId="3" applyFont="1" applyBorder="1"/>
    <xf numFmtId="38" fontId="4" fillId="0" borderId="3" xfId="3" applyFont="1" applyBorder="1"/>
    <xf numFmtId="38" fontId="4" fillId="0" borderId="0" xfId="3" applyFont="1" applyBorder="1"/>
    <xf numFmtId="38" fontId="4" fillId="0" borderId="5" xfId="3" applyFont="1" applyBorder="1"/>
    <xf numFmtId="38" fontId="5" fillId="4" borderId="2" xfId="5" applyNumberFormat="1" applyBorder="1" applyAlignment="1"/>
    <xf numFmtId="38" fontId="4" fillId="0" borderId="6" xfId="3" applyFont="1" applyBorder="1"/>
    <xf numFmtId="38" fontId="4" fillId="0" borderId="7" xfId="3" applyFont="1" applyBorder="1"/>
    <xf numFmtId="38" fontId="4" fillId="0" borderId="8" xfId="3" applyFont="1" applyBorder="1"/>
    <xf numFmtId="38" fontId="5" fillId="4" borderId="7" xfId="5" applyNumberFormat="1" applyBorder="1" applyAlignment="1"/>
    <xf numFmtId="38" fontId="4" fillId="0" borderId="7" xfId="3" applyNumberFormat="1" applyFont="1" applyBorder="1"/>
    <xf numFmtId="38" fontId="4" fillId="0" borderId="13" xfId="3" applyFont="1" applyBorder="1"/>
    <xf numFmtId="38" fontId="4" fillId="0" borderId="14" xfId="3" applyNumberFormat="1" applyFont="1" applyBorder="1"/>
    <xf numFmtId="38" fontId="4" fillId="0" borderId="15" xfId="3" applyFont="1" applyBorder="1"/>
    <xf numFmtId="38" fontId="4" fillId="0" borderId="17" xfId="3" applyFont="1" applyBorder="1"/>
    <xf numFmtId="38" fontId="5" fillId="4" borderId="14" xfId="5" applyNumberFormat="1" applyBorder="1" applyAlignment="1"/>
    <xf numFmtId="38" fontId="4" fillId="0" borderId="18" xfId="3" applyFont="1" applyBorder="1"/>
    <xf numFmtId="38" fontId="5" fillId="4" borderId="17" xfId="5" applyNumberFormat="1" applyBorder="1" applyAlignment="1"/>
    <xf numFmtId="38" fontId="4" fillId="0" borderId="17" xfId="3" applyNumberFormat="1" applyFont="1" applyBorder="1"/>
    <xf numFmtId="38" fontId="4" fillId="0" borderId="19" xfId="3" applyFont="1" applyBorder="1"/>
    <xf numFmtId="38" fontId="4" fillId="0" borderId="2" xfId="3" applyFont="1" applyBorder="1" applyAlignment="1">
      <alignment horizontal="center" vertical="center"/>
    </xf>
    <xf numFmtId="38" fontId="4" fillId="0" borderId="5" xfId="3" applyFont="1" applyBorder="1" applyAlignment="1">
      <alignment horizontal="center" vertical="center"/>
    </xf>
    <xf numFmtId="38" fontId="4" fillId="0" borderId="31" xfId="3" applyFont="1" applyBorder="1"/>
    <xf numFmtId="0" fontId="2" fillId="0" borderId="0" xfId="2" applyAlignment="1">
      <alignment vertical="center"/>
    </xf>
    <xf numFmtId="38" fontId="4" fillId="0" borderId="0" xfId="3" applyNumberFormat="1" applyFont="1" applyBorder="1" applyAlignment="1">
      <alignment vertical="center"/>
    </xf>
    <xf numFmtId="38" fontId="4" fillId="0" borderId="12" xfId="3" applyFont="1" applyBorder="1" applyAlignment="1">
      <alignment vertical="center"/>
    </xf>
    <xf numFmtId="0" fontId="2" fillId="0" borderId="0" xfId="2" applyBorder="1" applyAlignment="1">
      <alignment vertical="center"/>
    </xf>
    <xf numFmtId="38" fontId="4" fillId="0" borderId="0" xfId="3" applyFont="1" applyAlignment="1">
      <alignment vertical="center"/>
    </xf>
    <xf numFmtId="0" fontId="2" fillId="0" borderId="31" xfId="2" applyBorder="1"/>
    <xf numFmtId="38" fontId="4" fillId="0" borderId="12" xfId="3" applyFont="1" applyBorder="1"/>
    <xf numFmtId="38" fontId="4" fillId="0" borderId="12" xfId="3" applyFont="1" applyBorder="1" applyAlignment="1">
      <alignment horizontal="center" vertical="center"/>
    </xf>
    <xf numFmtId="0" fontId="2" fillId="0" borderId="42" xfId="2" applyBorder="1"/>
    <xf numFmtId="38" fontId="5" fillId="0" borderId="44" xfId="4" applyNumberFormat="1" applyFill="1" applyBorder="1" applyAlignment="1">
      <alignment horizontal="center" vertical="center"/>
    </xf>
    <xf numFmtId="38" fontId="5" fillId="0" borderId="0" xfId="4" applyNumberFormat="1" applyFill="1" applyBorder="1" applyAlignment="1">
      <alignment horizontal="center" vertical="center"/>
    </xf>
    <xf numFmtId="38" fontId="4" fillId="0" borderId="0" xfId="3" applyFont="1" applyBorder="1" applyAlignment="1">
      <alignment vertical="center"/>
    </xf>
    <xf numFmtId="176" fontId="4" fillId="0" borderId="0" xfId="3" applyNumberFormat="1" applyFont="1" applyBorder="1" applyAlignment="1">
      <alignment horizontal="center" vertical="center"/>
    </xf>
    <xf numFmtId="0" fontId="2" fillId="0" borderId="12" xfId="2" applyBorder="1" applyAlignment="1">
      <alignment vertical="center"/>
    </xf>
    <xf numFmtId="38" fontId="1" fillId="2" borderId="14" xfId="1" applyNumberFormat="1" applyBorder="1" applyAlignment="1"/>
    <xf numFmtId="38" fontId="1" fillId="2" borderId="7" xfId="1" applyNumberFormat="1" applyBorder="1" applyAlignment="1"/>
    <xf numFmtId="38" fontId="1" fillId="2" borderId="2" xfId="1" applyNumberFormat="1" applyBorder="1" applyAlignment="1"/>
    <xf numFmtId="38" fontId="4" fillId="0" borderId="0" xfId="3" applyFont="1" applyBorder="1" applyAlignment="1">
      <alignment horizontal="center" vertical="center"/>
    </xf>
    <xf numFmtId="38" fontId="4" fillId="0" borderId="22" xfId="3" applyFont="1" applyBorder="1" applyAlignment="1">
      <alignment horizontal="center" vertical="center"/>
    </xf>
    <xf numFmtId="38" fontId="4" fillId="0" borderId="22" xfId="3" applyFont="1" applyBorder="1" applyAlignment="1">
      <alignment horizontal="center" vertical="center"/>
    </xf>
    <xf numFmtId="38" fontId="4" fillId="0" borderId="0" xfId="3" applyFont="1" applyBorder="1" applyAlignment="1">
      <alignment horizontal="center" vertical="center"/>
    </xf>
    <xf numFmtId="38" fontId="4" fillId="0" borderId="24" xfId="3" applyFont="1" applyBorder="1" applyAlignment="1">
      <alignment horizontal="center" vertical="center"/>
    </xf>
    <xf numFmtId="38" fontId="4" fillId="0" borderId="24" xfId="3" applyFont="1" applyBorder="1" applyAlignment="1">
      <alignment horizontal="center" vertical="center"/>
    </xf>
    <xf numFmtId="0" fontId="13" fillId="0" borderId="0" xfId="2" applyFont="1"/>
    <xf numFmtId="38" fontId="14" fillId="0" borderId="12" xfId="3" applyFont="1" applyBorder="1" applyAlignment="1">
      <alignment horizontal="center" vertical="center"/>
    </xf>
    <xf numFmtId="38" fontId="14" fillId="0" borderId="2" xfId="3" applyFont="1" applyBorder="1" applyAlignment="1">
      <alignment horizontal="center" vertical="center"/>
    </xf>
    <xf numFmtId="38" fontId="14" fillId="0" borderId="24" xfId="3" applyFont="1" applyBorder="1" applyAlignment="1">
      <alignment horizontal="center" vertical="center"/>
    </xf>
    <xf numFmtId="38" fontId="14" fillId="0" borderId="19" xfId="3" applyFont="1" applyBorder="1"/>
    <xf numFmtId="38" fontId="14" fillId="0" borderId="17" xfId="3" applyNumberFormat="1" applyFont="1" applyBorder="1"/>
    <xf numFmtId="38" fontId="15" fillId="4" borderId="17" xfId="5" applyNumberFormat="1" applyFont="1" applyBorder="1" applyAlignment="1"/>
    <xf numFmtId="38" fontId="14" fillId="0" borderId="18" xfId="3" applyFont="1" applyBorder="1"/>
    <xf numFmtId="38" fontId="14" fillId="0" borderId="5" xfId="3" applyFont="1" applyBorder="1"/>
    <xf numFmtId="38" fontId="14" fillId="0" borderId="14" xfId="3" applyNumberFormat="1" applyFont="1" applyBorder="1"/>
    <xf numFmtId="38" fontId="16" fillId="2" borderId="14" xfId="1" applyNumberFormat="1" applyFont="1" applyBorder="1" applyAlignment="1"/>
    <xf numFmtId="38" fontId="14" fillId="0" borderId="13" xfId="3" applyFont="1" applyBorder="1"/>
    <xf numFmtId="38" fontId="14" fillId="0" borderId="12" xfId="3" applyFont="1" applyBorder="1"/>
    <xf numFmtId="0" fontId="13" fillId="0" borderId="0" xfId="2" applyFont="1" applyBorder="1"/>
    <xf numFmtId="38" fontId="14" fillId="0" borderId="8" xfId="3" applyFont="1" applyBorder="1"/>
    <xf numFmtId="38" fontId="14" fillId="0" borderId="7" xfId="3" applyFont="1" applyBorder="1"/>
    <xf numFmtId="38" fontId="15" fillId="4" borderId="7" xfId="5" applyNumberFormat="1" applyFont="1" applyBorder="1" applyAlignment="1"/>
    <xf numFmtId="38" fontId="14" fillId="0" borderId="6" xfId="3" applyFont="1" applyBorder="1"/>
    <xf numFmtId="38" fontId="16" fillId="2" borderId="7" xfId="1" applyNumberFormat="1" applyFont="1" applyBorder="1" applyAlignment="1"/>
    <xf numFmtId="38" fontId="14" fillId="0" borderId="7" xfId="3" applyNumberFormat="1" applyFont="1" applyBorder="1"/>
    <xf numFmtId="38" fontId="14" fillId="0" borderId="0" xfId="3" applyFont="1" applyBorder="1"/>
    <xf numFmtId="38" fontId="14" fillId="0" borderId="2" xfId="3" applyFont="1" applyBorder="1"/>
    <xf numFmtId="38" fontId="15" fillId="4" borderId="2" xfId="5" applyNumberFormat="1" applyFont="1" applyBorder="1" applyAlignment="1"/>
    <xf numFmtId="38" fontId="14" fillId="0" borderId="1" xfId="3" applyFont="1" applyBorder="1"/>
    <xf numFmtId="38" fontId="16" fillId="2" borderId="2" xfId="1" applyNumberFormat="1" applyFont="1" applyBorder="1" applyAlignment="1"/>
    <xf numFmtId="38" fontId="14" fillId="0" borderId="14" xfId="3" applyFont="1" applyBorder="1"/>
    <xf numFmtId="38" fontId="4" fillId="0" borderId="42" xfId="3" applyFont="1" applyBorder="1" applyAlignment="1">
      <alignment vertical="center"/>
    </xf>
    <xf numFmtId="0" fontId="20" fillId="0" borderId="0" xfId="2" applyFont="1"/>
    <xf numFmtId="38" fontId="21" fillId="0" borderId="19" xfId="3" applyFont="1" applyBorder="1"/>
    <xf numFmtId="38" fontId="21" fillId="0" borderId="17" xfId="3" applyNumberFormat="1" applyFont="1" applyBorder="1"/>
    <xf numFmtId="38" fontId="22" fillId="4" borderId="17" xfId="5" applyNumberFormat="1" applyFont="1" applyBorder="1" applyAlignment="1"/>
    <xf numFmtId="38" fontId="21" fillId="0" borderId="18" xfId="3" applyFont="1" applyBorder="1"/>
    <xf numFmtId="38" fontId="21" fillId="0" borderId="5" xfId="3" applyFont="1" applyBorder="1"/>
    <xf numFmtId="38" fontId="21" fillId="0" borderId="17" xfId="3" applyFont="1" applyBorder="1"/>
    <xf numFmtId="38" fontId="21" fillId="0" borderId="14" xfId="3" applyNumberFormat="1" applyFont="1" applyBorder="1"/>
    <xf numFmtId="38" fontId="22" fillId="4" borderId="14" xfId="5" applyNumberFormat="1" applyFont="1" applyBorder="1" applyAlignment="1"/>
    <xf numFmtId="38" fontId="21" fillId="0" borderId="13" xfId="3" applyFont="1" applyBorder="1"/>
    <xf numFmtId="38" fontId="23" fillId="2" borderId="14" xfId="1" applyNumberFormat="1" applyFont="1" applyBorder="1" applyAlignment="1"/>
    <xf numFmtId="38" fontId="21" fillId="0" borderId="0" xfId="3" applyFont="1" applyBorder="1"/>
    <xf numFmtId="38" fontId="21" fillId="0" borderId="15" xfId="3" applyFont="1" applyBorder="1"/>
    <xf numFmtId="38" fontId="21" fillId="0" borderId="8" xfId="3" applyFont="1" applyBorder="1"/>
    <xf numFmtId="38" fontId="21" fillId="0" borderId="7" xfId="3" applyFont="1" applyBorder="1"/>
    <xf numFmtId="38" fontId="22" fillId="4" borderId="7" xfId="5" applyNumberFormat="1" applyFont="1" applyBorder="1" applyAlignment="1"/>
    <xf numFmtId="38" fontId="21" fillId="0" borderId="6" xfId="3" applyFont="1" applyBorder="1"/>
    <xf numFmtId="38" fontId="23" fillId="2" borderId="7" xfId="1" applyNumberFormat="1" applyFont="1" applyBorder="1" applyAlignment="1"/>
    <xf numFmtId="0" fontId="20" fillId="0" borderId="0" xfId="2" applyFont="1" applyBorder="1"/>
    <xf numFmtId="38" fontId="21" fillId="0" borderId="7" xfId="3" applyNumberFormat="1" applyFont="1" applyBorder="1"/>
    <xf numFmtId="38" fontId="21" fillId="0" borderId="3" xfId="3" applyFont="1" applyBorder="1"/>
    <xf numFmtId="38" fontId="21" fillId="0" borderId="2" xfId="3" applyFont="1" applyBorder="1"/>
    <xf numFmtId="38" fontId="22" fillId="4" borderId="2" xfId="5" applyNumberFormat="1" applyFont="1" applyBorder="1" applyAlignment="1"/>
    <xf numFmtId="38" fontId="21" fillId="0" borderId="1" xfId="3" applyFont="1" applyBorder="1"/>
    <xf numFmtId="38" fontId="23" fillId="2" borderId="2" xfId="1" applyNumberFormat="1" applyFont="1" applyBorder="1" applyAlignment="1"/>
    <xf numFmtId="38" fontId="14" fillId="0" borderId="0" xfId="3" applyFont="1" applyBorder="1" applyAlignment="1">
      <alignment horizontal="center" vertical="center"/>
    </xf>
    <xf numFmtId="38" fontId="14" fillId="0" borderId="22" xfId="3" applyFont="1" applyBorder="1" applyAlignment="1">
      <alignment horizontal="center" vertical="center"/>
    </xf>
    <xf numFmtId="38" fontId="4" fillId="0" borderId="0" xfId="3" applyFont="1" applyBorder="1" applyAlignment="1">
      <alignment horizontal="center" vertical="center"/>
    </xf>
    <xf numFmtId="38" fontId="14" fillId="0" borderId="28" xfId="3" applyFont="1" applyBorder="1" applyAlignment="1">
      <alignment horizontal="center" vertical="center"/>
    </xf>
    <xf numFmtId="38" fontId="14" fillId="0" borderId="20" xfId="3" applyFont="1" applyBorder="1" applyAlignment="1">
      <alignment horizontal="center" vertical="center"/>
    </xf>
    <xf numFmtId="0" fontId="13" fillId="0" borderId="10" xfId="2" applyFont="1" applyBorder="1" applyAlignment="1">
      <alignment horizontal="center" vertical="center"/>
    </xf>
    <xf numFmtId="0" fontId="13" fillId="0" borderId="9" xfId="2" applyFont="1" applyBorder="1" applyAlignment="1">
      <alignment horizontal="center" vertical="center"/>
    </xf>
    <xf numFmtId="0" fontId="13" fillId="0" borderId="11" xfId="2" applyFont="1" applyBorder="1" applyAlignment="1">
      <alignment horizontal="center" vertical="center"/>
    </xf>
    <xf numFmtId="0" fontId="13" fillId="0" borderId="4" xfId="2" applyFont="1" applyBorder="1" applyAlignment="1">
      <alignment horizontal="center" vertical="center"/>
    </xf>
    <xf numFmtId="0" fontId="8" fillId="0" borderId="0" xfId="2" applyFont="1" applyAlignment="1">
      <alignment horizontal="center" vertical="center" wrapText="1"/>
    </xf>
    <xf numFmtId="38" fontId="12" fillId="0" borderId="43" xfId="3" applyFont="1" applyBorder="1" applyAlignment="1">
      <alignment horizontal="center" vertical="center" wrapText="1"/>
    </xf>
    <xf numFmtId="38" fontId="12" fillId="0" borderId="36" xfId="3" applyFont="1" applyBorder="1" applyAlignment="1">
      <alignment horizontal="center" vertical="center"/>
    </xf>
    <xf numFmtId="38" fontId="19" fillId="4" borderId="34" xfId="5" applyNumberFormat="1" applyFont="1" applyBorder="1" applyAlignment="1">
      <alignment horizontal="center" vertical="center"/>
    </xf>
    <xf numFmtId="38" fontId="19" fillId="4" borderId="32" xfId="5" applyNumberFormat="1" applyFont="1" applyBorder="1" applyAlignment="1">
      <alignment horizontal="center" vertical="center"/>
    </xf>
    <xf numFmtId="38" fontId="14" fillId="0" borderId="30" xfId="3" applyFont="1" applyBorder="1" applyAlignment="1">
      <alignment horizontal="center" vertical="center" wrapText="1"/>
    </xf>
    <xf numFmtId="38" fontId="14" fillId="0" borderId="23" xfId="3" applyFont="1" applyBorder="1" applyAlignment="1">
      <alignment horizontal="center" vertical="center" wrapText="1"/>
    </xf>
    <xf numFmtId="38" fontId="14" fillId="0" borderId="29" xfId="3" applyFont="1" applyBorder="1" applyAlignment="1">
      <alignment horizontal="center" vertical="center" wrapText="1"/>
    </xf>
    <xf numFmtId="38" fontId="14" fillId="0" borderId="22" xfId="3" applyFont="1" applyBorder="1" applyAlignment="1">
      <alignment horizontal="center" vertical="center" wrapText="1"/>
    </xf>
    <xf numFmtId="38" fontId="14" fillId="0" borderId="0" xfId="3" applyFont="1" applyBorder="1" applyAlignment="1">
      <alignment horizontal="center" vertical="center"/>
    </xf>
    <xf numFmtId="38" fontId="14" fillId="0" borderId="45" xfId="3" applyFont="1" applyBorder="1" applyAlignment="1">
      <alignment horizontal="center" vertical="center"/>
    </xf>
    <xf numFmtId="38" fontId="14" fillId="0" borderId="22" xfId="3" applyFont="1" applyBorder="1" applyAlignment="1">
      <alignment horizontal="center" vertical="center"/>
    </xf>
    <xf numFmtId="0" fontId="13" fillId="0" borderId="26" xfId="2" applyFont="1" applyBorder="1" applyAlignment="1">
      <alignment horizontal="center" vertical="center"/>
    </xf>
    <xf numFmtId="0" fontId="13" fillId="0" borderId="19" xfId="2" applyFont="1" applyBorder="1" applyAlignment="1">
      <alignment horizontal="center" vertical="center"/>
    </xf>
    <xf numFmtId="0" fontId="13" fillId="0" borderId="16" xfId="2" applyFont="1" applyBorder="1" applyAlignment="1">
      <alignment horizontal="center" vertical="center"/>
    </xf>
    <xf numFmtId="0" fontId="13" fillId="0" borderId="0" xfId="2" applyFont="1" applyBorder="1" applyAlignment="1">
      <alignment horizontal="center" vertical="center"/>
    </xf>
    <xf numFmtId="38" fontId="4" fillId="5" borderId="33" xfId="3" applyFont="1" applyFill="1" applyBorder="1" applyAlignment="1" applyProtection="1">
      <alignment horizontal="center" vertical="center"/>
      <protection locked="0"/>
    </xf>
    <xf numFmtId="38" fontId="4" fillId="5" borderId="3" xfId="3" applyFont="1" applyFill="1" applyBorder="1" applyAlignment="1" applyProtection="1">
      <alignment horizontal="center" vertical="center"/>
      <protection locked="0"/>
    </xf>
    <xf numFmtId="38" fontId="4" fillId="0" borderId="24" xfId="3" applyFont="1" applyBorder="1" applyAlignment="1">
      <alignment horizontal="center" vertical="center"/>
    </xf>
    <xf numFmtId="38" fontId="4" fillId="0" borderId="3" xfId="3" applyFont="1" applyBorder="1" applyAlignment="1">
      <alignment horizontal="center" vertical="center"/>
    </xf>
    <xf numFmtId="176" fontId="4" fillId="5" borderId="24" xfId="3" applyNumberFormat="1" applyFont="1" applyFill="1" applyBorder="1" applyAlignment="1" applyProtection="1">
      <alignment horizontal="center" vertical="center"/>
      <protection locked="0"/>
    </xf>
    <xf numFmtId="176" fontId="4" fillId="5" borderId="35" xfId="3" applyNumberFormat="1" applyFont="1" applyFill="1" applyBorder="1" applyAlignment="1" applyProtection="1">
      <alignment horizontal="center" vertical="center"/>
      <protection locked="0"/>
    </xf>
    <xf numFmtId="176" fontId="4" fillId="5" borderId="3" xfId="3" applyNumberFormat="1" applyFont="1" applyFill="1" applyBorder="1" applyAlignment="1" applyProtection="1">
      <alignment horizontal="center" vertical="center"/>
      <protection locked="0"/>
    </xf>
    <xf numFmtId="38" fontId="4" fillId="0" borderId="34" xfId="3" applyFont="1" applyBorder="1" applyAlignment="1">
      <alignment horizontal="center" vertical="center"/>
    </xf>
    <xf numFmtId="38" fontId="1" fillId="2" borderId="32" xfId="1" applyNumberFormat="1" applyBorder="1" applyAlignment="1">
      <alignment horizontal="center" vertical="center"/>
    </xf>
    <xf numFmtId="38" fontId="1" fillId="2" borderId="33" xfId="1" applyNumberFormat="1" applyBorder="1" applyAlignment="1">
      <alignment horizontal="center" vertical="center"/>
    </xf>
    <xf numFmtId="38" fontId="7" fillId="0" borderId="41" xfId="3" applyFont="1" applyBorder="1" applyAlignment="1">
      <alignment horizontal="center" vertical="center" wrapText="1"/>
    </xf>
    <xf numFmtId="38" fontId="7" fillId="0" borderId="19" xfId="3" applyFont="1" applyBorder="1" applyAlignment="1">
      <alignment horizontal="center" vertical="center" wrapText="1"/>
    </xf>
    <xf numFmtId="38" fontId="4" fillId="0" borderId="26" xfId="3" applyFont="1" applyBorder="1" applyAlignment="1">
      <alignment horizontal="center" vertical="center" wrapText="1"/>
    </xf>
    <xf numFmtId="38" fontId="4" fillId="0" borderId="19" xfId="3" applyFont="1" applyBorder="1" applyAlignment="1">
      <alignment horizontal="center" vertical="center"/>
    </xf>
    <xf numFmtId="38" fontId="4" fillId="0" borderId="40" xfId="3" applyFont="1" applyBorder="1" applyAlignment="1">
      <alignment horizontal="center" vertical="center" wrapText="1"/>
    </xf>
    <xf numFmtId="38" fontId="4" fillId="0" borderId="39" xfId="3" applyFont="1" applyBorder="1" applyAlignment="1">
      <alignment horizontal="center" vertical="center"/>
    </xf>
    <xf numFmtId="38" fontId="4" fillId="0" borderId="15" xfId="3" applyFont="1" applyBorder="1" applyAlignment="1">
      <alignment horizontal="center" vertical="center"/>
    </xf>
    <xf numFmtId="38" fontId="4" fillId="0" borderId="38" xfId="3" applyFont="1" applyBorder="1" applyAlignment="1">
      <alignment horizontal="center" vertical="center"/>
    </xf>
    <xf numFmtId="38" fontId="4" fillId="0" borderId="37" xfId="3" applyFont="1" applyBorder="1" applyAlignment="1">
      <alignment horizontal="center" vertical="center" wrapText="1"/>
    </xf>
    <xf numFmtId="38" fontId="4" fillId="0" borderId="30" xfId="3" applyFont="1" applyBorder="1" applyAlignment="1">
      <alignment horizontal="center" vertical="center"/>
    </xf>
    <xf numFmtId="38" fontId="4" fillId="5" borderId="33" xfId="3" applyFont="1" applyFill="1" applyBorder="1" applyAlignment="1">
      <alignment horizontal="center" vertical="center"/>
    </xf>
    <xf numFmtId="38" fontId="4" fillId="5" borderId="3" xfId="3" applyFont="1" applyFill="1" applyBorder="1" applyAlignment="1">
      <alignment horizontal="center" vertical="center"/>
    </xf>
    <xf numFmtId="176" fontId="4" fillId="5" borderId="24" xfId="3" applyNumberFormat="1" applyFont="1" applyFill="1" applyBorder="1" applyAlignment="1">
      <alignment horizontal="center" vertical="center"/>
    </xf>
    <xf numFmtId="176" fontId="4" fillId="5" borderId="35" xfId="3" applyNumberFormat="1" applyFont="1" applyFill="1" applyBorder="1" applyAlignment="1">
      <alignment horizontal="center" vertical="center"/>
    </xf>
    <xf numFmtId="176" fontId="4" fillId="5" borderId="3" xfId="3" applyNumberFormat="1" applyFont="1" applyFill="1" applyBorder="1" applyAlignment="1">
      <alignment horizontal="center" vertical="center"/>
    </xf>
    <xf numFmtId="38" fontId="4" fillId="0" borderId="41" xfId="3" applyFont="1" applyBorder="1" applyAlignment="1">
      <alignment horizontal="center" vertical="center"/>
    </xf>
    <xf numFmtId="38" fontId="4" fillId="0" borderId="26" xfId="3" applyFont="1" applyBorder="1" applyAlignment="1">
      <alignment horizontal="center" vertical="center"/>
    </xf>
    <xf numFmtId="38" fontId="4" fillId="0" borderId="40" xfId="3" applyFont="1" applyBorder="1" applyAlignment="1">
      <alignment horizontal="center" vertical="center"/>
    </xf>
    <xf numFmtId="38" fontId="4" fillId="0" borderId="37" xfId="3" applyFont="1" applyBorder="1" applyAlignment="1">
      <alignment horizontal="center" vertical="center"/>
    </xf>
    <xf numFmtId="38" fontId="4" fillId="0" borderId="43" xfId="3" applyFont="1" applyBorder="1" applyAlignment="1">
      <alignment horizontal="center" vertical="center"/>
    </xf>
    <xf numFmtId="38" fontId="4" fillId="0" borderId="36" xfId="3" applyFont="1" applyBorder="1" applyAlignment="1">
      <alignment horizontal="center" vertical="center"/>
    </xf>
    <xf numFmtId="38" fontId="5" fillId="4" borderId="34" xfId="5" applyNumberFormat="1" applyBorder="1" applyAlignment="1">
      <alignment horizontal="center" vertical="center"/>
    </xf>
    <xf numFmtId="38" fontId="5" fillId="4" borderId="32" xfId="5" applyNumberFormat="1" applyBorder="1" applyAlignment="1">
      <alignment horizontal="center" vertical="center"/>
    </xf>
    <xf numFmtId="38" fontId="4" fillId="0" borderId="30" xfId="3" applyFont="1" applyBorder="1" applyAlignment="1">
      <alignment horizontal="center" vertical="center" wrapText="1"/>
    </xf>
    <xf numFmtId="38" fontId="4" fillId="0" borderId="23" xfId="3" applyFont="1" applyBorder="1" applyAlignment="1">
      <alignment horizontal="center" vertical="center" wrapText="1"/>
    </xf>
    <xf numFmtId="38" fontId="4" fillId="0" borderId="29" xfId="3" applyFont="1" applyBorder="1" applyAlignment="1">
      <alignment horizontal="center" vertical="center" wrapText="1"/>
    </xf>
    <xf numFmtId="38" fontId="4" fillId="0" borderId="22" xfId="3" applyFont="1" applyBorder="1" applyAlignment="1">
      <alignment horizontal="center" vertical="center" wrapText="1"/>
    </xf>
    <xf numFmtId="38" fontId="4" fillId="0" borderId="0" xfId="3" applyFont="1" applyBorder="1" applyAlignment="1">
      <alignment horizontal="center" vertical="center"/>
    </xf>
    <xf numFmtId="38" fontId="4" fillId="0" borderId="28" xfId="3" applyFont="1" applyBorder="1" applyAlignment="1">
      <alignment horizontal="center" vertical="center"/>
    </xf>
    <xf numFmtId="38" fontId="4" fillId="0" borderId="20" xfId="3" applyFont="1" applyBorder="1" applyAlignment="1">
      <alignment horizontal="center" vertical="center"/>
    </xf>
    <xf numFmtId="38" fontId="4" fillId="0" borderId="22" xfId="3" applyFont="1" applyBorder="1" applyAlignment="1">
      <alignment horizontal="center" vertical="center"/>
    </xf>
    <xf numFmtId="0" fontId="2" fillId="0" borderId="26" xfId="2" applyBorder="1" applyAlignment="1">
      <alignment horizontal="center" vertical="center"/>
    </xf>
    <xf numFmtId="0" fontId="2" fillId="0" borderId="19" xfId="2" applyBorder="1" applyAlignment="1">
      <alignment horizontal="center" vertical="center"/>
    </xf>
    <xf numFmtId="0" fontId="2" fillId="0" borderId="10" xfId="2" applyBorder="1" applyAlignment="1">
      <alignment horizontal="center" vertical="center"/>
    </xf>
    <xf numFmtId="0" fontId="2" fillId="0" borderId="9" xfId="2" applyBorder="1" applyAlignment="1">
      <alignment horizontal="center" vertical="center"/>
    </xf>
    <xf numFmtId="0" fontId="2" fillId="0" borderId="11" xfId="2" applyBorder="1" applyAlignment="1">
      <alignment horizontal="center" vertical="center"/>
    </xf>
    <xf numFmtId="0" fontId="2" fillId="0" borderId="0" xfId="2" applyBorder="1" applyAlignment="1">
      <alignment horizontal="center" vertical="center"/>
    </xf>
    <xf numFmtId="0" fontId="2" fillId="0" borderId="4" xfId="2" applyBorder="1" applyAlignment="1">
      <alignment horizontal="center" vertical="center"/>
    </xf>
    <xf numFmtId="0" fontId="2" fillId="0" borderId="16" xfId="2" applyBorder="1" applyAlignment="1">
      <alignment horizontal="center" vertical="center"/>
    </xf>
    <xf numFmtId="38" fontId="4" fillId="0" borderId="24" xfId="3" applyFont="1" applyBorder="1" applyAlignment="1" applyProtection="1">
      <alignment horizontal="center" vertical="center"/>
    </xf>
    <xf numFmtId="38" fontId="4" fillId="0" borderId="3" xfId="3" applyFont="1" applyBorder="1" applyAlignment="1" applyProtection="1">
      <alignment horizontal="center" vertical="center"/>
    </xf>
    <xf numFmtId="38" fontId="4" fillId="0" borderId="25" xfId="3" applyFont="1" applyBorder="1" applyAlignment="1">
      <alignment horizontal="center" vertical="center"/>
    </xf>
    <xf numFmtId="38" fontId="4" fillId="0" borderId="27" xfId="3" applyFont="1" applyBorder="1" applyAlignment="1">
      <alignment horizontal="center" vertical="center" wrapText="1"/>
    </xf>
    <xf numFmtId="38" fontId="4" fillId="0" borderId="21" xfId="3" applyFont="1" applyBorder="1" applyAlignment="1">
      <alignment horizontal="center" vertical="center"/>
    </xf>
    <xf numFmtId="38" fontId="4" fillId="0" borderId="16" xfId="3" applyFont="1" applyBorder="1" applyAlignment="1">
      <alignment horizontal="center" vertical="center" wrapText="1"/>
    </xf>
    <xf numFmtId="38" fontId="4" fillId="0" borderId="4" xfId="3" applyFont="1" applyBorder="1" applyAlignment="1">
      <alignment horizontal="center" vertical="center" wrapText="1"/>
    </xf>
    <xf numFmtId="38" fontId="4" fillId="0" borderId="46" xfId="3" applyFont="1" applyBorder="1" applyAlignment="1">
      <alignment horizontal="center" vertical="center"/>
    </xf>
    <xf numFmtId="0" fontId="20" fillId="0" borderId="0" xfId="2" applyFont="1" applyBorder="1" applyAlignment="1">
      <alignment horizontal="center" vertical="center"/>
    </xf>
    <xf numFmtId="0" fontId="20" fillId="0" borderId="10" xfId="2" applyFont="1" applyBorder="1" applyAlignment="1">
      <alignment horizontal="center" vertical="center"/>
    </xf>
    <xf numFmtId="0" fontId="20" fillId="0" borderId="9" xfId="2" applyFont="1" applyBorder="1" applyAlignment="1">
      <alignment horizontal="center" vertical="center"/>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24" fillId="0" borderId="0" xfId="2" applyFont="1" applyAlignment="1">
      <alignment horizontal="center" vertical="center" wrapText="1"/>
    </xf>
    <xf numFmtId="38" fontId="19" fillId="4" borderId="23" xfId="5" applyNumberFormat="1" applyFont="1" applyBorder="1" applyAlignment="1">
      <alignment horizontal="center" vertical="center"/>
    </xf>
    <xf numFmtId="38" fontId="19" fillId="4" borderId="31" xfId="5" applyNumberFormat="1" applyFont="1" applyBorder="1" applyAlignment="1">
      <alignment horizontal="center" vertical="center"/>
    </xf>
    <xf numFmtId="38" fontId="19" fillId="4" borderId="47" xfId="5" applyNumberFormat="1" applyFont="1" applyBorder="1" applyAlignment="1">
      <alignment horizontal="center" vertical="center"/>
    </xf>
    <xf numFmtId="38" fontId="26" fillId="0" borderId="41" xfId="3" applyFont="1" applyBorder="1" applyAlignment="1">
      <alignment horizontal="center" vertical="center" wrapText="1"/>
    </xf>
    <xf numFmtId="38" fontId="26" fillId="0" borderId="38" xfId="3" applyFont="1" applyBorder="1" applyAlignment="1">
      <alignment horizontal="center" vertical="center"/>
    </xf>
    <xf numFmtId="38" fontId="26" fillId="0" borderId="43" xfId="3" applyFont="1" applyBorder="1" applyAlignment="1">
      <alignment horizontal="center" vertical="center"/>
    </xf>
    <xf numFmtId="0" fontId="20" fillId="0" borderId="4" xfId="2" applyFont="1" applyBorder="1" applyAlignment="1">
      <alignment horizontal="center" vertical="center"/>
    </xf>
    <xf numFmtId="0" fontId="20" fillId="0" borderId="16" xfId="2" applyFont="1" applyBorder="1" applyAlignment="1">
      <alignment horizontal="center" vertical="center"/>
    </xf>
    <xf numFmtId="38" fontId="5" fillId="4" borderId="1" xfId="5" applyNumberFormat="1" applyBorder="1" applyAlignment="1">
      <alignment horizontal="center" vertical="center"/>
    </xf>
    <xf numFmtId="38" fontId="4" fillId="0" borderId="18" xfId="3" applyFont="1" applyBorder="1" applyAlignment="1">
      <alignment horizontal="center" vertical="center"/>
    </xf>
    <xf numFmtId="38" fontId="4" fillId="0" borderId="33" xfId="3" applyFont="1" applyBorder="1" applyAlignment="1">
      <alignment horizontal="center" vertical="center"/>
    </xf>
    <xf numFmtId="176" fontId="4" fillId="0" borderId="24" xfId="3" applyNumberFormat="1" applyFont="1" applyBorder="1" applyAlignment="1">
      <alignment horizontal="center" vertical="center"/>
    </xf>
    <xf numFmtId="176" fontId="4" fillId="0" borderId="35" xfId="3" applyNumberFormat="1" applyFont="1" applyBorder="1" applyAlignment="1">
      <alignment horizontal="center" vertical="center"/>
    </xf>
    <xf numFmtId="176" fontId="4" fillId="0" borderId="3" xfId="3" applyNumberFormat="1" applyFont="1" applyBorder="1" applyAlignment="1">
      <alignment horizontal="center" vertical="center"/>
    </xf>
    <xf numFmtId="0" fontId="2" fillId="0" borderId="12" xfId="2" applyBorder="1" applyAlignment="1">
      <alignment horizontal="center" vertical="center"/>
    </xf>
  </cellXfs>
  <cellStyles count="6">
    <cellStyle name="20% - アクセント 4" xfId="1" builtinId="42"/>
    <cellStyle name="20% - アクセント 6 2" xfId="4"/>
    <cellStyle name="40% - アクセント 6 2" xfId="5"/>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114298</xdr:colOff>
      <xdr:row>5</xdr:row>
      <xdr:rowOff>133346</xdr:rowOff>
    </xdr:from>
    <xdr:to>
      <xdr:col>4</xdr:col>
      <xdr:colOff>152399</xdr:colOff>
      <xdr:row>6</xdr:row>
      <xdr:rowOff>428625</xdr:rowOff>
    </xdr:to>
    <xdr:sp macro="" textlink="">
      <xdr:nvSpPr>
        <xdr:cNvPr id="2" name="四角形吹き出し 1"/>
        <xdr:cNvSpPr/>
      </xdr:nvSpPr>
      <xdr:spPr>
        <a:xfrm rot="10800000">
          <a:off x="438148" y="3600446"/>
          <a:ext cx="1695451" cy="981079"/>
        </a:xfrm>
        <a:prstGeom prst="wedgeRectCallout">
          <a:avLst>
            <a:gd name="adj1" fmla="val 251"/>
            <a:gd name="adj2" fmla="val 60698"/>
          </a:avLst>
        </a:prstGeom>
        <a:solidFill>
          <a:schemeClr val="accent1">
            <a:alpha val="2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276224</xdr:colOff>
      <xdr:row>2</xdr:row>
      <xdr:rowOff>133350</xdr:rowOff>
    </xdr:from>
    <xdr:to>
      <xdr:col>17</xdr:col>
      <xdr:colOff>571500</xdr:colOff>
      <xdr:row>2</xdr:row>
      <xdr:rowOff>847725</xdr:rowOff>
    </xdr:to>
    <xdr:sp macro="" textlink="">
      <xdr:nvSpPr>
        <xdr:cNvPr id="3" name="テキスト ボックス 2"/>
        <xdr:cNvSpPr txBox="1"/>
      </xdr:nvSpPr>
      <xdr:spPr>
        <a:xfrm>
          <a:off x="600074" y="1152525"/>
          <a:ext cx="9915526" cy="714375"/>
        </a:xfrm>
        <a:prstGeom prst="rect">
          <a:avLst/>
        </a:prstGeom>
        <a:solidFill>
          <a:schemeClr val="accent3">
            <a:lumMod val="75000"/>
            <a:alpha val="41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u="sng"/>
            <a:t>※</a:t>
          </a:r>
          <a:r>
            <a:rPr kumimoji="1" lang="ja-JP" altLang="en-US" sz="1200" u="sng"/>
            <a:t>当シートは補修の場合専用です。建設・購入の場合は別シートを参照ください。</a:t>
          </a:r>
          <a:endParaRPr kumimoji="1" lang="en-US" altLang="ja-JP" sz="1200" u="sng"/>
        </a:p>
        <a:p>
          <a:pPr algn="ctr"/>
          <a:r>
            <a:rPr kumimoji="1" lang="en-US" altLang="ja-JP" sz="1200" u="sng"/>
            <a:t>※</a:t>
          </a:r>
          <a:r>
            <a:rPr kumimoji="1" lang="ja-JP" altLang="en-US" sz="1200" u="sng"/>
            <a:t>あくまで当シートはシュミレーションです。正確な金額を知りたい際は個別に建築住宅課へお問い合わせください。</a:t>
          </a:r>
        </a:p>
      </xdr:txBody>
    </xdr:sp>
    <xdr:clientData/>
  </xdr:twoCellAnchor>
  <xdr:twoCellAnchor>
    <xdr:from>
      <xdr:col>1</xdr:col>
      <xdr:colOff>85725</xdr:colOff>
      <xdr:row>5</xdr:row>
      <xdr:rowOff>152401</xdr:rowOff>
    </xdr:from>
    <xdr:to>
      <xdr:col>4</xdr:col>
      <xdr:colOff>514350</xdr:colOff>
      <xdr:row>6</xdr:row>
      <xdr:rowOff>666751</xdr:rowOff>
    </xdr:to>
    <xdr:sp macro="" textlink="">
      <xdr:nvSpPr>
        <xdr:cNvPr id="4" name="テキスト ボックス 3"/>
        <xdr:cNvSpPr txBox="1"/>
      </xdr:nvSpPr>
      <xdr:spPr>
        <a:xfrm>
          <a:off x="409575" y="3619501"/>
          <a:ext cx="2085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融資対象限度額</a:t>
          </a:r>
          <a:r>
            <a:rPr kumimoji="1" lang="en-US" altLang="ja-JP" sz="900"/>
            <a:t>】</a:t>
          </a:r>
        </a:p>
        <a:p>
          <a:r>
            <a:rPr kumimoji="1" lang="ja-JP" altLang="en-US" sz="800"/>
            <a:t>　補修の場合</a:t>
          </a:r>
          <a:r>
            <a:rPr kumimoji="1" lang="en-US" altLang="ja-JP" sz="800"/>
            <a:t>…1,200</a:t>
          </a:r>
          <a:r>
            <a:rPr kumimoji="1" lang="ja-JP" altLang="en-US" sz="800"/>
            <a:t>万円</a:t>
          </a:r>
          <a:endParaRPr kumimoji="1" lang="en-US" altLang="ja-JP" sz="800"/>
        </a:p>
        <a:p>
          <a:r>
            <a:rPr kumimoji="1" lang="ja-JP" altLang="en-US" sz="800"/>
            <a:t>（</a:t>
          </a:r>
          <a:r>
            <a:rPr kumimoji="1" lang="en-US" altLang="ja-JP" sz="800"/>
            <a:t>R2.10</a:t>
          </a:r>
          <a:r>
            <a:rPr kumimoji="1" lang="ja-JP" altLang="en-US" sz="800"/>
            <a:t>以降の上限額です。</a:t>
          </a:r>
          <a:r>
            <a:rPr kumimoji="1" lang="en-US" altLang="ja-JP" sz="800"/>
            <a:t>)</a:t>
          </a:r>
        </a:p>
        <a:p>
          <a:r>
            <a:rPr kumimoji="1" lang="ja-JP" altLang="en-US" sz="800"/>
            <a:t>（それ以前の場合はお問合せ</a:t>
          </a:r>
          <a:endParaRPr kumimoji="1" lang="en-US" altLang="ja-JP" sz="800"/>
        </a:p>
        <a:p>
          <a:r>
            <a:rPr kumimoji="1" lang="ja-JP" altLang="en-US" sz="800"/>
            <a:t>　ください。）</a:t>
          </a:r>
          <a:endParaRPr kumimoji="1" lang="en-US" altLang="ja-JP" sz="800"/>
        </a:p>
      </xdr:txBody>
    </xdr:sp>
    <xdr:clientData/>
  </xdr:twoCellAnchor>
  <xdr:twoCellAnchor>
    <xdr:from>
      <xdr:col>4</xdr:col>
      <xdr:colOff>228600</xdr:colOff>
      <xdr:row>5</xdr:row>
      <xdr:rowOff>133348</xdr:rowOff>
    </xdr:from>
    <xdr:to>
      <xdr:col>5</xdr:col>
      <xdr:colOff>885824</xdr:colOff>
      <xdr:row>6</xdr:row>
      <xdr:rowOff>447675</xdr:rowOff>
    </xdr:to>
    <xdr:sp macro="" textlink="">
      <xdr:nvSpPr>
        <xdr:cNvPr id="6" name="四角形吹き出し 5"/>
        <xdr:cNvSpPr/>
      </xdr:nvSpPr>
      <xdr:spPr>
        <a:xfrm rot="10800000">
          <a:off x="2209800" y="3600448"/>
          <a:ext cx="1457324" cy="1000127"/>
        </a:xfrm>
        <a:prstGeom prst="wedgeRectCallout">
          <a:avLst>
            <a:gd name="adj1" fmla="val 7075"/>
            <a:gd name="adj2" fmla="val 65202"/>
          </a:avLst>
        </a:prstGeom>
        <a:solidFill>
          <a:schemeClr val="accent1">
            <a:alpha val="2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247650</xdr:colOff>
      <xdr:row>5</xdr:row>
      <xdr:rowOff>123823</xdr:rowOff>
    </xdr:from>
    <xdr:to>
      <xdr:col>5</xdr:col>
      <xdr:colOff>819150</xdr:colOff>
      <xdr:row>6</xdr:row>
      <xdr:rowOff>457200</xdr:rowOff>
    </xdr:to>
    <xdr:sp macro="" textlink="">
      <xdr:nvSpPr>
        <xdr:cNvPr id="7" name="テキスト ボックス 6"/>
        <xdr:cNvSpPr txBox="1"/>
      </xdr:nvSpPr>
      <xdr:spPr>
        <a:xfrm>
          <a:off x="2228850" y="3590923"/>
          <a:ext cx="1371600" cy="1019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800"/>
            <a:t>実際に掛かる返済期間ではなく、補助額を算定するために使用する返済期間です。</a:t>
          </a:r>
          <a:r>
            <a:rPr kumimoji="1" lang="en-US" altLang="ja-JP" sz="800"/>
            <a:t>(</a:t>
          </a:r>
          <a:r>
            <a:rPr kumimoji="1" lang="ja-JP" altLang="en-US" sz="800"/>
            <a:t>一律</a:t>
          </a:r>
          <a:r>
            <a:rPr kumimoji="1" lang="en-US" altLang="ja-JP" sz="800"/>
            <a:t>)</a:t>
          </a:r>
          <a:endParaRPr kumimoji="1" lang="ja-JP" altLang="en-US" sz="900"/>
        </a:p>
      </xdr:txBody>
    </xdr:sp>
    <xdr:clientData/>
  </xdr:twoCellAnchor>
  <xdr:twoCellAnchor>
    <xdr:from>
      <xdr:col>6</xdr:col>
      <xdr:colOff>57150</xdr:colOff>
      <xdr:row>5</xdr:row>
      <xdr:rowOff>200022</xdr:rowOff>
    </xdr:from>
    <xdr:to>
      <xdr:col>11</xdr:col>
      <xdr:colOff>266700</xdr:colOff>
      <xdr:row>8</xdr:row>
      <xdr:rowOff>44449</xdr:rowOff>
    </xdr:to>
    <xdr:sp macro="" textlink="">
      <xdr:nvSpPr>
        <xdr:cNvPr id="8" name="四角形吹き出し 7"/>
        <xdr:cNvSpPr/>
      </xdr:nvSpPr>
      <xdr:spPr>
        <a:xfrm rot="10800000">
          <a:off x="3790950" y="3654422"/>
          <a:ext cx="2800350" cy="1730377"/>
        </a:xfrm>
        <a:prstGeom prst="wedgeRectCallout">
          <a:avLst>
            <a:gd name="adj1" fmla="val 31822"/>
            <a:gd name="adj2" fmla="val 65202"/>
          </a:avLst>
        </a:prstGeom>
        <a:solidFill>
          <a:schemeClr val="accent1">
            <a:alpha val="2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400050</xdr:colOff>
      <xdr:row>5</xdr:row>
      <xdr:rowOff>152400</xdr:rowOff>
    </xdr:from>
    <xdr:to>
      <xdr:col>15</xdr:col>
      <xdr:colOff>581025</xdr:colOff>
      <xdr:row>5</xdr:row>
      <xdr:rowOff>647700</xdr:rowOff>
    </xdr:to>
    <xdr:sp macro="" textlink="">
      <xdr:nvSpPr>
        <xdr:cNvPr id="13" name="四角形吹き出し 12"/>
        <xdr:cNvSpPr/>
      </xdr:nvSpPr>
      <xdr:spPr>
        <a:xfrm>
          <a:off x="6724650" y="2171700"/>
          <a:ext cx="2314575" cy="495300"/>
        </a:xfrm>
        <a:prstGeom prst="wedgeRectCallout">
          <a:avLst>
            <a:gd name="adj1" fmla="val -6050"/>
            <a:gd name="adj2" fmla="val 110816"/>
          </a:avLst>
        </a:prstGeom>
        <a:solidFill>
          <a:schemeClr val="accent2">
            <a:lumMod val="75000"/>
            <a:alpha val="23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381000</xdr:colOff>
      <xdr:row>5</xdr:row>
      <xdr:rowOff>123824</xdr:rowOff>
    </xdr:from>
    <xdr:to>
      <xdr:col>15</xdr:col>
      <xdr:colOff>695325</xdr:colOff>
      <xdr:row>6</xdr:row>
      <xdr:rowOff>57149</xdr:rowOff>
    </xdr:to>
    <xdr:sp macro="" textlink="">
      <xdr:nvSpPr>
        <xdr:cNvPr id="14" name="テキスト ボックス 13"/>
        <xdr:cNvSpPr txBox="1"/>
      </xdr:nvSpPr>
      <xdr:spPr>
        <a:xfrm>
          <a:off x="6705600" y="3590924"/>
          <a:ext cx="24860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C</a:t>
          </a:r>
          <a:r>
            <a:rPr kumimoji="1" lang="ja-JP" altLang="en-US" sz="900"/>
            <a:t>４セルと</a:t>
          </a:r>
          <a:r>
            <a:rPr kumimoji="1" lang="en-US" altLang="ja-JP" sz="900"/>
            <a:t>G4</a:t>
          </a:r>
          <a:r>
            <a:rPr kumimoji="1" lang="ja-JP" altLang="en-US" sz="900"/>
            <a:t>セルに入力すると</a:t>
          </a:r>
          <a:endParaRPr kumimoji="1" lang="en-US" altLang="ja-JP" sz="900"/>
        </a:p>
        <a:p>
          <a:r>
            <a:rPr kumimoji="1" lang="ja-JP" altLang="en-US" sz="900"/>
            <a:t>自動で算出されます。</a:t>
          </a:r>
          <a:r>
            <a:rPr kumimoji="1" lang="en-US" altLang="ja-JP" sz="900">
              <a:solidFill>
                <a:srgbClr val="FF0000"/>
              </a:solidFill>
            </a:rPr>
            <a:t>【</a:t>
          </a:r>
          <a:r>
            <a:rPr kumimoji="1" lang="ja-JP" altLang="en-US" sz="900">
              <a:solidFill>
                <a:srgbClr val="FF0000"/>
              </a:solidFill>
            </a:rPr>
            <a:t>入力不要</a:t>
          </a: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11</xdr:col>
      <xdr:colOff>323850</xdr:colOff>
      <xdr:row>5</xdr:row>
      <xdr:rowOff>57150</xdr:rowOff>
    </xdr:from>
    <xdr:to>
      <xdr:col>16</xdr:col>
      <xdr:colOff>323850</xdr:colOff>
      <xdr:row>8</xdr:row>
      <xdr:rowOff>142875</xdr:rowOff>
    </xdr:to>
    <xdr:sp macro="" textlink="">
      <xdr:nvSpPr>
        <xdr:cNvPr id="15" name="正方形/長方形 14"/>
        <xdr:cNvSpPr/>
      </xdr:nvSpPr>
      <xdr:spPr>
        <a:xfrm>
          <a:off x="6648450" y="2076450"/>
          <a:ext cx="2819400" cy="1266825"/>
        </a:xfrm>
        <a:prstGeom prst="rect">
          <a:avLst/>
        </a:prstGeom>
        <a:noFill/>
        <a:ln w="41275">
          <a:solidFill>
            <a:schemeClr val="accent4">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9</xdr:row>
      <xdr:rowOff>123825</xdr:rowOff>
    </xdr:from>
    <xdr:to>
      <xdr:col>18</xdr:col>
      <xdr:colOff>161925</xdr:colOff>
      <xdr:row>60</xdr:row>
      <xdr:rowOff>28575</xdr:rowOff>
    </xdr:to>
    <xdr:sp macro="" textlink="">
      <xdr:nvSpPr>
        <xdr:cNvPr id="16" name="テキスト ボックス 15"/>
        <xdr:cNvSpPr txBox="1"/>
      </xdr:nvSpPr>
      <xdr:spPr>
        <a:xfrm>
          <a:off x="152400" y="5657850"/>
          <a:ext cx="10725150" cy="7248525"/>
        </a:xfrm>
        <a:prstGeom prst="rect">
          <a:avLst/>
        </a:prstGeom>
        <a:solidFill>
          <a:schemeClr val="lt1">
            <a:alpha val="51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6000">
            <a:solidFill>
              <a:srgbClr val="FF0000"/>
            </a:solidFill>
          </a:endParaRPr>
        </a:p>
        <a:p>
          <a:pPr algn="ctr"/>
          <a:endParaRPr kumimoji="1" lang="en-US" altLang="ja-JP" sz="6000">
            <a:solidFill>
              <a:srgbClr val="FF0000"/>
            </a:solidFill>
          </a:endParaRPr>
        </a:p>
        <a:p>
          <a:pPr algn="ctr"/>
          <a:r>
            <a:rPr kumimoji="1" lang="ja-JP" altLang="en-US" sz="4400">
              <a:solidFill>
                <a:srgbClr val="FF0000"/>
              </a:solidFill>
            </a:rPr>
            <a:t>入 力 不 要</a:t>
          </a:r>
        </a:p>
      </xdr:txBody>
    </xdr:sp>
    <xdr:clientData/>
  </xdr:twoCellAnchor>
  <xdr:twoCellAnchor>
    <xdr:from>
      <xdr:col>5</xdr:col>
      <xdr:colOff>933450</xdr:colOff>
      <xdr:row>5</xdr:row>
      <xdr:rowOff>346072</xdr:rowOff>
    </xdr:from>
    <xdr:to>
      <xdr:col>11</xdr:col>
      <xdr:colOff>547596</xdr:colOff>
      <xdr:row>11</xdr:row>
      <xdr:rowOff>74143</xdr:rowOff>
    </xdr:to>
    <xdr:sp macro="" textlink="">
      <xdr:nvSpPr>
        <xdr:cNvPr id="17" name="テキスト ボックス 16"/>
        <xdr:cNvSpPr txBox="1"/>
      </xdr:nvSpPr>
      <xdr:spPr>
        <a:xfrm>
          <a:off x="3714750" y="3800472"/>
          <a:ext cx="3157446" cy="2122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民間金融機構より借り入れた場合</a:t>
          </a:r>
          <a:r>
            <a:rPr kumimoji="1" lang="en-US" altLang="ja-JP" sz="900"/>
            <a:t>】</a:t>
          </a:r>
        </a:p>
        <a:p>
          <a:r>
            <a:rPr kumimoji="1" lang="ja-JP" altLang="en-US" sz="900"/>
            <a:t>・貸付日の住宅金融支援機構の貸付利率と</a:t>
          </a:r>
          <a:endParaRPr kumimoji="1" lang="en-US" altLang="ja-JP" sz="900"/>
        </a:p>
        <a:p>
          <a:r>
            <a:rPr kumimoji="1" lang="ja-JP" altLang="en-US" sz="900"/>
            <a:t>　実際の貸付利率または</a:t>
          </a:r>
          <a:r>
            <a:rPr kumimoji="1" lang="en-US" altLang="ja-JP" sz="900"/>
            <a:t>0.6</a:t>
          </a:r>
          <a:r>
            <a:rPr kumimoji="1" lang="ja-JP" altLang="en-US" sz="900"/>
            <a:t>％を比較し、低いほうを</a:t>
          </a:r>
          <a:endParaRPr kumimoji="1" lang="en-US" altLang="ja-JP" sz="900"/>
        </a:p>
        <a:p>
          <a:r>
            <a:rPr kumimoji="1" lang="ja-JP" altLang="en-US" sz="900"/>
            <a:t>　入力。</a:t>
          </a:r>
          <a:endParaRPr kumimoji="1" lang="en-US" altLang="ja-JP" sz="9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災害復興住宅融資</a:t>
          </a:r>
          <a:r>
            <a:rPr kumimoji="1" lang="ja-JP" altLang="ja-JP" sz="900">
              <a:solidFill>
                <a:schemeClr val="dk1"/>
              </a:solidFill>
              <a:effectLst/>
              <a:latin typeface="+mn-lt"/>
              <a:ea typeface="+mn-ea"/>
              <a:cs typeface="+mn-cs"/>
            </a:rPr>
            <a:t>より借り入れた場合</a:t>
          </a:r>
          <a:r>
            <a:rPr kumimoji="1" lang="en-US" altLang="ja-JP" sz="9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・実際の貸付利率または</a:t>
          </a:r>
          <a:r>
            <a:rPr kumimoji="1" lang="en-US" altLang="ja-JP" sz="900">
              <a:solidFill>
                <a:schemeClr val="dk1"/>
              </a:solidFill>
              <a:effectLst/>
              <a:latin typeface="+mn-lt"/>
              <a:ea typeface="+mn-ea"/>
              <a:cs typeface="+mn-cs"/>
            </a:rPr>
            <a:t>0.6</a:t>
          </a:r>
          <a:r>
            <a:rPr kumimoji="1" lang="ja-JP" altLang="en-US" sz="900">
              <a:solidFill>
                <a:schemeClr val="dk1"/>
              </a:solidFill>
              <a:effectLst/>
              <a:latin typeface="+mn-lt"/>
              <a:ea typeface="+mn-ea"/>
              <a:cs typeface="+mn-cs"/>
            </a:rPr>
            <a:t>％のいずれか低いほうを</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入力。</a:t>
          </a:r>
          <a:endParaRPr lang="ja-JP" altLang="ja-JP" sz="600">
            <a:effectLst/>
          </a:endParaRPr>
        </a:p>
        <a:p>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542925</xdr:colOff>
      <xdr:row>1</xdr:row>
      <xdr:rowOff>85725</xdr:rowOff>
    </xdr:from>
    <xdr:to>
      <xdr:col>21</xdr:col>
      <xdr:colOff>457201</xdr:colOff>
      <xdr:row>1</xdr:row>
      <xdr:rowOff>800100</xdr:rowOff>
    </xdr:to>
    <xdr:sp macro="" textlink="">
      <xdr:nvSpPr>
        <xdr:cNvPr id="2" name="テキスト ボックス 1"/>
        <xdr:cNvSpPr txBox="1"/>
      </xdr:nvSpPr>
      <xdr:spPr>
        <a:xfrm>
          <a:off x="1724025" y="733425"/>
          <a:ext cx="9915526" cy="714375"/>
        </a:xfrm>
        <a:prstGeom prst="rect">
          <a:avLst/>
        </a:prstGeom>
        <a:solidFill>
          <a:schemeClr val="accent3">
            <a:lumMod val="75000"/>
            <a:alpha val="41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u="sng"/>
            <a:t>※</a:t>
          </a:r>
          <a:r>
            <a:rPr kumimoji="1" lang="ja-JP" altLang="en-US" sz="1200" u="sng"/>
            <a:t>当シートは建設・購入の場合専用です。補修の場合は別シートを参照ください。</a:t>
          </a:r>
          <a:endParaRPr kumimoji="1" lang="en-US" altLang="ja-JP" sz="1200" u="sng"/>
        </a:p>
        <a:p>
          <a:pPr algn="ctr"/>
          <a:r>
            <a:rPr kumimoji="1" lang="en-US" altLang="ja-JP" sz="1200" u="sng"/>
            <a:t>※</a:t>
          </a:r>
          <a:r>
            <a:rPr kumimoji="1" lang="ja-JP" altLang="en-US" sz="1200" u="sng"/>
            <a:t>あくまで当シートはシュミレーションです。正確な金額を知りたい際は個別に建築住宅課へお問い合わせください。</a:t>
          </a:r>
        </a:p>
      </xdr:txBody>
    </xdr:sp>
    <xdr:clientData/>
  </xdr:twoCellAnchor>
  <xdr:twoCellAnchor>
    <xdr:from>
      <xdr:col>16</xdr:col>
      <xdr:colOff>523875</xdr:colOff>
      <xdr:row>1</xdr:row>
      <xdr:rowOff>847725</xdr:rowOff>
    </xdr:from>
    <xdr:to>
      <xdr:col>22</xdr:col>
      <xdr:colOff>371475</xdr:colOff>
      <xdr:row>5</xdr:row>
      <xdr:rowOff>400050</xdr:rowOff>
    </xdr:to>
    <xdr:sp macro="" textlink="">
      <xdr:nvSpPr>
        <xdr:cNvPr id="3" name="正方形/長方形 2"/>
        <xdr:cNvSpPr/>
      </xdr:nvSpPr>
      <xdr:spPr>
        <a:xfrm>
          <a:off x="9153525" y="1495425"/>
          <a:ext cx="3162300" cy="2809875"/>
        </a:xfrm>
        <a:prstGeom prst="rect">
          <a:avLst/>
        </a:prstGeom>
        <a:noFill/>
        <a:ln w="41275">
          <a:solidFill>
            <a:schemeClr val="accent4">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142871</xdr:colOff>
      <xdr:row>4</xdr:row>
      <xdr:rowOff>57149</xdr:rowOff>
    </xdr:from>
    <xdr:to>
      <xdr:col>4</xdr:col>
      <xdr:colOff>742948</xdr:colOff>
      <xdr:row>5</xdr:row>
      <xdr:rowOff>504825</xdr:rowOff>
    </xdr:to>
    <xdr:sp macro="" textlink="">
      <xdr:nvSpPr>
        <xdr:cNvPr id="4" name="四角形吹き出し 3"/>
        <xdr:cNvSpPr/>
      </xdr:nvSpPr>
      <xdr:spPr>
        <a:xfrm rot="10800000">
          <a:off x="142871" y="2838449"/>
          <a:ext cx="2543177" cy="1571626"/>
        </a:xfrm>
        <a:prstGeom prst="wedgeRectCallout">
          <a:avLst>
            <a:gd name="adj1" fmla="val 251"/>
            <a:gd name="adj2" fmla="val 60698"/>
          </a:avLst>
        </a:prstGeom>
        <a:solidFill>
          <a:schemeClr val="accent1">
            <a:alpha val="2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xdr:row>
      <xdr:rowOff>76198</xdr:rowOff>
    </xdr:from>
    <xdr:to>
      <xdr:col>5</xdr:col>
      <xdr:colOff>228600</xdr:colOff>
      <xdr:row>5</xdr:row>
      <xdr:rowOff>476250</xdr:rowOff>
    </xdr:to>
    <xdr:sp macro="" textlink="">
      <xdr:nvSpPr>
        <xdr:cNvPr id="5" name="テキスト ボックス 4"/>
        <xdr:cNvSpPr txBox="1"/>
      </xdr:nvSpPr>
      <xdr:spPr>
        <a:xfrm>
          <a:off x="0" y="2857498"/>
          <a:ext cx="2933700" cy="152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融資対象限度額</a:t>
          </a:r>
          <a:r>
            <a:rPr kumimoji="1" lang="en-US" altLang="ja-JP" sz="1100"/>
            <a:t>】</a:t>
          </a:r>
        </a:p>
        <a:p>
          <a:r>
            <a:rPr kumimoji="1" lang="ja-JP" altLang="en-US" sz="1050"/>
            <a:t>　購入の場合</a:t>
          </a:r>
          <a:r>
            <a:rPr kumimoji="1" lang="en-US" altLang="ja-JP" sz="1050"/>
            <a:t>…3,700</a:t>
          </a:r>
          <a:r>
            <a:rPr kumimoji="1" lang="ja-JP" altLang="en-US" sz="1050"/>
            <a:t>万円</a:t>
          </a:r>
          <a:endParaRPr kumimoji="1" lang="en-US" altLang="ja-JP" sz="1050"/>
        </a:p>
        <a:p>
          <a:r>
            <a:rPr kumimoji="1" lang="ja-JP" altLang="en-US" sz="1050"/>
            <a:t>　建設の場合</a:t>
          </a:r>
          <a:r>
            <a:rPr kumimoji="1" lang="en-US" altLang="ja-JP" sz="1050"/>
            <a:t>…</a:t>
          </a:r>
          <a:r>
            <a:rPr kumimoji="1" lang="ja-JP" altLang="en-US" sz="1050"/>
            <a:t>（土地取得あり）</a:t>
          </a:r>
          <a:r>
            <a:rPr kumimoji="1" lang="en-US" altLang="ja-JP" sz="1050"/>
            <a:t>3,700</a:t>
          </a:r>
          <a:r>
            <a:rPr kumimoji="1" lang="ja-JP" altLang="en-US" sz="1050"/>
            <a:t>万円</a:t>
          </a:r>
          <a:endParaRPr kumimoji="1" lang="en-US" altLang="ja-JP" sz="1050"/>
        </a:p>
        <a:p>
          <a:r>
            <a:rPr kumimoji="1" lang="ja-JP" altLang="en-US" sz="1050"/>
            <a:t>　　　　　　   （土地取得なし）</a:t>
          </a:r>
          <a:r>
            <a:rPr kumimoji="1" lang="en-US" altLang="ja-JP" sz="1050"/>
            <a:t>2,700</a:t>
          </a:r>
          <a:r>
            <a:rPr kumimoji="1" lang="ja-JP" altLang="en-US" sz="1050"/>
            <a:t>万円</a:t>
          </a:r>
          <a:endParaRPr kumimoji="1" lang="en-US" altLang="ja-JP" sz="1050"/>
        </a:p>
        <a:p>
          <a:r>
            <a:rPr kumimoji="1" lang="ja-JP" altLang="en-US" sz="1050"/>
            <a:t>（</a:t>
          </a:r>
          <a:r>
            <a:rPr kumimoji="1" lang="en-US" altLang="ja-JP" sz="1050"/>
            <a:t>R2.10</a:t>
          </a:r>
          <a:r>
            <a:rPr kumimoji="1" lang="ja-JP" altLang="en-US" sz="1050"/>
            <a:t>以降の上限額です。</a:t>
          </a:r>
          <a:r>
            <a:rPr kumimoji="1" lang="en-US" altLang="ja-JP" sz="1050"/>
            <a:t>)</a:t>
          </a:r>
        </a:p>
        <a:p>
          <a:r>
            <a:rPr kumimoji="1" lang="ja-JP" altLang="en-US" sz="1050"/>
            <a:t>（それ以前の場合はお問合わせください。）</a:t>
          </a:r>
          <a:endParaRPr kumimoji="1" lang="en-US" altLang="ja-JP" sz="1050"/>
        </a:p>
      </xdr:txBody>
    </xdr:sp>
    <xdr:clientData/>
  </xdr:twoCellAnchor>
  <xdr:twoCellAnchor>
    <xdr:from>
      <xdr:col>5</xdr:col>
      <xdr:colOff>57150</xdr:colOff>
      <xdr:row>4</xdr:row>
      <xdr:rowOff>152399</xdr:rowOff>
    </xdr:from>
    <xdr:to>
      <xdr:col>8</xdr:col>
      <xdr:colOff>247650</xdr:colOff>
      <xdr:row>5</xdr:row>
      <xdr:rowOff>352425</xdr:rowOff>
    </xdr:to>
    <xdr:sp macro="" textlink="">
      <xdr:nvSpPr>
        <xdr:cNvPr id="6" name="四角形吹き出し 5"/>
        <xdr:cNvSpPr/>
      </xdr:nvSpPr>
      <xdr:spPr>
        <a:xfrm rot="10800000">
          <a:off x="2762250" y="2933699"/>
          <a:ext cx="1543050" cy="1323976"/>
        </a:xfrm>
        <a:prstGeom prst="wedgeRectCallout">
          <a:avLst>
            <a:gd name="adj1" fmla="val 54954"/>
            <a:gd name="adj2" fmla="val 76320"/>
          </a:avLst>
        </a:prstGeom>
        <a:solidFill>
          <a:schemeClr val="accent1">
            <a:alpha val="2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95249</xdr:colOff>
      <xdr:row>4</xdr:row>
      <xdr:rowOff>200024</xdr:rowOff>
    </xdr:from>
    <xdr:to>
      <xdr:col>8</xdr:col>
      <xdr:colOff>295274</xdr:colOff>
      <xdr:row>5</xdr:row>
      <xdr:rowOff>161926</xdr:rowOff>
    </xdr:to>
    <xdr:sp macro="" textlink="">
      <xdr:nvSpPr>
        <xdr:cNvPr id="7" name="テキスト ボックス 6"/>
        <xdr:cNvSpPr txBox="1"/>
      </xdr:nvSpPr>
      <xdr:spPr>
        <a:xfrm>
          <a:off x="2800349" y="2981324"/>
          <a:ext cx="1552575" cy="1085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000"/>
            <a:t>実際に掛かる返済期間ではなく、補助額を算定するために使用する返済期間です。</a:t>
          </a:r>
          <a:r>
            <a:rPr kumimoji="1" lang="en-US" altLang="ja-JP" sz="1000"/>
            <a:t>(</a:t>
          </a:r>
          <a:r>
            <a:rPr kumimoji="1" lang="ja-JP" altLang="en-US" sz="1000"/>
            <a:t>一律</a:t>
          </a:r>
          <a:r>
            <a:rPr kumimoji="1" lang="en-US" altLang="ja-JP" sz="1000"/>
            <a:t>)</a:t>
          </a:r>
          <a:endParaRPr kumimoji="1" lang="ja-JP" altLang="en-US" sz="1050"/>
        </a:p>
      </xdr:txBody>
    </xdr:sp>
    <xdr:clientData/>
  </xdr:twoCellAnchor>
  <xdr:twoCellAnchor>
    <xdr:from>
      <xdr:col>8</xdr:col>
      <xdr:colOff>333371</xdr:colOff>
      <xdr:row>4</xdr:row>
      <xdr:rowOff>161921</xdr:rowOff>
    </xdr:from>
    <xdr:to>
      <xdr:col>13</xdr:col>
      <xdr:colOff>314322</xdr:colOff>
      <xdr:row>6</xdr:row>
      <xdr:rowOff>74706</xdr:rowOff>
    </xdr:to>
    <xdr:sp macro="" textlink="">
      <xdr:nvSpPr>
        <xdr:cNvPr id="8" name="四角形吹き出し 7"/>
        <xdr:cNvSpPr/>
      </xdr:nvSpPr>
      <xdr:spPr>
        <a:xfrm rot="10800000">
          <a:off x="4382430" y="2940980"/>
          <a:ext cx="2931833" cy="1735608"/>
        </a:xfrm>
        <a:prstGeom prst="wedgeRectCallout">
          <a:avLst>
            <a:gd name="adj1" fmla="val 54874"/>
            <a:gd name="adj2" fmla="val 73535"/>
          </a:avLst>
        </a:prstGeom>
        <a:solidFill>
          <a:schemeClr val="accent1">
            <a:alpha val="2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308907</xdr:colOff>
      <xdr:row>4</xdr:row>
      <xdr:rowOff>178921</xdr:rowOff>
    </xdr:from>
    <xdr:to>
      <xdr:col>14</xdr:col>
      <xdr:colOff>156883</xdr:colOff>
      <xdr:row>8</xdr:row>
      <xdr:rowOff>127001</xdr:rowOff>
    </xdr:to>
    <xdr:sp macro="" textlink="">
      <xdr:nvSpPr>
        <xdr:cNvPr id="9" name="テキスト ボックス 8"/>
        <xdr:cNvSpPr txBox="1"/>
      </xdr:nvSpPr>
      <xdr:spPr>
        <a:xfrm>
          <a:off x="4357966" y="2957980"/>
          <a:ext cx="3157446" cy="2122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民間金融機構より借り入れた場合</a:t>
          </a:r>
          <a:r>
            <a:rPr kumimoji="1" lang="en-US" altLang="ja-JP" sz="1050"/>
            <a:t>】</a:t>
          </a:r>
        </a:p>
        <a:p>
          <a:r>
            <a:rPr kumimoji="1" lang="ja-JP" altLang="en-US" sz="1050"/>
            <a:t>・貸付日の住宅金融支援機構の貸付利率と実際の貸付利率または</a:t>
          </a:r>
          <a:r>
            <a:rPr kumimoji="1" lang="en-US" altLang="ja-JP" sz="1050"/>
            <a:t>0.6</a:t>
          </a:r>
          <a:r>
            <a:rPr kumimoji="1" lang="ja-JP" altLang="en-US" sz="1050"/>
            <a:t>％を比較し、低いほうを入力。</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災害復興住宅融資</a:t>
          </a:r>
          <a:r>
            <a:rPr kumimoji="1" lang="ja-JP" altLang="ja-JP" sz="1050">
              <a:solidFill>
                <a:schemeClr val="dk1"/>
              </a:solidFill>
              <a:effectLst/>
              <a:latin typeface="+mn-lt"/>
              <a:ea typeface="+mn-ea"/>
              <a:cs typeface="+mn-cs"/>
            </a:rPr>
            <a:t>より借り入れた場合</a:t>
          </a:r>
          <a:r>
            <a:rPr kumimoji="1" lang="en-US" altLang="ja-JP" sz="105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・実際の貸付利率または</a:t>
          </a:r>
          <a:r>
            <a:rPr kumimoji="1" lang="en-US" altLang="ja-JP" sz="1050">
              <a:solidFill>
                <a:schemeClr val="dk1"/>
              </a:solidFill>
              <a:effectLst/>
              <a:latin typeface="+mn-lt"/>
              <a:ea typeface="+mn-ea"/>
              <a:cs typeface="+mn-cs"/>
            </a:rPr>
            <a:t>0.6</a:t>
          </a:r>
          <a:r>
            <a:rPr kumimoji="1" lang="ja-JP" altLang="en-US" sz="1050">
              <a:solidFill>
                <a:schemeClr val="dk1"/>
              </a:solidFill>
              <a:effectLst/>
              <a:latin typeface="+mn-lt"/>
              <a:ea typeface="+mn-ea"/>
              <a:cs typeface="+mn-cs"/>
            </a:rPr>
            <a:t>％のいずれか低いほうを入力。</a:t>
          </a:r>
          <a:endParaRPr lang="ja-JP" altLang="ja-JP" sz="800">
            <a:effectLst/>
          </a:endParaRPr>
        </a:p>
        <a:p>
          <a:endParaRPr kumimoji="1" lang="ja-JP" altLang="en-US" sz="900"/>
        </a:p>
      </xdr:txBody>
    </xdr:sp>
    <xdr:clientData/>
  </xdr:twoCellAnchor>
  <xdr:twoCellAnchor>
    <xdr:from>
      <xdr:col>17</xdr:col>
      <xdr:colOff>447675</xdr:colOff>
      <xdr:row>4</xdr:row>
      <xdr:rowOff>123823</xdr:rowOff>
    </xdr:from>
    <xdr:to>
      <xdr:col>22</xdr:col>
      <xdr:colOff>381000</xdr:colOff>
      <xdr:row>4</xdr:row>
      <xdr:rowOff>742948</xdr:rowOff>
    </xdr:to>
    <xdr:sp macro="" textlink="">
      <xdr:nvSpPr>
        <xdr:cNvPr id="10" name="テキスト ボックス 9"/>
        <xdr:cNvSpPr txBox="1"/>
      </xdr:nvSpPr>
      <xdr:spPr>
        <a:xfrm>
          <a:off x="9839325" y="2905123"/>
          <a:ext cx="24860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r>
            <a:rPr kumimoji="1" lang="ja-JP" altLang="en-US" sz="1100"/>
            <a:t>４セルと</a:t>
          </a:r>
          <a:r>
            <a:rPr kumimoji="1" lang="en-US" altLang="ja-JP" sz="1100"/>
            <a:t>G4</a:t>
          </a:r>
          <a:r>
            <a:rPr kumimoji="1" lang="ja-JP" altLang="en-US" sz="1100"/>
            <a:t>セルに入力すると</a:t>
          </a:r>
          <a:endParaRPr kumimoji="1" lang="en-US" altLang="ja-JP" sz="1100"/>
        </a:p>
        <a:p>
          <a:r>
            <a:rPr kumimoji="1" lang="ja-JP" altLang="en-US" sz="1100"/>
            <a:t>自動で算出されます。</a:t>
          </a:r>
          <a:r>
            <a:rPr kumimoji="1" lang="en-US" altLang="ja-JP" sz="1100">
              <a:solidFill>
                <a:srgbClr val="FF0000"/>
              </a:solidFill>
            </a:rPr>
            <a:t>【</a:t>
          </a:r>
          <a:r>
            <a:rPr kumimoji="1" lang="ja-JP" altLang="en-US" sz="1100">
              <a:solidFill>
                <a:srgbClr val="FF0000"/>
              </a:solidFill>
            </a:rPr>
            <a:t>入力不要</a:t>
          </a: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17</xdr:col>
      <xdr:colOff>361950</xdr:colOff>
      <xdr:row>4</xdr:row>
      <xdr:rowOff>76200</xdr:rowOff>
    </xdr:from>
    <xdr:to>
      <xdr:col>22</xdr:col>
      <xdr:colOff>323850</xdr:colOff>
      <xdr:row>4</xdr:row>
      <xdr:rowOff>762000</xdr:rowOff>
    </xdr:to>
    <xdr:sp macro="" textlink="">
      <xdr:nvSpPr>
        <xdr:cNvPr id="12" name="四角形吹き出し 11"/>
        <xdr:cNvSpPr/>
      </xdr:nvSpPr>
      <xdr:spPr>
        <a:xfrm>
          <a:off x="9753600" y="2857500"/>
          <a:ext cx="2514600" cy="685800"/>
        </a:xfrm>
        <a:prstGeom prst="wedgeRectCallout">
          <a:avLst>
            <a:gd name="adj1" fmla="val -37629"/>
            <a:gd name="adj2" fmla="val -75722"/>
          </a:avLst>
        </a:prstGeom>
        <a:solidFill>
          <a:schemeClr val="accent2">
            <a:lumMod val="75000"/>
            <a:alpha val="23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127746</xdr:colOff>
      <xdr:row>6</xdr:row>
      <xdr:rowOff>137832</xdr:rowOff>
    </xdr:from>
    <xdr:to>
      <xdr:col>23</xdr:col>
      <xdr:colOff>496980</xdr:colOff>
      <xdr:row>66</xdr:row>
      <xdr:rowOff>71157</xdr:rowOff>
    </xdr:to>
    <xdr:sp macro="" textlink="">
      <xdr:nvSpPr>
        <xdr:cNvPr id="14" name="テキスト ボックス 13"/>
        <xdr:cNvSpPr txBox="1"/>
      </xdr:nvSpPr>
      <xdr:spPr>
        <a:xfrm>
          <a:off x="127746" y="4743450"/>
          <a:ext cx="13054293" cy="10690972"/>
        </a:xfrm>
        <a:prstGeom prst="rect">
          <a:avLst/>
        </a:prstGeom>
        <a:solidFill>
          <a:schemeClr val="lt1">
            <a:alpha val="51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6000">
            <a:solidFill>
              <a:srgbClr val="FF0000"/>
            </a:solidFill>
          </a:endParaRPr>
        </a:p>
        <a:p>
          <a:pPr algn="ctr"/>
          <a:endParaRPr kumimoji="1" lang="en-US" altLang="ja-JP" sz="6000">
            <a:solidFill>
              <a:srgbClr val="FF0000"/>
            </a:solidFill>
          </a:endParaRPr>
        </a:p>
        <a:p>
          <a:pPr algn="ctr"/>
          <a:endParaRPr kumimoji="1" lang="en-US" altLang="ja-JP" sz="4400" b="0">
            <a:solidFill>
              <a:srgbClr val="FF0000"/>
            </a:solidFill>
          </a:endParaRPr>
        </a:p>
        <a:p>
          <a:pPr algn="ctr"/>
          <a:endParaRPr kumimoji="1" lang="en-US" altLang="ja-JP" sz="4400" b="0">
            <a:solidFill>
              <a:srgbClr val="FF0000"/>
            </a:solidFill>
          </a:endParaRPr>
        </a:p>
        <a:p>
          <a:pPr algn="ctr"/>
          <a:endParaRPr kumimoji="1" lang="en-US" altLang="ja-JP" sz="4400" b="0">
            <a:solidFill>
              <a:srgbClr val="FF0000"/>
            </a:solidFill>
          </a:endParaRPr>
        </a:p>
        <a:p>
          <a:pPr algn="ctr"/>
          <a:endParaRPr kumimoji="1" lang="en-US" altLang="ja-JP" sz="4400" b="0">
            <a:solidFill>
              <a:srgbClr val="FF0000"/>
            </a:solidFill>
          </a:endParaRPr>
        </a:p>
        <a:p>
          <a:pPr algn="ctr"/>
          <a:r>
            <a:rPr kumimoji="1" lang="ja-JP" altLang="en-US" sz="4400" b="0">
              <a:solidFill>
                <a:srgbClr val="FF0000"/>
              </a:solidFill>
            </a:rPr>
            <a:t>入  力  不  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2:V240"/>
  <sheetViews>
    <sheetView tabSelected="1" view="pageBreakPreview" zoomScaleNormal="100" zoomScaleSheetLayoutView="100" workbookViewId="0">
      <selection activeCell="AB5" sqref="AB5"/>
    </sheetView>
  </sheetViews>
  <sheetFormatPr defaultColWidth="9" defaultRowHeight="13" x14ac:dyDescent="0.2"/>
  <cols>
    <col min="1" max="1" width="4.25" style="1" customWidth="1"/>
    <col min="2" max="2" width="4.75" style="1" customWidth="1"/>
    <col min="3" max="3" width="6.5" style="1" customWidth="1"/>
    <col min="4" max="5" width="10.5" style="1" customWidth="1"/>
    <col min="6" max="6" width="12.5" style="1" customWidth="1"/>
    <col min="7" max="7" width="1.75" style="1" customWidth="1"/>
    <col min="8" max="8" width="4.75" style="1" customWidth="1"/>
    <col min="9" max="9" width="6.5" style="1" customWidth="1"/>
    <col min="10" max="11" width="10.5" style="1" customWidth="1"/>
    <col min="12" max="12" width="12.5" style="1" customWidth="1"/>
    <col min="13" max="13" width="1.75" style="1" customWidth="1"/>
    <col min="14" max="14" width="4.75" style="1" customWidth="1"/>
    <col min="15" max="17" width="9.5" style="1" customWidth="1"/>
    <col min="18" max="18" width="10.08203125" style="1" customWidth="1"/>
    <col min="19" max="19" width="4.58203125" style="1" customWidth="1"/>
    <col min="20" max="20" width="4.75" style="1" customWidth="1"/>
    <col min="21" max="23" width="9" style="1"/>
    <col min="24" max="24" width="10.75" style="1" customWidth="1"/>
    <col min="25" max="16384" width="9" style="1"/>
  </cols>
  <sheetData>
    <row r="2" spans="1:22" s="27" customFormat="1" ht="66.75" customHeight="1" x14ac:dyDescent="0.55000000000000004">
      <c r="A2" s="111" t="s">
        <v>16</v>
      </c>
      <c r="B2" s="111"/>
      <c r="C2" s="111"/>
      <c r="D2" s="111"/>
      <c r="E2" s="111"/>
      <c r="F2" s="111"/>
      <c r="G2" s="111"/>
      <c r="H2" s="111"/>
      <c r="I2" s="111"/>
      <c r="J2" s="111"/>
      <c r="K2" s="111"/>
      <c r="L2" s="111"/>
      <c r="M2" s="111"/>
      <c r="N2" s="111"/>
      <c r="O2" s="111"/>
      <c r="P2" s="111"/>
      <c r="Q2" s="111"/>
      <c r="R2" s="111"/>
      <c r="S2" s="111"/>
    </row>
    <row r="3" spans="1:22" ht="76.5" customHeight="1" thickBot="1" x14ac:dyDescent="0.25">
      <c r="E3" s="32"/>
      <c r="F3" s="32"/>
      <c r="G3" s="32"/>
      <c r="H3" s="32"/>
      <c r="I3" s="32"/>
    </row>
    <row r="4" spans="1:22" s="27" customFormat="1" ht="78" customHeight="1" x14ac:dyDescent="0.55000000000000004">
      <c r="C4" s="137" t="s">
        <v>20</v>
      </c>
      <c r="D4" s="138"/>
      <c r="E4" s="139" t="s">
        <v>17</v>
      </c>
      <c r="F4" s="140"/>
      <c r="G4" s="141" t="s">
        <v>18</v>
      </c>
      <c r="H4" s="142"/>
      <c r="I4" s="143"/>
      <c r="J4" s="139" t="s">
        <v>21</v>
      </c>
      <c r="K4" s="144"/>
      <c r="L4" s="29"/>
      <c r="M4" s="31"/>
      <c r="O4" s="145" t="s">
        <v>22</v>
      </c>
      <c r="P4" s="146"/>
      <c r="Q4" s="40"/>
      <c r="V4" s="30"/>
    </row>
    <row r="5" spans="1:22" s="27" customFormat="1" ht="38.25" customHeight="1" thickBot="1" x14ac:dyDescent="0.6">
      <c r="C5" s="127">
        <v>12000000</v>
      </c>
      <c r="D5" s="128"/>
      <c r="E5" s="129">
        <v>120</v>
      </c>
      <c r="F5" s="130"/>
      <c r="G5" s="131">
        <v>5.4000000000000003E-3</v>
      </c>
      <c r="H5" s="132"/>
      <c r="I5" s="133"/>
      <c r="J5" s="129">
        <f>PMT(G5/12,E5,C5)*-1</f>
        <v>102746.79166691792</v>
      </c>
      <c r="K5" s="134"/>
      <c r="L5" s="29"/>
      <c r="M5" s="28"/>
      <c r="O5" s="135">
        <f>SUM(E13:E60,K13:K48,Q13:Q48)*-1</f>
        <v>329615.00003014994</v>
      </c>
      <c r="P5" s="136"/>
      <c r="Q5" s="40"/>
    </row>
    <row r="6" spans="1:22" s="27" customFormat="1" ht="54" customHeight="1" thickBot="1" x14ac:dyDescent="0.6">
      <c r="C6" s="104"/>
      <c r="D6" s="104"/>
      <c r="E6" s="104"/>
      <c r="F6" s="104"/>
      <c r="G6" s="39"/>
      <c r="H6" s="39"/>
      <c r="I6" s="39"/>
      <c r="J6" s="104"/>
      <c r="K6" s="104"/>
      <c r="L6" s="38"/>
      <c r="M6" s="28"/>
      <c r="O6" s="37"/>
      <c r="P6" s="36"/>
      <c r="Q6" s="30"/>
    </row>
    <row r="7" spans="1:22" ht="57" customHeight="1" x14ac:dyDescent="0.2">
      <c r="C7" s="2"/>
      <c r="D7" s="2"/>
      <c r="E7" s="2"/>
      <c r="F7" s="7"/>
      <c r="G7" s="2"/>
      <c r="I7" s="2"/>
      <c r="J7" s="2"/>
      <c r="K7" s="2"/>
      <c r="L7" s="7"/>
      <c r="M7" s="2"/>
      <c r="N7" s="35"/>
      <c r="O7" s="112" t="s">
        <v>19</v>
      </c>
      <c r="P7" s="113"/>
      <c r="Q7" s="2"/>
    </row>
    <row r="8" spans="1:22" ht="37.5" customHeight="1" thickBot="1" x14ac:dyDescent="0.25">
      <c r="C8" s="2"/>
      <c r="D8" s="2"/>
      <c r="E8" s="2"/>
      <c r="F8" s="7"/>
      <c r="G8" s="2"/>
      <c r="I8" s="2"/>
      <c r="J8" s="2"/>
      <c r="K8" s="2"/>
      <c r="L8" s="7"/>
      <c r="M8" s="2"/>
      <c r="N8" s="35"/>
      <c r="O8" s="114">
        <f>ROUNDDOWN(SUM(E13:E60,K13:K24),0)*-1</f>
        <v>245784</v>
      </c>
      <c r="P8" s="115"/>
      <c r="Q8" s="2"/>
    </row>
    <row r="9" spans="1:22" ht="14.25" customHeight="1" x14ac:dyDescent="0.2">
      <c r="C9" s="2"/>
      <c r="D9" s="7"/>
      <c r="E9" s="7"/>
      <c r="F9" s="7"/>
      <c r="G9" s="7"/>
      <c r="H9" s="3"/>
      <c r="I9" s="7"/>
      <c r="J9" s="7"/>
      <c r="K9" s="7"/>
      <c r="L9" s="2"/>
      <c r="M9" s="2"/>
      <c r="O9" s="2"/>
      <c r="P9" s="2"/>
      <c r="Q9" s="2"/>
    </row>
    <row r="10" spans="1:22" ht="14.25" customHeight="1" thickBot="1" x14ac:dyDescent="0.25">
      <c r="C10" s="2"/>
      <c r="D10" s="26"/>
      <c r="E10" s="26"/>
      <c r="F10" s="26"/>
      <c r="G10" s="7"/>
      <c r="I10" s="2"/>
      <c r="J10" s="7"/>
      <c r="K10" s="7"/>
      <c r="L10" s="2"/>
      <c r="M10" s="2"/>
      <c r="O10" s="2"/>
      <c r="P10" s="2"/>
      <c r="Q10" s="2"/>
    </row>
    <row r="11" spans="1:22" s="50" customFormat="1" ht="12" customHeight="1" x14ac:dyDescent="0.15">
      <c r="B11" s="116" t="s">
        <v>7</v>
      </c>
      <c r="C11" s="118" t="s">
        <v>6</v>
      </c>
      <c r="D11" s="120" t="s">
        <v>8</v>
      </c>
      <c r="E11" s="120"/>
      <c r="F11" s="121" t="s">
        <v>4</v>
      </c>
      <c r="G11" s="102"/>
      <c r="H11" s="116" t="s">
        <v>7</v>
      </c>
      <c r="I11" s="118" t="s">
        <v>6</v>
      </c>
      <c r="J11" s="123" t="s">
        <v>8</v>
      </c>
      <c r="K11" s="124"/>
      <c r="L11" s="105" t="s">
        <v>4</v>
      </c>
      <c r="M11" s="51"/>
      <c r="N11" s="116" t="s">
        <v>7</v>
      </c>
      <c r="O11" s="118" t="s">
        <v>6</v>
      </c>
      <c r="P11" s="123" t="s">
        <v>8</v>
      </c>
      <c r="Q11" s="124"/>
      <c r="R11" s="105" t="s">
        <v>4</v>
      </c>
    </row>
    <row r="12" spans="1:22" s="50" customFormat="1" ht="12" customHeight="1" thickBot="1" x14ac:dyDescent="0.2">
      <c r="B12" s="117"/>
      <c r="C12" s="119"/>
      <c r="D12" s="52" t="s">
        <v>3</v>
      </c>
      <c r="E12" s="53" t="s">
        <v>2</v>
      </c>
      <c r="F12" s="106"/>
      <c r="G12" s="102"/>
      <c r="H12" s="117"/>
      <c r="I12" s="122"/>
      <c r="J12" s="103" t="s">
        <v>1</v>
      </c>
      <c r="K12" s="103" t="s">
        <v>0</v>
      </c>
      <c r="L12" s="106"/>
      <c r="M12" s="51"/>
      <c r="N12" s="117"/>
      <c r="O12" s="122"/>
      <c r="P12" s="103" t="s">
        <v>1</v>
      </c>
      <c r="Q12" s="103" t="s">
        <v>0</v>
      </c>
      <c r="R12" s="106"/>
    </row>
    <row r="13" spans="1:22" s="50" customFormat="1" ht="11.25" customHeight="1" x14ac:dyDescent="0.4">
      <c r="B13" s="125">
        <v>1</v>
      </c>
      <c r="C13" s="54">
        <v>1</v>
      </c>
      <c r="D13" s="55">
        <f t="shared" ref="D13:D60" si="0">PPMT($G$5/12,C13,$E$5,$C$5)</f>
        <v>-97346.79166691791</v>
      </c>
      <c r="E13" s="56">
        <f t="shared" ref="E13:E60" si="1">IPMT($G$5/12,C13,$E$5,$C$5)</f>
        <v>-5400.0000000000009</v>
      </c>
      <c r="F13" s="57">
        <f>C5+D13</f>
        <v>11902653.208333082</v>
      </c>
      <c r="G13" s="58"/>
      <c r="H13" s="125">
        <v>5</v>
      </c>
      <c r="I13" s="54">
        <v>49</v>
      </c>
      <c r="J13" s="55">
        <f t="shared" ref="J13:J48" si="2">PPMT($G$5/12,I13,$E$5,$C$5)</f>
        <v>-99471.872528975029</v>
      </c>
      <c r="K13" s="56">
        <f t="shared" ref="K13:K24" si="3">IPMT($G$5/12,I13,$E$5,$C$5)</f>
        <v>-3274.9191379428944</v>
      </c>
      <c r="L13" s="57">
        <f t="shared" ref="L13:L24" si="4">L12+J13</f>
        <v>-99471.872528975029</v>
      </c>
      <c r="M13" s="62"/>
      <c r="N13" s="107">
        <v>8</v>
      </c>
      <c r="O13" s="65">
        <v>85</v>
      </c>
      <c r="P13" s="69">
        <f t="shared" ref="P13:P48" si="5">PPMT($G$5/12,O13,$E$5,$C$5)</f>
        <v>-101096.07194868063</v>
      </c>
      <c r="Q13" s="68">
        <f t="shared" ref="Q13:Q48" si="6">IPMT($G$5/12,O13,$E$5,$C$5)</f>
        <v>-1650.719718237279</v>
      </c>
      <c r="R13" s="67">
        <f t="shared" ref="R13:R48" si="7">R12+P13</f>
        <v>-101096.07194868063</v>
      </c>
    </row>
    <row r="14" spans="1:22" s="50" customFormat="1" ht="11.25" customHeight="1" x14ac:dyDescent="0.4">
      <c r="B14" s="108"/>
      <c r="C14" s="64">
        <v>2</v>
      </c>
      <c r="D14" s="65">
        <f t="shared" si="0"/>
        <v>-97390.597723168015</v>
      </c>
      <c r="E14" s="66">
        <f t="shared" si="1"/>
        <v>-5356.1939437498886</v>
      </c>
      <c r="F14" s="67">
        <f t="shared" ref="F14:F60" si="8">F13+D14</f>
        <v>11805262.610609915</v>
      </c>
      <c r="G14" s="58"/>
      <c r="H14" s="108"/>
      <c r="I14" s="64">
        <v>50</v>
      </c>
      <c r="J14" s="65">
        <f t="shared" si="2"/>
        <v>-99516.63487161306</v>
      </c>
      <c r="K14" s="66">
        <f t="shared" si="3"/>
        <v>-3230.1567953048552</v>
      </c>
      <c r="L14" s="67">
        <f t="shared" si="4"/>
        <v>-198988.50740058807</v>
      </c>
      <c r="M14" s="62"/>
      <c r="N14" s="108"/>
      <c r="O14" s="65">
        <v>86</v>
      </c>
      <c r="P14" s="65">
        <f t="shared" si="5"/>
        <v>-101141.56518105755</v>
      </c>
      <c r="Q14" s="68">
        <f t="shared" si="6"/>
        <v>-1605.2264858603733</v>
      </c>
      <c r="R14" s="67">
        <f t="shared" si="7"/>
        <v>-202237.63712973817</v>
      </c>
    </row>
    <row r="15" spans="1:22" s="50" customFormat="1" ht="11.25" customHeight="1" x14ac:dyDescent="0.4">
      <c r="A15" s="63"/>
      <c r="B15" s="108"/>
      <c r="C15" s="64">
        <v>3</v>
      </c>
      <c r="D15" s="65">
        <f t="shared" si="0"/>
        <v>-97434.423492143454</v>
      </c>
      <c r="E15" s="66">
        <f t="shared" si="1"/>
        <v>-5312.3681747744622</v>
      </c>
      <c r="F15" s="67">
        <f t="shared" si="8"/>
        <v>11707828.187117772</v>
      </c>
      <c r="G15" s="58"/>
      <c r="H15" s="108"/>
      <c r="I15" s="64">
        <v>51</v>
      </c>
      <c r="J15" s="65">
        <f t="shared" si="2"/>
        <v>-99561.417357305283</v>
      </c>
      <c r="K15" s="66">
        <f t="shared" si="3"/>
        <v>-3185.37430961263</v>
      </c>
      <c r="L15" s="67">
        <f t="shared" si="4"/>
        <v>-298549.92475789337</v>
      </c>
      <c r="M15" s="62"/>
      <c r="N15" s="108"/>
      <c r="O15" s="65">
        <v>87</v>
      </c>
      <c r="P15" s="65">
        <f t="shared" si="5"/>
        <v>-101187.07888538901</v>
      </c>
      <c r="Q15" s="68">
        <f t="shared" si="6"/>
        <v>-1559.712781528897</v>
      </c>
      <c r="R15" s="67">
        <f t="shared" si="7"/>
        <v>-303424.7160151272</v>
      </c>
    </row>
    <row r="16" spans="1:22" s="50" customFormat="1" ht="11.25" customHeight="1" x14ac:dyDescent="0.4">
      <c r="B16" s="108"/>
      <c r="C16" s="64">
        <v>4</v>
      </c>
      <c r="D16" s="65">
        <f t="shared" si="0"/>
        <v>-97478.268982714915</v>
      </c>
      <c r="E16" s="66">
        <f t="shared" si="1"/>
        <v>-5268.522684202997</v>
      </c>
      <c r="F16" s="67">
        <f t="shared" si="8"/>
        <v>11610349.918135058</v>
      </c>
      <c r="G16" s="58"/>
      <c r="H16" s="108"/>
      <c r="I16" s="64">
        <v>52</v>
      </c>
      <c r="J16" s="65">
        <f t="shared" si="2"/>
        <v>-99606.219995116087</v>
      </c>
      <c r="K16" s="66">
        <f t="shared" si="3"/>
        <v>-3140.5716718018421</v>
      </c>
      <c r="L16" s="67">
        <f t="shared" si="4"/>
        <v>-398156.14475300943</v>
      </c>
      <c r="M16" s="62"/>
      <c r="N16" s="108"/>
      <c r="O16" s="65">
        <v>88</v>
      </c>
      <c r="P16" s="65">
        <f t="shared" si="5"/>
        <v>-101232.61307088746</v>
      </c>
      <c r="Q16" s="68">
        <f t="shared" si="6"/>
        <v>-1514.1785960304719</v>
      </c>
      <c r="R16" s="67">
        <f t="shared" si="7"/>
        <v>-404657.32908601465</v>
      </c>
    </row>
    <row r="17" spans="2:18" s="50" customFormat="1" ht="11.25" customHeight="1" x14ac:dyDescent="0.4">
      <c r="B17" s="108"/>
      <c r="C17" s="64">
        <v>5</v>
      </c>
      <c r="D17" s="65">
        <f t="shared" si="0"/>
        <v>-97522.134203757145</v>
      </c>
      <c r="E17" s="66">
        <f t="shared" si="1"/>
        <v>-5224.6574631607755</v>
      </c>
      <c r="F17" s="67">
        <f t="shared" si="8"/>
        <v>11512827.783931302</v>
      </c>
      <c r="G17" s="58"/>
      <c r="H17" s="108"/>
      <c r="I17" s="64">
        <v>53</v>
      </c>
      <c r="J17" s="65">
        <f t="shared" si="2"/>
        <v>-99651.042794113877</v>
      </c>
      <c r="K17" s="66">
        <f t="shared" si="3"/>
        <v>-3095.7488728040403</v>
      </c>
      <c r="L17" s="67">
        <f t="shared" si="4"/>
        <v>-497807.18754712329</v>
      </c>
      <c r="M17" s="62"/>
      <c r="N17" s="108"/>
      <c r="O17" s="65">
        <v>89</v>
      </c>
      <c r="P17" s="65">
        <f t="shared" si="5"/>
        <v>-101278.16774676935</v>
      </c>
      <c r="Q17" s="68">
        <f t="shared" si="6"/>
        <v>-1468.6239201485726</v>
      </c>
      <c r="R17" s="67">
        <f t="shared" si="7"/>
        <v>-505935.49683278403</v>
      </c>
    </row>
    <row r="18" spans="2:18" s="50" customFormat="1" ht="11.25" customHeight="1" x14ac:dyDescent="0.4">
      <c r="B18" s="108"/>
      <c r="C18" s="64">
        <v>6</v>
      </c>
      <c r="D18" s="65">
        <f t="shared" si="0"/>
        <v>-97566.019164148835</v>
      </c>
      <c r="E18" s="66">
        <f t="shared" si="1"/>
        <v>-5180.7725027690858</v>
      </c>
      <c r="F18" s="67">
        <f t="shared" si="8"/>
        <v>11415261.764767153</v>
      </c>
      <c r="G18" s="58"/>
      <c r="H18" s="108"/>
      <c r="I18" s="64">
        <v>54</v>
      </c>
      <c r="J18" s="65">
        <f t="shared" si="2"/>
        <v>-99695.885763371232</v>
      </c>
      <c r="K18" s="66">
        <f t="shared" si="3"/>
        <v>-3050.9059035466885</v>
      </c>
      <c r="L18" s="67">
        <f t="shared" si="4"/>
        <v>-597503.07331049454</v>
      </c>
      <c r="M18" s="62"/>
      <c r="N18" s="108"/>
      <c r="O18" s="65">
        <v>90</v>
      </c>
      <c r="P18" s="65">
        <f t="shared" si="5"/>
        <v>-101323.74292225539</v>
      </c>
      <c r="Q18" s="68">
        <f t="shared" si="6"/>
        <v>-1423.0487446625264</v>
      </c>
      <c r="R18" s="67">
        <f t="shared" si="7"/>
        <v>-607259.23975503945</v>
      </c>
    </row>
    <row r="19" spans="2:18" s="50" customFormat="1" ht="11.25" customHeight="1" x14ac:dyDescent="0.4">
      <c r="B19" s="108"/>
      <c r="C19" s="64">
        <v>7</v>
      </c>
      <c r="D19" s="65">
        <f t="shared" si="0"/>
        <v>-97609.923872772706</v>
      </c>
      <c r="E19" s="66">
        <f t="shared" si="1"/>
        <v>-5136.8677941452188</v>
      </c>
      <c r="F19" s="67">
        <f t="shared" si="8"/>
        <v>11317651.840894381</v>
      </c>
      <c r="G19" s="58"/>
      <c r="H19" s="108"/>
      <c r="I19" s="64">
        <v>55</v>
      </c>
      <c r="J19" s="65">
        <f t="shared" si="2"/>
        <v>-99740.748911964751</v>
      </c>
      <c r="K19" s="66">
        <f t="shared" si="3"/>
        <v>-3006.0427549531719</v>
      </c>
      <c r="L19" s="67">
        <f t="shared" si="4"/>
        <v>-697243.82222245925</v>
      </c>
      <c r="M19" s="62"/>
      <c r="N19" s="108"/>
      <c r="O19" s="65">
        <v>91</v>
      </c>
      <c r="P19" s="65">
        <f t="shared" si="5"/>
        <v>-101369.33860657041</v>
      </c>
      <c r="Q19" s="68">
        <f t="shared" si="6"/>
        <v>-1377.4530603475114</v>
      </c>
      <c r="R19" s="67">
        <f t="shared" si="7"/>
        <v>-708628.57836160983</v>
      </c>
    </row>
    <row r="20" spans="2:18" s="50" customFormat="1" ht="11.25" customHeight="1" x14ac:dyDescent="0.4">
      <c r="B20" s="108"/>
      <c r="C20" s="64">
        <v>8</v>
      </c>
      <c r="D20" s="65">
        <f t="shared" si="0"/>
        <v>-97653.848338515454</v>
      </c>
      <c r="E20" s="66">
        <f t="shared" si="1"/>
        <v>-5092.9433284024708</v>
      </c>
      <c r="F20" s="67">
        <f t="shared" si="8"/>
        <v>11219997.992555866</v>
      </c>
      <c r="G20" s="58"/>
      <c r="H20" s="108"/>
      <c r="I20" s="64">
        <v>56</v>
      </c>
      <c r="J20" s="65">
        <f t="shared" si="2"/>
        <v>-99785.632248975118</v>
      </c>
      <c r="K20" s="66">
        <f t="shared" si="3"/>
        <v>-2961.159417942788</v>
      </c>
      <c r="L20" s="67">
        <f t="shared" si="4"/>
        <v>-797029.45447143435</v>
      </c>
      <c r="M20" s="62"/>
      <c r="N20" s="108"/>
      <c r="O20" s="65">
        <v>92</v>
      </c>
      <c r="P20" s="65">
        <f t="shared" si="5"/>
        <v>-101414.95480894337</v>
      </c>
      <c r="Q20" s="68">
        <f t="shared" si="6"/>
        <v>-1331.836857974555</v>
      </c>
      <c r="R20" s="67">
        <f t="shared" si="7"/>
        <v>-810043.53317055316</v>
      </c>
    </row>
    <row r="21" spans="2:18" s="50" customFormat="1" ht="11.25" customHeight="1" x14ac:dyDescent="0.4">
      <c r="B21" s="108"/>
      <c r="C21" s="64">
        <v>9</v>
      </c>
      <c r="D21" s="65">
        <f t="shared" si="0"/>
        <v>-97697.792570267775</v>
      </c>
      <c r="E21" s="66">
        <f t="shared" si="1"/>
        <v>-5048.9990966501382</v>
      </c>
      <c r="F21" s="67">
        <f t="shared" si="8"/>
        <v>11122300.199985599</v>
      </c>
      <c r="G21" s="58"/>
      <c r="H21" s="108"/>
      <c r="I21" s="64">
        <v>57</v>
      </c>
      <c r="J21" s="65">
        <f t="shared" si="2"/>
        <v>-99830.535783487154</v>
      </c>
      <c r="K21" s="66">
        <f t="shared" si="3"/>
        <v>-2916.2558834307483</v>
      </c>
      <c r="L21" s="67">
        <f t="shared" si="4"/>
        <v>-896859.99025492149</v>
      </c>
      <c r="M21" s="62"/>
      <c r="N21" s="108"/>
      <c r="O21" s="65">
        <v>93</v>
      </c>
      <c r="P21" s="65">
        <f>PPMT($G$5/12,O21,$E$5,$C$5)</f>
        <v>-101460.59153860739</v>
      </c>
      <c r="Q21" s="68">
        <f t="shared" si="6"/>
        <v>-1286.2001283105303</v>
      </c>
      <c r="R21" s="67">
        <f t="shared" si="7"/>
        <v>-911504.12470916053</v>
      </c>
    </row>
    <row r="22" spans="2:18" s="50" customFormat="1" ht="11.25" customHeight="1" x14ac:dyDescent="0.4">
      <c r="B22" s="108"/>
      <c r="C22" s="64">
        <v>10</v>
      </c>
      <c r="D22" s="65">
        <f t="shared" si="0"/>
        <v>-97741.756576924396</v>
      </c>
      <c r="E22" s="66">
        <f t="shared" si="1"/>
        <v>-5005.0350899935193</v>
      </c>
      <c r="F22" s="67">
        <f t="shared" si="8"/>
        <v>11024558.443408675</v>
      </c>
      <c r="G22" s="58"/>
      <c r="H22" s="108"/>
      <c r="I22" s="64">
        <v>58</v>
      </c>
      <c r="J22" s="65">
        <f t="shared" si="2"/>
        <v>-99875.459524589736</v>
      </c>
      <c r="K22" s="66">
        <f t="shared" si="3"/>
        <v>-2871.3321423281795</v>
      </c>
      <c r="L22" s="67">
        <f t="shared" si="4"/>
        <v>-996735.4497795112</v>
      </c>
      <c r="M22" s="62"/>
      <c r="N22" s="108"/>
      <c r="O22" s="65">
        <v>94</v>
      </c>
      <c r="P22" s="65">
        <f t="shared" si="5"/>
        <v>-101506.24880479976</v>
      </c>
      <c r="Q22" s="68">
        <f t="shared" si="6"/>
        <v>-1240.5428621181566</v>
      </c>
      <c r="R22" s="67">
        <f t="shared" si="7"/>
        <v>-1013010.3735139603</v>
      </c>
    </row>
    <row r="23" spans="2:18" s="50" customFormat="1" ht="11.25" customHeight="1" x14ac:dyDescent="0.4">
      <c r="B23" s="108"/>
      <c r="C23" s="64">
        <v>11</v>
      </c>
      <c r="D23" s="65">
        <f t="shared" si="0"/>
        <v>-97785.740367384016</v>
      </c>
      <c r="E23" s="66">
        <f t="shared" si="1"/>
        <v>-4961.0512995339031</v>
      </c>
      <c r="F23" s="67">
        <f t="shared" si="8"/>
        <v>10926772.703041291</v>
      </c>
      <c r="G23" s="58"/>
      <c r="H23" s="108"/>
      <c r="I23" s="64">
        <v>59</v>
      </c>
      <c r="J23" s="65">
        <f t="shared" si="2"/>
        <v>-99920.403481375804</v>
      </c>
      <c r="K23" s="66">
        <f t="shared" si="3"/>
        <v>-2826.3881855421141</v>
      </c>
      <c r="L23" s="67">
        <f t="shared" si="4"/>
        <v>-1096655.8532608871</v>
      </c>
      <c r="M23" s="62"/>
      <c r="N23" s="108"/>
      <c r="O23" s="65">
        <v>95</v>
      </c>
      <c r="P23" s="65">
        <f t="shared" si="5"/>
        <v>-101551.92661676192</v>
      </c>
      <c r="Q23" s="68">
        <f t="shared" si="6"/>
        <v>-1194.8650501559969</v>
      </c>
      <c r="R23" s="67">
        <f t="shared" si="7"/>
        <v>-1114562.3001307221</v>
      </c>
    </row>
    <row r="24" spans="2:18" s="50" customFormat="1" ht="11.25" customHeight="1" x14ac:dyDescent="0.4">
      <c r="B24" s="108"/>
      <c r="C24" s="64">
        <v>12</v>
      </c>
      <c r="D24" s="65">
        <f t="shared" si="0"/>
        <v>-97829.743950549338</v>
      </c>
      <c r="E24" s="66">
        <f t="shared" si="1"/>
        <v>-4917.047716368581</v>
      </c>
      <c r="F24" s="67">
        <f t="shared" si="8"/>
        <v>10828942.959090741</v>
      </c>
      <c r="G24" s="58"/>
      <c r="H24" s="109"/>
      <c r="I24" s="64">
        <v>60</v>
      </c>
      <c r="J24" s="65">
        <f t="shared" si="2"/>
        <v>-99965.367662942415</v>
      </c>
      <c r="K24" s="66">
        <f t="shared" si="3"/>
        <v>-2781.424003975495</v>
      </c>
      <c r="L24" s="67">
        <f t="shared" si="4"/>
        <v>-1196621.2209238296</v>
      </c>
      <c r="M24" s="62"/>
      <c r="N24" s="109"/>
      <c r="O24" s="65">
        <v>96</v>
      </c>
      <c r="P24" s="65">
        <f t="shared" si="5"/>
        <v>-101597.62498373947</v>
      </c>
      <c r="Q24" s="68">
        <f t="shared" si="6"/>
        <v>-1149.1666831784542</v>
      </c>
      <c r="R24" s="67">
        <f t="shared" si="7"/>
        <v>-1216159.9251144617</v>
      </c>
    </row>
    <row r="25" spans="2:18" s="50" customFormat="1" ht="11.25" customHeight="1" x14ac:dyDescent="0.4">
      <c r="B25" s="107">
        <v>2</v>
      </c>
      <c r="C25" s="64">
        <v>13</v>
      </c>
      <c r="D25" s="69">
        <f t="shared" si="0"/>
        <v>-97873.76733532708</v>
      </c>
      <c r="E25" s="66">
        <f t="shared" si="1"/>
        <v>-4873.0243315908319</v>
      </c>
      <c r="F25" s="67">
        <f t="shared" si="8"/>
        <v>10731069.191755414</v>
      </c>
      <c r="G25" s="58"/>
      <c r="H25" s="126">
        <v>6</v>
      </c>
      <c r="I25" s="75">
        <v>61</v>
      </c>
      <c r="J25" s="59">
        <f t="shared" si="2"/>
        <v>-100010.35207839074</v>
      </c>
      <c r="K25" s="60">
        <f t="shared" ref="K25:K48" si="9">IPMT($G$5/12,I25,$E$5,$C$5)</f>
        <v>-2736.4395885271706</v>
      </c>
      <c r="L25" s="61">
        <f>F72+J25</f>
        <v>-100010.35207839074</v>
      </c>
      <c r="M25" s="62"/>
      <c r="N25" s="107">
        <v>9</v>
      </c>
      <c r="O25" s="65">
        <v>97</v>
      </c>
      <c r="P25" s="69">
        <f t="shared" si="5"/>
        <v>-101643.34391498215</v>
      </c>
      <c r="Q25" s="68">
        <f t="shared" si="6"/>
        <v>-1103.4477519357713</v>
      </c>
      <c r="R25" s="67">
        <f t="shared" si="7"/>
        <v>-1317803.2690294439</v>
      </c>
    </row>
    <row r="26" spans="2:18" s="50" customFormat="1" ht="11.25" customHeight="1" x14ac:dyDescent="0.4">
      <c r="B26" s="108"/>
      <c r="C26" s="64">
        <v>14</v>
      </c>
      <c r="D26" s="65">
        <f t="shared" si="0"/>
        <v>-97917.810530627976</v>
      </c>
      <c r="E26" s="66">
        <f t="shared" si="1"/>
        <v>-4828.9811362899354</v>
      </c>
      <c r="F26" s="67">
        <f t="shared" si="8"/>
        <v>10633151.381224787</v>
      </c>
      <c r="G26" s="58"/>
      <c r="H26" s="126"/>
      <c r="I26" s="65">
        <v>62</v>
      </c>
      <c r="J26" s="65">
        <f t="shared" si="2"/>
        <v>-100055.35673682603</v>
      </c>
      <c r="K26" s="68">
        <f t="shared" si="9"/>
        <v>-2691.4349300918948</v>
      </c>
      <c r="L26" s="67">
        <f t="shared" ref="L26:L48" si="10">L25+J26</f>
        <v>-200065.70881521679</v>
      </c>
      <c r="M26" s="62"/>
      <c r="N26" s="108"/>
      <c r="O26" s="65">
        <v>98</v>
      </c>
      <c r="P26" s="65">
        <f t="shared" si="5"/>
        <v>-101689.08341974388</v>
      </c>
      <c r="Q26" s="68">
        <f t="shared" si="6"/>
        <v>-1057.7082471740293</v>
      </c>
      <c r="R26" s="67">
        <f t="shared" si="7"/>
        <v>-1419492.3524491878</v>
      </c>
    </row>
    <row r="27" spans="2:18" s="50" customFormat="1" ht="11.25" customHeight="1" x14ac:dyDescent="0.4">
      <c r="B27" s="108"/>
      <c r="C27" s="64">
        <v>15</v>
      </c>
      <c r="D27" s="65">
        <f t="shared" si="0"/>
        <v>-97961.873545366761</v>
      </c>
      <c r="E27" s="66">
        <f t="shared" si="1"/>
        <v>-4784.9181215511526</v>
      </c>
      <c r="F27" s="67">
        <f t="shared" si="8"/>
        <v>10535189.50767942</v>
      </c>
      <c r="G27" s="58"/>
      <c r="H27" s="126"/>
      <c r="I27" s="65">
        <v>63</v>
      </c>
      <c r="J27" s="65">
        <f t="shared" si="2"/>
        <v>-100100.3816473576</v>
      </c>
      <c r="K27" s="68">
        <f t="shared" si="9"/>
        <v>-2646.4100195603228</v>
      </c>
      <c r="L27" s="67">
        <f t="shared" si="10"/>
        <v>-300166.09046257439</v>
      </c>
      <c r="M27" s="62"/>
      <c r="N27" s="108"/>
      <c r="O27" s="65">
        <v>99</v>
      </c>
      <c r="P27" s="65">
        <f t="shared" si="5"/>
        <v>-101734.84350728277</v>
      </c>
      <c r="Q27" s="68">
        <f t="shared" si="6"/>
        <v>-1011.9481596351446</v>
      </c>
      <c r="R27" s="67">
        <f t="shared" si="7"/>
        <v>-1521227.1959564704</v>
      </c>
    </row>
    <row r="28" spans="2:18" s="50" customFormat="1" ht="11.25" customHeight="1" x14ac:dyDescent="0.4">
      <c r="B28" s="108"/>
      <c r="C28" s="64">
        <v>16</v>
      </c>
      <c r="D28" s="65">
        <f t="shared" si="0"/>
        <v>-98005.956388462189</v>
      </c>
      <c r="E28" s="66">
        <f t="shared" si="1"/>
        <v>-4740.8352784557374</v>
      </c>
      <c r="F28" s="67">
        <f t="shared" si="8"/>
        <v>10437183.551290957</v>
      </c>
      <c r="G28" s="58"/>
      <c r="H28" s="126"/>
      <c r="I28" s="65">
        <v>64</v>
      </c>
      <c r="J28" s="65">
        <f t="shared" si="2"/>
        <v>-100145.42681909891</v>
      </c>
      <c r="K28" s="68">
        <f t="shared" si="9"/>
        <v>-2601.3648478190125</v>
      </c>
      <c r="L28" s="67">
        <f t="shared" si="10"/>
        <v>-400311.51728167327</v>
      </c>
      <c r="M28" s="62"/>
      <c r="N28" s="108"/>
      <c r="O28" s="65">
        <v>100</v>
      </c>
      <c r="P28" s="65">
        <f t="shared" si="5"/>
        <v>-101780.62418686105</v>
      </c>
      <c r="Q28" s="68">
        <f t="shared" si="6"/>
        <v>-966.16748005686748</v>
      </c>
      <c r="R28" s="67">
        <f t="shared" si="7"/>
        <v>-1623007.8201433315</v>
      </c>
    </row>
    <row r="29" spans="2:18" s="50" customFormat="1" ht="11.25" customHeight="1" x14ac:dyDescent="0.4">
      <c r="B29" s="108"/>
      <c r="C29" s="64">
        <v>17</v>
      </c>
      <c r="D29" s="65">
        <f t="shared" si="0"/>
        <v>-98050.059068836985</v>
      </c>
      <c r="E29" s="66">
        <f t="shared" si="1"/>
        <v>-4696.7325980809292</v>
      </c>
      <c r="F29" s="67">
        <f t="shared" si="8"/>
        <v>10339133.492222121</v>
      </c>
      <c r="G29" s="58"/>
      <c r="H29" s="126"/>
      <c r="I29" s="65">
        <v>65</v>
      </c>
      <c r="J29" s="65">
        <f t="shared" si="2"/>
        <v>-100190.4922611675</v>
      </c>
      <c r="K29" s="68">
        <f t="shared" si="9"/>
        <v>-2556.2994057504179</v>
      </c>
      <c r="L29" s="67">
        <f t="shared" si="10"/>
        <v>-500502.00954284077</v>
      </c>
      <c r="M29" s="62"/>
      <c r="N29" s="108"/>
      <c r="O29" s="65">
        <v>101</v>
      </c>
      <c r="P29" s="65">
        <f t="shared" si="5"/>
        <v>-101826.42546774512</v>
      </c>
      <c r="Q29" s="68">
        <f t="shared" si="6"/>
        <v>-920.36619917277983</v>
      </c>
      <c r="R29" s="67">
        <f t="shared" si="7"/>
        <v>-1724834.2456110767</v>
      </c>
    </row>
    <row r="30" spans="2:18" s="50" customFormat="1" ht="11.25" customHeight="1" x14ac:dyDescent="0.4">
      <c r="B30" s="108"/>
      <c r="C30" s="64">
        <v>18</v>
      </c>
      <c r="D30" s="65">
        <f t="shared" si="0"/>
        <v>-98094.181595417976</v>
      </c>
      <c r="E30" s="66">
        <f t="shared" si="1"/>
        <v>-4652.610071499952</v>
      </c>
      <c r="F30" s="67">
        <f t="shared" si="8"/>
        <v>10241039.310626702</v>
      </c>
      <c r="G30" s="58"/>
      <c r="H30" s="126"/>
      <c r="I30" s="65">
        <v>66</v>
      </c>
      <c r="J30" s="65">
        <f t="shared" si="2"/>
        <v>-100235.57798268502</v>
      </c>
      <c r="K30" s="68">
        <f t="shared" si="9"/>
        <v>-2511.2136842328928</v>
      </c>
      <c r="L30" s="67">
        <f t="shared" si="10"/>
        <v>-600737.58752552583</v>
      </c>
      <c r="M30" s="62"/>
      <c r="N30" s="108"/>
      <c r="O30" s="65">
        <v>102</v>
      </c>
      <c r="P30" s="65">
        <f t="shared" si="5"/>
        <v>-101872.24735920562</v>
      </c>
      <c r="Q30" s="68">
        <f t="shared" si="6"/>
        <v>-874.54430771229443</v>
      </c>
      <c r="R30" s="67">
        <f t="shared" si="7"/>
        <v>-1826706.4929702822</v>
      </c>
    </row>
    <row r="31" spans="2:18" s="50" customFormat="1" ht="11.25" customHeight="1" x14ac:dyDescent="0.4">
      <c r="B31" s="108"/>
      <c r="C31" s="64">
        <v>19</v>
      </c>
      <c r="D31" s="65">
        <f t="shared" si="0"/>
        <v>-98138.323977135908</v>
      </c>
      <c r="E31" s="66">
        <f t="shared" si="1"/>
        <v>-4608.4676897820145</v>
      </c>
      <c r="F31" s="67">
        <f t="shared" si="8"/>
        <v>10142900.986649567</v>
      </c>
      <c r="G31" s="58"/>
      <c r="H31" s="126"/>
      <c r="I31" s="65">
        <v>67</v>
      </c>
      <c r="J31" s="65">
        <f t="shared" si="2"/>
        <v>-100280.68399277724</v>
      </c>
      <c r="K31" s="68">
        <f t="shared" si="9"/>
        <v>-2466.1076741406837</v>
      </c>
      <c r="L31" s="67">
        <f t="shared" si="10"/>
        <v>-701018.27151830308</v>
      </c>
      <c r="M31" s="62"/>
      <c r="N31" s="108"/>
      <c r="O31" s="65">
        <v>103</v>
      </c>
      <c r="P31" s="65">
        <f t="shared" si="5"/>
        <v>-101918.08987051727</v>
      </c>
      <c r="Q31" s="68">
        <f t="shared" si="6"/>
        <v>-828.70179640065214</v>
      </c>
      <c r="R31" s="67">
        <f t="shared" si="7"/>
        <v>-1928624.5828407996</v>
      </c>
    </row>
    <row r="32" spans="2:18" s="50" customFormat="1" ht="11.25" customHeight="1" x14ac:dyDescent="0.4">
      <c r="B32" s="108"/>
      <c r="C32" s="64">
        <v>20</v>
      </c>
      <c r="D32" s="65">
        <f t="shared" si="0"/>
        <v>-98182.48622292561</v>
      </c>
      <c r="E32" s="66">
        <f t="shared" si="1"/>
        <v>-4564.3054439923035</v>
      </c>
      <c r="F32" s="67">
        <f t="shared" si="8"/>
        <v>10044718.500426641</v>
      </c>
      <c r="G32" s="58"/>
      <c r="H32" s="126"/>
      <c r="I32" s="65">
        <v>68</v>
      </c>
      <c r="J32" s="65">
        <f t="shared" si="2"/>
        <v>-100325.81030057398</v>
      </c>
      <c r="K32" s="68">
        <f t="shared" si="9"/>
        <v>-2420.981366343934</v>
      </c>
      <c r="L32" s="67">
        <f t="shared" si="10"/>
        <v>-801344.08181887702</v>
      </c>
      <c r="M32" s="62"/>
      <c r="N32" s="108"/>
      <c r="O32" s="65">
        <v>104</v>
      </c>
      <c r="P32" s="65">
        <f t="shared" si="5"/>
        <v>-101963.953010959</v>
      </c>
      <c r="Q32" s="68">
        <f t="shared" si="6"/>
        <v>-782.83865595891928</v>
      </c>
      <c r="R32" s="67">
        <f t="shared" si="7"/>
        <v>-2030588.5358517587</v>
      </c>
    </row>
    <row r="33" spans="2:18" s="50" customFormat="1" ht="11.25" customHeight="1" x14ac:dyDescent="0.4">
      <c r="B33" s="108"/>
      <c r="C33" s="64">
        <v>21</v>
      </c>
      <c r="D33" s="65">
        <f t="shared" si="0"/>
        <v>-98226.668341725919</v>
      </c>
      <c r="E33" s="66">
        <f t="shared" si="1"/>
        <v>-4520.1233251919866</v>
      </c>
      <c r="F33" s="67">
        <f t="shared" si="8"/>
        <v>9946491.8320849147</v>
      </c>
      <c r="G33" s="58"/>
      <c r="H33" s="126"/>
      <c r="I33" s="65">
        <v>69</v>
      </c>
      <c r="J33" s="65">
        <f t="shared" si="2"/>
        <v>-100370.95691520923</v>
      </c>
      <c r="K33" s="68">
        <f t="shared" si="9"/>
        <v>-2375.8347517086763</v>
      </c>
      <c r="L33" s="67">
        <f t="shared" si="10"/>
        <v>-901715.03873408621</v>
      </c>
      <c r="M33" s="62"/>
      <c r="N33" s="108"/>
      <c r="O33" s="65">
        <v>105</v>
      </c>
      <c r="P33" s="65">
        <f t="shared" si="5"/>
        <v>-102009.83678981394</v>
      </c>
      <c r="Q33" s="68">
        <f t="shared" si="6"/>
        <v>-736.95487710398766</v>
      </c>
      <c r="R33" s="67">
        <f t="shared" si="7"/>
        <v>-2132598.3726415727</v>
      </c>
    </row>
    <row r="34" spans="2:18" s="50" customFormat="1" ht="11.25" customHeight="1" x14ac:dyDescent="0.4">
      <c r="B34" s="108"/>
      <c r="C34" s="64">
        <v>22</v>
      </c>
      <c r="D34" s="65">
        <f t="shared" si="0"/>
        <v>-98270.870342479713</v>
      </c>
      <c r="E34" s="66">
        <f t="shared" si="1"/>
        <v>-4475.9213244382099</v>
      </c>
      <c r="F34" s="67">
        <f t="shared" si="8"/>
        <v>9848220.9617424347</v>
      </c>
      <c r="G34" s="58"/>
      <c r="H34" s="126"/>
      <c r="I34" s="65">
        <v>70</v>
      </c>
      <c r="J34" s="65">
        <f t="shared" si="2"/>
        <v>-100416.12384582107</v>
      </c>
      <c r="K34" s="68">
        <f t="shared" si="9"/>
        <v>-2330.6678210968321</v>
      </c>
      <c r="L34" s="67">
        <f t="shared" si="10"/>
        <v>-1002131.1625799073</v>
      </c>
      <c r="M34" s="62"/>
      <c r="N34" s="108"/>
      <c r="O34" s="65">
        <v>106</v>
      </c>
      <c r="P34" s="65">
        <f t="shared" si="5"/>
        <v>-102055.74121636934</v>
      </c>
      <c r="Q34" s="68">
        <f t="shared" si="6"/>
        <v>-691.05045054857135</v>
      </c>
      <c r="R34" s="67">
        <f t="shared" si="7"/>
        <v>-2234654.1138579422</v>
      </c>
    </row>
    <row r="35" spans="2:18" s="50" customFormat="1" ht="11.25" customHeight="1" x14ac:dyDescent="0.4">
      <c r="B35" s="108"/>
      <c r="C35" s="64">
        <v>23</v>
      </c>
      <c r="D35" s="65">
        <f t="shared" si="0"/>
        <v>-98315.09223413383</v>
      </c>
      <c r="E35" s="66">
        <f t="shared" si="1"/>
        <v>-4431.6994327840939</v>
      </c>
      <c r="F35" s="67">
        <f t="shared" si="8"/>
        <v>9749905.8695083</v>
      </c>
      <c r="G35" s="58"/>
      <c r="H35" s="126"/>
      <c r="I35" s="65">
        <v>71</v>
      </c>
      <c r="J35" s="65">
        <f t="shared" si="2"/>
        <v>-100461.31110155171</v>
      </c>
      <c r="K35" s="68">
        <f t="shared" si="9"/>
        <v>-2285.4805653662124</v>
      </c>
      <c r="L35" s="67">
        <f t="shared" si="10"/>
        <v>-1102592.473681459</v>
      </c>
      <c r="M35" s="62"/>
      <c r="N35" s="108"/>
      <c r="O35" s="65">
        <v>107</v>
      </c>
      <c r="P35" s="65">
        <f t="shared" si="5"/>
        <v>-102101.6662999167</v>
      </c>
      <c r="Q35" s="68">
        <f t="shared" si="6"/>
        <v>-645.12536700120518</v>
      </c>
      <c r="R35" s="67">
        <f t="shared" si="7"/>
        <v>-2336755.780157859</v>
      </c>
    </row>
    <row r="36" spans="2:18" s="50" customFormat="1" ht="11.25" customHeight="1" x14ac:dyDescent="0.4">
      <c r="B36" s="108"/>
      <c r="C36" s="64">
        <v>24</v>
      </c>
      <c r="D36" s="65">
        <f t="shared" si="0"/>
        <v>-98359.334025639182</v>
      </c>
      <c r="E36" s="66">
        <f t="shared" si="1"/>
        <v>-4387.4576412787337</v>
      </c>
      <c r="F36" s="67">
        <f t="shared" si="8"/>
        <v>9651546.5354826599</v>
      </c>
      <c r="G36" s="58"/>
      <c r="H36" s="126"/>
      <c r="I36" s="65">
        <v>72</v>
      </c>
      <c r="J36" s="65">
        <f t="shared" si="2"/>
        <v>-100506.5186915474</v>
      </c>
      <c r="K36" s="68">
        <f t="shared" si="9"/>
        <v>-2240.2729753705144</v>
      </c>
      <c r="L36" s="67">
        <f t="shared" si="10"/>
        <v>-1203098.9923730064</v>
      </c>
      <c r="M36" s="62"/>
      <c r="N36" s="109"/>
      <c r="O36" s="65">
        <v>108</v>
      </c>
      <c r="P36" s="65">
        <f t="shared" si="5"/>
        <v>-102147.61204975168</v>
      </c>
      <c r="Q36" s="68">
        <f t="shared" si="6"/>
        <v>-599.17961716624279</v>
      </c>
      <c r="R36" s="67">
        <f t="shared" si="7"/>
        <v>-2438903.3922076104</v>
      </c>
    </row>
    <row r="37" spans="2:18" s="50" customFormat="1" ht="11.25" customHeight="1" x14ac:dyDescent="0.4">
      <c r="B37" s="107">
        <v>3</v>
      </c>
      <c r="C37" s="64">
        <v>25</v>
      </c>
      <c r="D37" s="69">
        <f t="shared" si="0"/>
        <v>-98403.595725950727</v>
      </c>
      <c r="E37" s="66">
        <f t="shared" si="1"/>
        <v>-4343.1959409671963</v>
      </c>
      <c r="F37" s="67">
        <f t="shared" si="8"/>
        <v>9553142.9397567101</v>
      </c>
      <c r="G37" s="70"/>
      <c r="H37" s="107">
        <v>7</v>
      </c>
      <c r="I37" s="65">
        <v>73</v>
      </c>
      <c r="J37" s="69">
        <f t="shared" si="2"/>
        <v>-100551.7466249586</v>
      </c>
      <c r="K37" s="68">
        <f t="shared" si="9"/>
        <v>-2195.0450419593176</v>
      </c>
      <c r="L37" s="67">
        <f t="shared" si="10"/>
        <v>-1303650.7389979651</v>
      </c>
      <c r="M37" s="70"/>
      <c r="N37" s="107">
        <v>10</v>
      </c>
      <c r="O37" s="65">
        <v>109</v>
      </c>
      <c r="P37" s="69">
        <f t="shared" si="5"/>
        <v>-102193.57847517406</v>
      </c>
      <c r="Q37" s="68">
        <f t="shared" si="6"/>
        <v>-553.2131917438544</v>
      </c>
      <c r="R37" s="67">
        <f t="shared" si="7"/>
        <v>-2541096.9706827844</v>
      </c>
    </row>
    <row r="38" spans="2:18" s="50" customFormat="1" ht="11.25" customHeight="1" x14ac:dyDescent="0.4">
      <c r="B38" s="108"/>
      <c r="C38" s="64">
        <v>26</v>
      </c>
      <c r="D38" s="65">
        <f t="shared" si="0"/>
        <v>-98447.877344027409</v>
      </c>
      <c r="E38" s="66">
        <f t="shared" si="1"/>
        <v>-4298.9143228905195</v>
      </c>
      <c r="F38" s="67">
        <f t="shared" si="8"/>
        <v>9454695.0624126829</v>
      </c>
      <c r="G38" s="70"/>
      <c r="H38" s="108"/>
      <c r="I38" s="65">
        <v>74</v>
      </c>
      <c r="J38" s="65">
        <f t="shared" si="2"/>
        <v>-100596.99491093984</v>
      </c>
      <c r="K38" s="68">
        <f t="shared" si="9"/>
        <v>-2149.7967559780868</v>
      </c>
      <c r="L38" s="67">
        <f t="shared" si="10"/>
        <v>-1404247.7339089049</v>
      </c>
      <c r="M38" s="70"/>
      <c r="N38" s="108"/>
      <c r="O38" s="65">
        <v>110</v>
      </c>
      <c r="P38" s="65">
        <f t="shared" si="5"/>
        <v>-102239.5655854879</v>
      </c>
      <c r="Q38" s="68">
        <f t="shared" si="6"/>
        <v>-507.22608143002594</v>
      </c>
      <c r="R38" s="67">
        <f t="shared" si="7"/>
        <v>-2643336.5362682724</v>
      </c>
    </row>
    <row r="39" spans="2:18" s="50" customFormat="1" ht="11.25" customHeight="1" x14ac:dyDescent="0.4">
      <c r="B39" s="108"/>
      <c r="C39" s="64">
        <v>27</v>
      </c>
      <c r="D39" s="65">
        <f t="shared" si="0"/>
        <v>-98492.178888832219</v>
      </c>
      <c r="E39" s="66">
        <f t="shared" si="1"/>
        <v>-4254.6127780857059</v>
      </c>
      <c r="F39" s="67">
        <f t="shared" si="8"/>
        <v>9356202.8835238516</v>
      </c>
      <c r="G39" s="70"/>
      <c r="H39" s="108"/>
      <c r="I39" s="65">
        <v>75</v>
      </c>
      <c r="J39" s="65">
        <f t="shared" si="2"/>
        <v>-100642.26355864976</v>
      </c>
      <c r="K39" s="68">
        <f t="shared" si="9"/>
        <v>-2104.5281082681636</v>
      </c>
      <c r="L39" s="67">
        <f t="shared" si="10"/>
        <v>-1504889.9974675546</v>
      </c>
      <c r="M39" s="70"/>
      <c r="N39" s="108"/>
      <c r="O39" s="65">
        <v>111</v>
      </c>
      <c r="P39" s="65">
        <f t="shared" si="5"/>
        <v>-102285.57339000136</v>
      </c>
      <c r="Q39" s="68">
        <f t="shared" si="6"/>
        <v>-461.21827691655648</v>
      </c>
      <c r="R39" s="67">
        <f t="shared" si="7"/>
        <v>-2745622.1096582739</v>
      </c>
    </row>
    <row r="40" spans="2:18" s="50" customFormat="1" ht="11.25" customHeight="1" x14ac:dyDescent="0.4">
      <c r="B40" s="108"/>
      <c r="C40" s="64">
        <v>28</v>
      </c>
      <c r="D40" s="65">
        <f t="shared" si="0"/>
        <v>-98536.500369332178</v>
      </c>
      <c r="E40" s="66">
        <f t="shared" si="1"/>
        <v>-4210.2912975857316</v>
      </c>
      <c r="F40" s="67">
        <f t="shared" si="8"/>
        <v>9257666.3831545189</v>
      </c>
      <c r="G40" s="70"/>
      <c r="H40" s="108"/>
      <c r="I40" s="65">
        <v>76</v>
      </c>
      <c r="J40" s="65">
        <f t="shared" si="2"/>
        <v>-100687.55257725115</v>
      </c>
      <c r="K40" s="68">
        <f t="shared" si="9"/>
        <v>-2059.2390896667712</v>
      </c>
      <c r="L40" s="67">
        <f t="shared" si="10"/>
        <v>-1605577.5500448057</v>
      </c>
      <c r="M40" s="70"/>
      <c r="N40" s="108"/>
      <c r="O40" s="65">
        <v>112</v>
      </c>
      <c r="P40" s="65">
        <f t="shared" si="5"/>
        <v>-102331.60189802686</v>
      </c>
      <c r="Q40" s="68">
        <f t="shared" si="6"/>
        <v>-415.18976889105585</v>
      </c>
      <c r="R40" s="67">
        <f t="shared" si="7"/>
        <v>-2847953.7115563005</v>
      </c>
    </row>
    <row r="41" spans="2:18" s="50" customFormat="1" ht="11.25" customHeight="1" x14ac:dyDescent="0.4">
      <c r="B41" s="108"/>
      <c r="C41" s="64">
        <v>29</v>
      </c>
      <c r="D41" s="65">
        <f t="shared" si="0"/>
        <v>-98580.841794498381</v>
      </c>
      <c r="E41" s="66">
        <f t="shared" si="1"/>
        <v>-4165.9498724195319</v>
      </c>
      <c r="F41" s="67">
        <f t="shared" si="8"/>
        <v>9159085.5413600206</v>
      </c>
      <c r="G41" s="70"/>
      <c r="H41" s="108"/>
      <c r="I41" s="65">
        <v>77</v>
      </c>
      <c r="J41" s="65">
        <f t="shared" si="2"/>
        <v>-100732.8619759109</v>
      </c>
      <c r="K41" s="68">
        <f t="shared" si="9"/>
        <v>-2013.9296910070079</v>
      </c>
      <c r="L41" s="67">
        <f t="shared" si="10"/>
        <v>-1706310.4120207166</v>
      </c>
      <c r="M41" s="70"/>
      <c r="N41" s="108"/>
      <c r="O41" s="65">
        <v>113</v>
      </c>
      <c r="P41" s="65">
        <f t="shared" si="5"/>
        <v>-102377.65111888097</v>
      </c>
      <c r="Q41" s="68">
        <f t="shared" si="6"/>
        <v>-369.14054803694376</v>
      </c>
      <c r="R41" s="67">
        <f t="shared" si="7"/>
        <v>-2950331.3626751816</v>
      </c>
    </row>
    <row r="42" spans="2:18" s="50" customFormat="1" ht="11.25" customHeight="1" x14ac:dyDescent="0.4">
      <c r="B42" s="108"/>
      <c r="C42" s="64">
        <v>30</v>
      </c>
      <c r="D42" s="65">
        <f t="shared" si="0"/>
        <v>-98625.203173305912</v>
      </c>
      <c r="E42" s="66">
        <f t="shared" si="1"/>
        <v>-4121.5884936120083</v>
      </c>
      <c r="F42" s="67">
        <f t="shared" si="8"/>
        <v>9060460.3381867148</v>
      </c>
      <c r="G42" s="70"/>
      <c r="H42" s="108"/>
      <c r="I42" s="65">
        <v>78</v>
      </c>
      <c r="J42" s="65">
        <f t="shared" si="2"/>
        <v>-100778.19176380006</v>
      </c>
      <c r="K42" s="68">
        <f t="shared" si="9"/>
        <v>-1968.599903117848</v>
      </c>
      <c r="L42" s="67">
        <f t="shared" si="10"/>
        <v>-1807088.6037845167</v>
      </c>
      <c r="M42" s="70"/>
      <c r="N42" s="108"/>
      <c r="O42" s="65">
        <v>114</v>
      </c>
      <c r="P42" s="65">
        <f t="shared" si="5"/>
        <v>-102423.72106188447</v>
      </c>
      <c r="Q42" s="68">
        <f t="shared" si="6"/>
        <v>-323.07060503344735</v>
      </c>
      <c r="R42" s="67">
        <f t="shared" si="7"/>
        <v>-3052755.083737066</v>
      </c>
    </row>
    <row r="43" spans="2:18" s="50" customFormat="1" ht="11.25" customHeight="1" x14ac:dyDescent="0.4">
      <c r="B43" s="108"/>
      <c r="C43" s="64">
        <v>31</v>
      </c>
      <c r="D43" s="65">
        <f t="shared" si="0"/>
        <v>-98669.584514733899</v>
      </c>
      <c r="E43" s="66">
        <f t="shared" si="1"/>
        <v>-4077.2071521840203</v>
      </c>
      <c r="F43" s="67">
        <f t="shared" si="8"/>
        <v>8961790.7536719814</v>
      </c>
      <c r="G43" s="70"/>
      <c r="H43" s="108"/>
      <c r="I43" s="65">
        <v>79</v>
      </c>
      <c r="J43" s="65">
        <f t="shared" si="2"/>
        <v>-100823.54195009379</v>
      </c>
      <c r="K43" s="68">
        <f t="shared" si="9"/>
        <v>-1923.2497168241384</v>
      </c>
      <c r="L43" s="67">
        <f t="shared" si="10"/>
        <v>-1907912.1457346105</v>
      </c>
      <c r="M43" s="70"/>
      <c r="N43" s="108"/>
      <c r="O43" s="65">
        <v>115</v>
      </c>
      <c r="P43" s="65">
        <f t="shared" si="5"/>
        <v>-102469.81173636232</v>
      </c>
      <c r="Q43" s="68">
        <f t="shared" si="6"/>
        <v>-276.97993055559931</v>
      </c>
      <c r="R43" s="67">
        <f t="shared" si="7"/>
        <v>-3155224.8954734285</v>
      </c>
    </row>
    <row r="44" spans="2:18" s="50" customFormat="1" ht="11.25" customHeight="1" x14ac:dyDescent="0.4">
      <c r="B44" s="108"/>
      <c r="C44" s="64">
        <v>32</v>
      </c>
      <c r="D44" s="65">
        <f t="shared" si="0"/>
        <v>-98713.985827765529</v>
      </c>
      <c r="E44" s="66">
        <f t="shared" si="1"/>
        <v>-4032.8058391523905</v>
      </c>
      <c r="F44" s="67">
        <f t="shared" si="8"/>
        <v>8863076.767844215</v>
      </c>
      <c r="G44" s="70"/>
      <c r="H44" s="108"/>
      <c r="I44" s="65">
        <v>80</v>
      </c>
      <c r="J44" s="65">
        <f t="shared" si="2"/>
        <v>-100868.91254397132</v>
      </c>
      <c r="K44" s="68">
        <f t="shared" si="9"/>
        <v>-1877.879122946596</v>
      </c>
      <c r="L44" s="67">
        <f t="shared" si="10"/>
        <v>-2008781.0582785818</v>
      </c>
      <c r="M44" s="70"/>
      <c r="N44" s="108"/>
      <c r="O44" s="65">
        <v>116</v>
      </c>
      <c r="P44" s="65">
        <f t="shared" si="5"/>
        <v>-102515.9231516437</v>
      </c>
      <c r="Q44" s="68">
        <f t="shared" si="6"/>
        <v>-230.86851527423622</v>
      </c>
      <c r="R44" s="67">
        <f t="shared" si="7"/>
        <v>-3257740.818625072</v>
      </c>
    </row>
    <row r="45" spans="2:18" s="50" customFormat="1" ht="11.25" customHeight="1" x14ac:dyDescent="0.4">
      <c r="B45" s="108"/>
      <c r="C45" s="64">
        <v>33</v>
      </c>
      <c r="D45" s="65">
        <f t="shared" si="0"/>
        <v>-98758.407121388023</v>
      </c>
      <c r="E45" s="66">
        <f t="shared" si="1"/>
        <v>-3988.3845455298956</v>
      </c>
      <c r="F45" s="67">
        <f t="shared" si="8"/>
        <v>8764318.3607228268</v>
      </c>
      <c r="G45" s="70"/>
      <c r="H45" s="108"/>
      <c r="I45" s="65">
        <v>81</v>
      </c>
      <c r="J45" s="65">
        <f t="shared" si="2"/>
        <v>-100914.30355461611</v>
      </c>
      <c r="K45" s="68">
        <f t="shared" si="9"/>
        <v>-1832.4881123018088</v>
      </c>
      <c r="L45" s="67">
        <f t="shared" si="10"/>
        <v>-2109695.361833198</v>
      </c>
      <c r="M45" s="70"/>
      <c r="N45" s="108"/>
      <c r="O45" s="65">
        <v>117</v>
      </c>
      <c r="P45" s="65">
        <f t="shared" si="5"/>
        <v>-102562.05531706192</v>
      </c>
      <c r="Q45" s="68">
        <f t="shared" si="6"/>
        <v>-184.73634985599659</v>
      </c>
      <c r="R45" s="67">
        <f t="shared" si="7"/>
        <v>-3360302.873942134</v>
      </c>
    </row>
    <row r="46" spans="2:18" s="50" customFormat="1" ht="11.25" customHeight="1" x14ac:dyDescent="0.4">
      <c r="B46" s="108"/>
      <c r="C46" s="64">
        <v>34</v>
      </c>
      <c r="D46" s="65">
        <f t="shared" si="0"/>
        <v>-98802.84840459266</v>
      </c>
      <c r="E46" s="66">
        <f t="shared" si="1"/>
        <v>-3943.9432623252706</v>
      </c>
      <c r="F46" s="67">
        <f t="shared" si="8"/>
        <v>8665515.5123182349</v>
      </c>
      <c r="G46" s="70"/>
      <c r="H46" s="108"/>
      <c r="I46" s="65">
        <v>82</v>
      </c>
      <c r="J46" s="65">
        <f t="shared" si="2"/>
        <v>-100959.71499121569</v>
      </c>
      <c r="K46" s="68">
        <f t="shared" si="9"/>
        <v>-1787.0766757022316</v>
      </c>
      <c r="L46" s="67">
        <f t="shared" si="10"/>
        <v>-2210655.0768244136</v>
      </c>
      <c r="M46" s="70"/>
      <c r="N46" s="108"/>
      <c r="O46" s="65">
        <v>118</v>
      </c>
      <c r="P46" s="65">
        <f t="shared" si="5"/>
        <v>-102608.20824195461</v>
      </c>
      <c r="Q46" s="68">
        <f t="shared" si="6"/>
        <v>-138.58342496331872</v>
      </c>
      <c r="R46" s="67">
        <f t="shared" si="7"/>
        <v>-3462911.0821840884</v>
      </c>
    </row>
    <row r="47" spans="2:18" s="50" customFormat="1" ht="11.25" customHeight="1" x14ac:dyDescent="0.4">
      <c r="B47" s="108"/>
      <c r="C47" s="64">
        <v>35</v>
      </c>
      <c r="D47" s="65">
        <f t="shared" si="0"/>
        <v>-98847.30968637472</v>
      </c>
      <c r="E47" s="66">
        <f t="shared" si="1"/>
        <v>-3899.4819805432044</v>
      </c>
      <c r="F47" s="67">
        <f t="shared" si="8"/>
        <v>8566668.202631861</v>
      </c>
      <c r="G47" s="70"/>
      <c r="H47" s="108"/>
      <c r="I47" s="65">
        <v>83</v>
      </c>
      <c r="J47" s="65">
        <f t="shared" si="2"/>
        <v>-101005.14686296173</v>
      </c>
      <c r="K47" s="68">
        <f t="shared" si="9"/>
        <v>-1741.6448039561847</v>
      </c>
      <c r="L47" s="67">
        <f t="shared" si="10"/>
        <v>-2311660.2236873754</v>
      </c>
      <c r="M47" s="70"/>
      <c r="N47" s="108"/>
      <c r="O47" s="65">
        <v>119</v>
      </c>
      <c r="P47" s="65">
        <f t="shared" si="5"/>
        <v>-102654.38193566348</v>
      </c>
      <c r="Q47" s="68">
        <f t="shared" si="6"/>
        <v>-92.409731254439123</v>
      </c>
      <c r="R47" s="67">
        <f t="shared" si="7"/>
        <v>-3565565.4641197519</v>
      </c>
    </row>
    <row r="48" spans="2:18" s="50" customFormat="1" ht="11.25" customHeight="1" thickBot="1" x14ac:dyDescent="0.45">
      <c r="B48" s="108"/>
      <c r="C48" s="64">
        <v>36</v>
      </c>
      <c r="D48" s="65">
        <f t="shared" si="0"/>
        <v>-98891.790975733573</v>
      </c>
      <c r="E48" s="66">
        <f t="shared" si="1"/>
        <v>-3855.0006911843352</v>
      </c>
      <c r="F48" s="67">
        <f t="shared" si="8"/>
        <v>8467776.4116561282</v>
      </c>
      <c r="G48" s="70"/>
      <c r="H48" s="110"/>
      <c r="I48" s="71">
        <v>84</v>
      </c>
      <c r="J48" s="71">
        <f t="shared" si="2"/>
        <v>-101050.59917905007</v>
      </c>
      <c r="K48" s="74">
        <f t="shared" si="9"/>
        <v>-1696.1924878678517</v>
      </c>
      <c r="L48" s="73">
        <f t="shared" si="10"/>
        <v>-2412710.8228664254</v>
      </c>
      <c r="M48" s="70"/>
      <c r="N48" s="110"/>
      <c r="O48" s="71">
        <v>120</v>
      </c>
      <c r="P48" s="71">
        <f t="shared" si="5"/>
        <v>-102700.57640753454</v>
      </c>
      <c r="Q48" s="74">
        <f t="shared" si="6"/>
        <v>-46.215259383390546</v>
      </c>
      <c r="R48" s="73">
        <f t="shared" si="7"/>
        <v>-3668266.0405272865</v>
      </c>
    </row>
    <row r="49" spans="2:19" s="50" customFormat="1" ht="11.25" customHeight="1" x14ac:dyDescent="0.4">
      <c r="B49" s="107">
        <v>4</v>
      </c>
      <c r="C49" s="65">
        <v>37</v>
      </c>
      <c r="D49" s="69">
        <f t="shared" si="0"/>
        <v>-98936.29228167265</v>
      </c>
      <c r="E49" s="66">
        <f t="shared" si="1"/>
        <v>-3810.4993852452553</v>
      </c>
      <c r="F49" s="67">
        <f t="shared" si="8"/>
        <v>8368840.1193744559</v>
      </c>
      <c r="G49" s="62"/>
      <c r="H49" s="63"/>
      <c r="I49" s="70"/>
      <c r="J49" s="70"/>
      <c r="K49" s="70"/>
      <c r="L49" s="70"/>
      <c r="M49" s="70"/>
    </row>
    <row r="50" spans="2:19" s="50" customFormat="1" ht="11.25" customHeight="1" x14ac:dyDescent="0.4">
      <c r="B50" s="108"/>
      <c r="C50" s="65">
        <v>38</v>
      </c>
      <c r="D50" s="65">
        <f t="shared" si="0"/>
        <v>-98980.813613199411</v>
      </c>
      <c r="E50" s="66">
        <f t="shared" si="1"/>
        <v>-3765.9780537185025</v>
      </c>
      <c r="F50" s="67">
        <f t="shared" si="8"/>
        <v>8269859.3057612563</v>
      </c>
      <c r="G50" s="62"/>
      <c r="H50" s="63"/>
      <c r="I50" s="70"/>
      <c r="J50" s="70"/>
      <c r="K50" s="70"/>
      <c r="L50" s="70"/>
      <c r="M50" s="70"/>
    </row>
    <row r="51" spans="2:19" s="50" customFormat="1" ht="11.25" customHeight="1" x14ac:dyDescent="0.4">
      <c r="B51" s="108"/>
      <c r="C51" s="65">
        <v>39</v>
      </c>
      <c r="D51" s="65">
        <f t="shared" si="0"/>
        <v>-99025.354979325362</v>
      </c>
      <c r="E51" s="66">
        <f t="shared" si="1"/>
        <v>-3721.4366875925625</v>
      </c>
      <c r="F51" s="67">
        <f t="shared" si="8"/>
        <v>8170833.9507819312</v>
      </c>
      <c r="G51" s="62"/>
      <c r="H51" s="63"/>
      <c r="I51" s="70"/>
      <c r="J51" s="70"/>
      <c r="K51" s="70"/>
      <c r="L51" s="70"/>
      <c r="M51" s="70"/>
    </row>
    <row r="52" spans="2:19" s="50" customFormat="1" ht="11.25" customHeight="1" x14ac:dyDescent="0.4">
      <c r="B52" s="108"/>
      <c r="C52" s="65">
        <v>40</v>
      </c>
      <c r="D52" s="65">
        <f t="shared" si="0"/>
        <v>-99069.916389066042</v>
      </c>
      <c r="E52" s="66">
        <f t="shared" si="1"/>
        <v>-3676.8752778518665</v>
      </c>
      <c r="F52" s="67">
        <f t="shared" si="8"/>
        <v>8071764.0343928654</v>
      </c>
      <c r="G52" s="62"/>
      <c r="H52" s="63"/>
      <c r="I52" s="70"/>
      <c r="J52" s="70"/>
      <c r="K52" s="70"/>
      <c r="L52" s="70"/>
      <c r="M52" s="70"/>
    </row>
    <row r="53" spans="2:19" s="50" customFormat="1" ht="11.25" customHeight="1" x14ac:dyDescent="0.4">
      <c r="B53" s="108"/>
      <c r="C53" s="65">
        <v>41</v>
      </c>
      <c r="D53" s="65">
        <f t="shared" si="0"/>
        <v>-99114.497851441149</v>
      </c>
      <c r="E53" s="66">
        <f t="shared" si="1"/>
        <v>-3632.2938154767871</v>
      </c>
      <c r="F53" s="67">
        <f t="shared" si="8"/>
        <v>7972649.5365414247</v>
      </c>
      <c r="G53" s="62"/>
      <c r="H53" s="63"/>
      <c r="I53" s="70"/>
      <c r="J53" s="70"/>
      <c r="K53" s="70"/>
      <c r="L53" s="70"/>
      <c r="M53" s="70"/>
    </row>
    <row r="54" spans="2:19" s="50" customFormat="1" ht="11.25" customHeight="1" x14ac:dyDescent="0.4">
      <c r="B54" s="108"/>
      <c r="C54" s="65">
        <v>42</v>
      </c>
      <c r="D54" s="65">
        <f t="shared" si="0"/>
        <v>-99159.099375474267</v>
      </c>
      <c r="E54" s="66">
        <f t="shared" si="1"/>
        <v>-3587.6922914436391</v>
      </c>
      <c r="F54" s="67">
        <f t="shared" si="8"/>
        <v>7873490.4371659504</v>
      </c>
      <c r="G54" s="62"/>
      <c r="H54" s="63"/>
      <c r="I54" s="70"/>
      <c r="J54" s="70"/>
      <c r="K54" s="70"/>
      <c r="L54" s="70"/>
      <c r="M54" s="70"/>
    </row>
    <row r="55" spans="2:19" s="50" customFormat="1" ht="11.25" customHeight="1" x14ac:dyDescent="0.4">
      <c r="B55" s="108"/>
      <c r="C55" s="65">
        <v>43</v>
      </c>
      <c r="D55" s="65">
        <f t="shared" si="0"/>
        <v>-99203.720970193244</v>
      </c>
      <c r="E55" s="66">
        <f t="shared" si="1"/>
        <v>-3543.0706967246756</v>
      </c>
      <c r="F55" s="67">
        <f t="shared" si="8"/>
        <v>7774286.7161957575</v>
      </c>
      <c r="G55" s="62"/>
      <c r="H55" s="63"/>
      <c r="I55" s="70"/>
      <c r="J55" s="70"/>
      <c r="K55" s="70"/>
      <c r="L55" s="70"/>
      <c r="M55" s="70"/>
    </row>
    <row r="56" spans="2:19" s="50" customFormat="1" ht="11.25" customHeight="1" x14ac:dyDescent="0.4">
      <c r="B56" s="108"/>
      <c r="C56" s="65">
        <v>44</v>
      </c>
      <c r="D56" s="65">
        <f t="shared" si="0"/>
        <v>-99248.362644629829</v>
      </c>
      <c r="E56" s="66">
        <f t="shared" si="1"/>
        <v>-3498.4290222880886</v>
      </c>
      <c r="F56" s="67">
        <f t="shared" si="8"/>
        <v>7675038.3535511279</v>
      </c>
      <c r="G56" s="62"/>
      <c r="H56" s="63"/>
      <c r="I56" s="70"/>
      <c r="J56" s="70"/>
      <c r="K56" s="70"/>
      <c r="L56" s="70"/>
      <c r="M56" s="70"/>
    </row>
    <row r="57" spans="2:19" s="50" customFormat="1" ht="11.25" customHeight="1" x14ac:dyDescent="0.4">
      <c r="B57" s="108"/>
      <c r="C57" s="65">
        <v>45</v>
      </c>
      <c r="D57" s="65">
        <f t="shared" si="0"/>
        <v>-99293.024407819918</v>
      </c>
      <c r="E57" s="66">
        <f t="shared" si="1"/>
        <v>-3453.7672590980046</v>
      </c>
      <c r="F57" s="67">
        <f t="shared" si="8"/>
        <v>7575745.3291433081</v>
      </c>
      <c r="G57" s="62"/>
      <c r="H57" s="63"/>
      <c r="I57" s="70"/>
      <c r="J57" s="70"/>
      <c r="K57" s="70"/>
      <c r="L57" s="70"/>
      <c r="M57" s="70"/>
    </row>
    <row r="58" spans="2:19" s="50" customFormat="1" ht="11.25" customHeight="1" x14ac:dyDescent="0.4">
      <c r="B58" s="108"/>
      <c r="C58" s="65">
        <v>46</v>
      </c>
      <c r="D58" s="65">
        <f t="shared" si="0"/>
        <v>-99337.70626880342</v>
      </c>
      <c r="E58" s="66">
        <f t="shared" si="1"/>
        <v>-3409.0853981144851</v>
      </c>
      <c r="F58" s="67">
        <f t="shared" si="8"/>
        <v>7476407.6228745049</v>
      </c>
      <c r="G58" s="62"/>
      <c r="H58" s="63"/>
      <c r="I58" s="70"/>
      <c r="J58" s="70"/>
      <c r="K58" s="70"/>
      <c r="L58" s="70"/>
      <c r="M58" s="70"/>
    </row>
    <row r="59" spans="2:19" s="50" customFormat="1" ht="11.25" customHeight="1" x14ac:dyDescent="0.4">
      <c r="B59" s="108"/>
      <c r="C59" s="65">
        <v>47</v>
      </c>
      <c r="D59" s="65">
        <f t="shared" si="0"/>
        <v>-99382.408236624397</v>
      </c>
      <c r="E59" s="66">
        <f t="shared" si="1"/>
        <v>-3364.3834302935243</v>
      </c>
      <c r="F59" s="67">
        <f t="shared" si="8"/>
        <v>7377025.2146378802</v>
      </c>
      <c r="G59" s="62"/>
      <c r="H59" s="63"/>
      <c r="I59" s="70"/>
      <c r="J59" s="70"/>
      <c r="K59" s="70"/>
      <c r="L59" s="70"/>
      <c r="M59" s="70"/>
    </row>
    <row r="60" spans="2:19" s="50" customFormat="1" ht="11.25" customHeight="1" thickBot="1" x14ac:dyDescent="0.45">
      <c r="B60" s="110"/>
      <c r="C60" s="71">
        <v>48</v>
      </c>
      <c r="D60" s="71">
        <f t="shared" si="0"/>
        <v>-99427.130320330878</v>
      </c>
      <c r="E60" s="72">
        <f t="shared" si="1"/>
        <v>-3319.6613465870432</v>
      </c>
      <c r="F60" s="73">
        <f t="shared" si="8"/>
        <v>7277598.0843175491</v>
      </c>
      <c r="G60" s="62"/>
      <c r="H60" s="63"/>
      <c r="I60" s="70"/>
      <c r="J60" s="70"/>
      <c r="K60" s="70"/>
      <c r="L60" s="70"/>
      <c r="M60" s="70"/>
    </row>
    <row r="61" spans="2:19" x14ac:dyDescent="0.2">
      <c r="G61" s="3"/>
      <c r="I61" s="2"/>
      <c r="J61" s="2"/>
      <c r="K61" s="2"/>
      <c r="L61" s="2"/>
      <c r="M61" s="2"/>
      <c r="S61" s="3"/>
    </row>
    <row r="62" spans="2:19" x14ac:dyDescent="0.2">
      <c r="I62" s="2"/>
      <c r="J62" s="2"/>
      <c r="K62" s="2"/>
      <c r="L62" s="2"/>
      <c r="M62" s="2"/>
    </row>
    <row r="63" spans="2:19" x14ac:dyDescent="0.2">
      <c r="I63" s="2"/>
      <c r="J63" s="2"/>
      <c r="K63" s="2"/>
      <c r="L63" s="2"/>
      <c r="M63" s="2"/>
    </row>
    <row r="64" spans="2:19" x14ac:dyDescent="0.2">
      <c r="I64" s="2"/>
      <c r="J64" s="2"/>
      <c r="K64" s="2"/>
      <c r="L64" s="2"/>
      <c r="M64" s="2"/>
    </row>
    <row r="65" spans="9:13" x14ac:dyDescent="0.2">
      <c r="I65" s="2"/>
      <c r="J65" s="2"/>
      <c r="K65" s="2"/>
      <c r="L65" s="2"/>
      <c r="M65" s="2"/>
    </row>
    <row r="66" spans="9:13" x14ac:dyDescent="0.2">
      <c r="I66" s="2"/>
      <c r="J66" s="2"/>
      <c r="K66" s="2"/>
      <c r="L66" s="2"/>
      <c r="M66" s="2"/>
    </row>
    <row r="67" spans="9:13" x14ac:dyDescent="0.2">
      <c r="I67" s="2"/>
      <c r="J67" s="2"/>
      <c r="K67" s="2"/>
      <c r="L67" s="2"/>
      <c r="M67" s="2"/>
    </row>
    <row r="68" spans="9:13" x14ac:dyDescent="0.2">
      <c r="I68" s="2"/>
      <c r="J68" s="2"/>
      <c r="K68" s="2"/>
      <c r="L68" s="2"/>
      <c r="M68" s="2"/>
    </row>
    <row r="69" spans="9:13" x14ac:dyDescent="0.2">
      <c r="I69" s="2"/>
      <c r="J69" s="2"/>
      <c r="K69" s="2"/>
      <c r="L69" s="2"/>
      <c r="M69" s="2"/>
    </row>
    <row r="70" spans="9:13" x14ac:dyDescent="0.2">
      <c r="I70" s="2"/>
      <c r="J70" s="2"/>
      <c r="K70" s="2"/>
      <c r="L70" s="2"/>
      <c r="M70" s="2"/>
    </row>
    <row r="71" spans="9:13" x14ac:dyDescent="0.2">
      <c r="I71" s="2"/>
      <c r="J71" s="2"/>
      <c r="K71" s="2"/>
      <c r="L71" s="2"/>
      <c r="M71" s="2"/>
    </row>
    <row r="72" spans="9:13" x14ac:dyDescent="0.2">
      <c r="I72" s="2"/>
      <c r="J72" s="2"/>
      <c r="K72" s="2"/>
      <c r="L72" s="2"/>
      <c r="M72" s="2"/>
    </row>
    <row r="73" spans="9:13" x14ac:dyDescent="0.2">
      <c r="I73" s="2"/>
      <c r="J73" s="2"/>
      <c r="K73" s="2"/>
      <c r="L73" s="2"/>
      <c r="M73" s="2"/>
    </row>
    <row r="74" spans="9:13" x14ac:dyDescent="0.2">
      <c r="I74" s="2"/>
      <c r="J74" s="2"/>
      <c r="K74" s="2"/>
      <c r="L74" s="2"/>
      <c r="M74" s="2"/>
    </row>
    <row r="75" spans="9:13" x14ac:dyDescent="0.2">
      <c r="I75" s="2"/>
      <c r="J75" s="2"/>
      <c r="K75" s="2"/>
      <c r="L75" s="2"/>
      <c r="M75" s="2"/>
    </row>
    <row r="76" spans="9:13" x14ac:dyDescent="0.2">
      <c r="I76" s="2"/>
      <c r="J76" s="2"/>
      <c r="K76" s="2"/>
      <c r="L76" s="2"/>
      <c r="M76" s="2"/>
    </row>
    <row r="77" spans="9:13" x14ac:dyDescent="0.2">
      <c r="I77" s="2"/>
      <c r="J77" s="2"/>
      <c r="K77" s="2"/>
      <c r="L77" s="2"/>
      <c r="M77" s="2"/>
    </row>
    <row r="78" spans="9:13" x14ac:dyDescent="0.2">
      <c r="I78" s="2"/>
      <c r="J78" s="2"/>
      <c r="K78" s="2"/>
      <c r="L78" s="2"/>
      <c r="M78" s="2"/>
    </row>
    <row r="79" spans="9:13" x14ac:dyDescent="0.2">
      <c r="I79" s="2"/>
      <c r="J79" s="2"/>
      <c r="K79" s="2"/>
      <c r="L79" s="2"/>
      <c r="M79" s="2"/>
    </row>
    <row r="80" spans="9:13" x14ac:dyDescent="0.2">
      <c r="I80" s="2"/>
      <c r="J80" s="2"/>
      <c r="K80" s="2"/>
      <c r="L80" s="2"/>
      <c r="M80" s="2"/>
    </row>
    <row r="81" spans="9:13" x14ac:dyDescent="0.2">
      <c r="I81" s="2"/>
      <c r="J81" s="2"/>
      <c r="K81" s="2"/>
      <c r="L81" s="2"/>
      <c r="M81" s="2"/>
    </row>
    <row r="82" spans="9:13" x14ac:dyDescent="0.2">
      <c r="I82" s="2"/>
      <c r="J82" s="2"/>
      <c r="K82" s="2"/>
      <c r="L82" s="2"/>
      <c r="M82" s="2"/>
    </row>
    <row r="83" spans="9:13" x14ac:dyDescent="0.2">
      <c r="I83" s="2"/>
      <c r="J83" s="2"/>
      <c r="K83" s="2"/>
      <c r="L83" s="2"/>
      <c r="M83" s="2"/>
    </row>
    <row r="84" spans="9:13" x14ac:dyDescent="0.2">
      <c r="I84" s="2"/>
      <c r="J84" s="2"/>
      <c r="K84" s="2"/>
      <c r="L84" s="2"/>
      <c r="M84" s="2"/>
    </row>
    <row r="85" spans="9:13" x14ac:dyDescent="0.2">
      <c r="I85" s="2"/>
      <c r="J85" s="2"/>
      <c r="K85" s="2"/>
      <c r="L85" s="2"/>
      <c r="M85" s="2"/>
    </row>
    <row r="86" spans="9:13" x14ac:dyDescent="0.2">
      <c r="I86" s="2"/>
      <c r="J86" s="2"/>
      <c r="K86" s="2"/>
      <c r="L86" s="2"/>
      <c r="M86" s="2"/>
    </row>
    <row r="87" spans="9:13" x14ac:dyDescent="0.2">
      <c r="I87" s="2"/>
      <c r="J87" s="2"/>
      <c r="K87" s="2"/>
      <c r="L87" s="2"/>
      <c r="M87" s="2"/>
    </row>
    <row r="88" spans="9:13" x14ac:dyDescent="0.2">
      <c r="I88" s="2"/>
      <c r="J88" s="2"/>
      <c r="K88" s="2"/>
      <c r="L88" s="2"/>
      <c r="M88" s="2"/>
    </row>
    <row r="89" spans="9:13" x14ac:dyDescent="0.2">
      <c r="I89" s="2"/>
      <c r="J89" s="2"/>
      <c r="K89" s="2"/>
      <c r="L89" s="2"/>
      <c r="M89" s="2"/>
    </row>
    <row r="90" spans="9:13" x14ac:dyDescent="0.2">
      <c r="I90" s="2"/>
      <c r="J90" s="2"/>
      <c r="K90" s="2"/>
      <c r="L90" s="2"/>
      <c r="M90" s="2"/>
    </row>
    <row r="91" spans="9:13" x14ac:dyDescent="0.2">
      <c r="I91" s="2"/>
      <c r="J91" s="2"/>
      <c r="K91" s="2"/>
      <c r="L91" s="2"/>
      <c r="M91" s="2"/>
    </row>
    <row r="92" spans="9:13" x14ac:dyDescent="0.2">
      <c r="I92" s="2"/>
      <c r="J92" s="2"/>
      <c r="K92" s="2"/>
      <c r="L92" s="2"/>
      <c r="M92" s="2"/>
    </row>
    <row r="93" spans="9:13" x14ac:dyDescent="0.2">
      <c r="I93" s="2"/>
      <c r="J93" s="2"/>
      <c r="K93" s="2"/>
      <c r="L93" s="2"/>
      <c r="M93" s="2"/>
    </row>
    <row r="94" spans="9:13" x14ac:dyDescent="0.2">
      <c r="I94" s="2"/>
      <c r="J94" s="2"/>
      <c r="K94" s="2"/>
      <c r="L94" s="2"/>
      <c r="M94" s="2"/>
    </row>
    <row r="95" spans="9:13" x14ac:dyDescent="0.2">
      <c r="I95" s="2"/>
      <c r="J95" s="2"/>
      <c r="K95" s="2"/>
      <c r="L95" s="2"/>
      <c r="M95" s="2"/>
    </row>
    <row r="96" spans="9:13" x14ac:dyDescent="0.2">
      <c r="I96" s="2"/>
      <c r="J96" s="2"/>
      <c r="K96" s="2"/>
      <c r="L96" s="2"/>
      <c r="M96" s="2"/>
    </row>
    <row r="97" spans="9:13" x14ac:dyDescent="0.2">
      <c r="I97" s="2"/>
      <c r="J97" s="2"/>
      <c r="K97" s="2"/>
      <c r="L97" s="2"/>
      <c r="M97" s="2"/>
    </row>
    <row r="98" spans="9:13" x14ac:dyDescent="0.2">
      <c r="I98" s="2"/>
      <c r="J98" s="2"/>
      <c r="K98" s="2"/>
      <c r="L98" s="2"/>
      <c r="M98" s="2"/>
    </row>
    <row r="99" spans="9:13" x14ac:dyDescent="0.2">
      <c r="I99" s="2"/>
      <c r="J99" s="2"/>
      <c r="K99" s="2"/>
      <c r="L99" s="2"/>
      <c r="M99" s="2"/>
    </row>
    <row r="100" spans="9:13" x14ac:dyDescent="0.2">
      <c r="I100" s="2"/>
      <c r="J100" s="2"/>
      <c r="K100" s="2"/>
      <c r="L100" s="2"/>
      <c r="M100" s="2"/>
    </row>
    <row r="101" spans="9:13" x14ac:dyDescent="0.2">
      <c r="I101" s="2"/>
      <c r="J101" s="2"/>
      <c r="K101" s="2"/>
      <c r="L101" s="2"/>
      <c r="M101" s="2"/>
    </row>
    <row r="102" spans="9:13" x14ac:dyDescent="0.2">
      <c r="I102" s="2"/>
      <c r="J102" s="2"/>
      <c r="K102" s="2"/>
      <c r="L102" s="2"/>
      <c r="M102" s="2"/>
    </row>
    <row r="103" spans="9:13" x14ac:dyDescent="0.2">
      <c r="I103" s="2"/>
      <c r="J103" s="2"/>
      <c r="K103" s="2"/>
      <c r="L103" s="2"/>
      <c r="M103" s="2"/>
    </row>
    <row r="104" spans="9:13" x14ac:dyDescent="0.2">
      <c r="I104" s="2"/>
      <c r="J104" s="2"/>
      <c r="K104" s="2"/>
      <c r="L104" s="2"/>
      <c r="M104" s="2"/>
    </row>
    <row r="105" spans="9:13" x14ac:dyDescent="0.2">
      <c r="I105" s="2"/>
      <c r="J105" s="2"/>
      <c r="K105" s="2"/>
      <c r="L105" s="2"/>
      <c r="M105" s="2"/>
    </row>
    <row r="106" spans="9:13" x14ac:dyDescent="0.2">
      <c r="I106" s="2"/>
      <c r="J106" s="2"/>
      <c r="K106" s="2"/>
      <c r="L106" s="2"/>
      <c r="M106" s="2"/>
    </row>
    <row r="107" spans="9:13" x14ac:dyDescent="0.2">
      <c r="I107" s="2"/>
      <c r="J107" s="2"/>
      <c r="K107" s="2"/>
      <c r="L107" s="2"/>
      <c r="M107" s="2"/>
    </row>
    <row r="108" spans="9:13" x14ac:dyDescent="0.2">
      <c r="I108" s="2"/>
      <c r="J108" s="2"/>
      <c r="K108" s="2"/>
      <c r="L108" s="2"/>
      <c r="M108" s="2"/>
    </row>
    <row r="109" spans="9:13" x14ac:dyDescent="0.2">
      <c r="L109" s="2"/>
      <c r="M109" s="2"/>
    </row>
    <row r="110" spans="9:13" x14ac:dyDescent="0.2">
      <c r="L110" s="2"/>
      <c r="M110" s="2"/>
    </row>
    <row r="111" spans="9:13" x14ac:dyDescent="0.2">
      <c r="L111" s="2"/>
      <c r="M111" s="2"/>
    </row>
    <row r="112" spans="9:13" x14ac:dyDescent="0.2">
      <c r="L112" s="2"/>
      <c r="M112" s="2"/>
    </row>
    <row r="113" spans="12:17" x14ac:dyDescent="0.2">
      <c r="L113" s="2"/>
      <c r="M113" s="2"/>
    </row>
    <row r="114" spans="12:17" x14ac:dyDescent="0.2">
      <c r="L114" s="2"/>
      <c r="M114" s="2"/>
    </row>
    <row r="115" spans="12:17" x14ac:dyDescent="0.2">
      <c r="L115" s="2"/>
      <c r="M115" s="2"/>
    </row>
    <row r="116" spans="12:17" x14ac:dyDescent="0.2">
      <c r="L116" s="2"/>
      <c r="M116" s="2"/>
    </row>
    <row r="117" spans="12:17" x14ac:dyDescent="0.2">
      <c r="L117" s="2"/>
      <c r="M117" s="2"/>
    </row>
    <row r="118" spans="12:17" x14ac:dyDescent="0.2">
      <c r="L118" s="2"/>
      <c r="M118" s="2"/>
    </row>
    <row r="119" spans="12:17" x14ac:dyDescent="0.2">
      <c r="L119" s="2"/>
      <c r="M119" s="2"/>
    </row>
    <row r="120" spans="12:17" x14ac:dyDescent="0.2">
      <c r="L120" s="2"/>
      <c r="M120" s="2"/>
    </row>
    <row r="121" spans="12:17" x14ac:dyDescent="0.2">
      <c r="L121" s="2"/>
      <c r="M121" s="2"/>
      <c r="O121" s="2"/>
      <c r="P121" s="2"/>
      <c r="Q121" s="2"/>
    </row>
    <row r="122" spans="12:17" x14ac:dyDescent="0.2">
      <c r="L122" s="2"/>
      <c r="M122" s="2"/>
      <c r="O122" s="2"/>
      <c r="P122" s="2"/>
      <c r="Q122" s="2"/>
    </row>
    <row r="123" spans="12:17" x14ac:dyDescent="0.2">
      <c r="L123" s="2"/>
      <c r="M123" s="2"/>
      <c r="O123" s="2"/>
      <c r="P123" s="2"/>
      <c r="Q123" s="2"/>
    </row>
    <row r="124" spans="12:17" x14ac:dyDescent="0.2">
      <c r="L124" s="2"/>
      <c r="M124" s="2"/>
      <c r="O124" s="2"/>
      <c r="P124" s="2"/>
      <c r="Q124" s="2"/>
    </row>
    <row r="125" spans="12:17" x14ac:dyDescent="0.2">
      <c r="L125" s="2"/>
      <c r="M125" s="2"/>
      <c r="O125" s="2"/>
      <c r="P125" s="2"/>
      <c r="Q125" s="2"/>
    </row>
    <row r="126" spans="12:17" x14ac:dyDescent="0.2">
      <c r="L126" s="2"/>
      <c r="M126" s="2"/>
      <c r="O126" s="2"/>
      <c r="P126" s="2"/>
      <c r="Q126" s="2"/>
    </row>
    <row r="127" spans="12:17" x14ac:dyDescent="0.2">
      <c r="L127" s="2"/>
      <c r="M127" s="2"/>
      <c r="O127" s="2"/>
      <c r="P127" s="2"/>
      <c r="Q127" s="2"/>
    </row>
    <row r="128" spans="12:17" x14ac:dyDescent="0.2">
      <c r="L128" s="2"/>
      <c r="M128" s="2"/>
      <c r="O128" s="2"/>
      <c r="P128" s="2"/>
      <c r="Q128" s="2"/>
    </row>
    <row r="129" spans="12:17" x14ac:dyDescent="0.2">
      <c r="L129" s="2"/>
      <c r="M129" s="2"/>
      <c r="O129" s="2"/>
      <c r="P129" s="2"/>
      <c r="Q129" s="2"/>
    </row>
    <row r="130" spans="12:17" x14ac:dyDescent="0.2">
      <c r="L130" s="2"/>
      <c r="M130" s="2"/>
      <c r="O130" s="2"/>
      <c r="P130" s="2"/>
      <c r="Q130" s="2"/>
    </row>
    <row r="131" spans="12:17" x14ac:dyDescent="0.2">
      <c r="L131" s="2"/>
      <c r="M131" s="2"/>
      <c r="O131" s="2"/>
      <c r="P131" s="2"/>
      <c r="Q131" s="2"/>
    </row>
    <row r="132" spans="12:17" x14ac:dyDescent="0.2">
      <c r="L132" s="2"/>
      <c r="M132" s="2"/>
      <c r="O132" s="2"/>
      <c r="P132" s="2"/>
      <c r="Q132" s="2"/>
    </row>
    <row r="133" spans="12:17" x14ac:dyDescent="0.2">
      <c r="L133" s="2"/>
      <c r="M133" s="2"/>
      <c r="O133" s="2"/>
      <c r="P133" s="2"/>
      <c r="Q133" s="2"/>
    </row>
    <row r="134" spans="12:17" x14ac:dyDescent="0.2">
      <c r="L134" s="2"/>
      <c r="M134" s="2"/>
      <c r="O134" s="2"/>
      <c r="P134" s="2"/>
      <c r="Q134" s="2"/>
    </row>
    <row r="135" spans="12:17" x14ac:dyDescent="0.2">
      <c r="L135" s="2"/>
      <c r="M135" s="2"/>
      <c r="O135" s="2"/>
      <c r="P135" s="2"/>
      <c r="Q135" s="2"/>
    </row>
    <row r="136" spans="12:17" x14ac:dyDescent="0.2">
      <c r="L136" s="2"/>
      <c r="M136" s="2"/>
      <c r="O136" s="2"/>
      <c r="P136" s="2"/>
      <c r="Q136" s="2"/>
    </row>
    <row r="137" spans="12:17" x14ac:dyDescent="0.2">
      <c r="L137" s="2"/>
      <c r="M137" s="2"/>
      <c r="O137" s="2"/>
      <c r="P137" s="2"/>
      <c r="Q137" s="2"/>
    </row>
    <row r="138" spans="12:17" x14ac:dyDescent="0.2">
      <c r="L138" s="2"/>
      <c r="M138" s="2"/>
      <c r="O138" s="2"/>
      <c r="P138" s="2"/>
      <c r="Q138" s="2"/>
    </row>
    <row r="139" spans="12:17" x14ac:dyDescent="0.2">
      <c r="L139" s="2"/>
      <c r="M139" s="2"/>
      <c r="O139" s="2"/>
      <c r="P139" s="2"/>
      <c r="Q139" s="2"/>
    </row>
    <row r="140" spans="12:17" x14ac:dyDescent="0.2">
      <c r="L140" s="2"/>
      <c r="M140" s="2"/>
      <c r="O140" s="2"/>
      <c r="P140" s="2"/>
      <c r="Q140" s="2"/>
    </row>
    <row r="141" spans="12:17" x14ac:dyDescent="0.2">
      <c r="L141" s="2"/>
      <c r="M141" s="2"/>
      <c r="O141" s="2"/>
      <c r="P141" s="2"/>
      <c r="Q141" s="2"/>
    </row>
    <row r="142" spans="12:17" x14ac:dyDescent="0.2">
      <c r="L142" s="2"/>
      <c r="M142" s="2"/>
      <c r="O142" s="2"/>
      <c r="P142" s="2"/>
      <c r="Q142" s="2"/>
    </row>
    <row r="143" spans="12:17" x14ac:dyDescent="0.2">
      <c r="L143" s="2"/>
      <c r="M143" s="2"/>
      <c r="O143" s="2"/>
      <c r="P143" s="2"/>
      <c r="Q143" s="2"/>
    </row>
    <row r="144" spans="12:17" x14ac:dyDescent="0.2">
      <c r="L144" s="2"/>
      <c r="M144" s="2"/>
      <c r="O144" s="2"/>
      <c r="P144" s="2"/>
      <c r="Q144" s="2"/>
    </row>
    <row r="145" spans="12:17" x14ac:dyDescent="0.2">
      <c r="L145" s="2"/>
      <c r="M145" s="2"/>
      <c r="O145" s="2"/>
      <c r="P145" s="2"/>
      <c r="Q145" s="2"/>
    </row>
    <row r="146" spans="12:17" x14ac:dyDescent="0.2">
      <c r="L146" s="2"/>
      <c r="M146" s="2"/>
      <c r="O146" s="2"/>
      <c r="P146" s="2"/>
      <c r="Q146" s="2"/>
    </row>
    <row r="147" spans="12:17" x14ac:dyDescent="0.2">
      <c r="L147" s="2"/>
      <c r="M147" s="2"/>
      <c r="O147" s="2"/>
      <c r="P147" s="2"/>
      <c r="Q147" s="2"/>
    </row>
    <row r="148" spans="12:17" x14ac:dyDescent="0.2">
      <c r="L148" s="2"/>
      <c r="M148" s="2"/>
      <c r="O148" s="2"/>
      <c r="P148" s="2"/>
      <c r="Q148" s="2"/>
    </row>
    <row r="149" spans="12:17" x14ac:dyDescent="0.2">
      <c r="L149" s="2"/>
      <c r="M149" s="2"/>
      <c r="O149" s="2"/>
      <c r="P149" s="2"/>
      <c r="Q149" s="2"/>
    </row>
    <row r="150" spans="12:17" x14ac:dyDescent="0.2">
      <c r="L150" s="2"/>
      <c r="M150" s="2"/>
      <c r="O150" s="2"/>
      <c r="P150" s="2"/>
      <c r="Q150" s="2"/>
    </row>
    <row r="151" spans="12:17" x14ac:dyDescent="0.2">
      <c r="L151" s="2"/>
      <c r="M151" s="2"/>
      <c r="O151" s="2"/>
      <c r="P151" s="2"/>
      <c r="Q151" s="2"/>
    </row>
    <row r="152" spans="12:17" x14ac:dyDescent="0.2">
      <c r="L152" s="2"/>
      <c r="M152" s="2"/>
      <c r="O152" s="2"/>
      <c r="P152" s="2"/>
      <c r="Q152" s="2"/>
    </row>
    <row r="153" spans="12:17" x14ac:dyDescent="0.2">
      <c r="L153" s="2"/>
      <c r="M153" s="2"/>
      <c r="O153" s="2"/>
      <c r="P153" s="2"/>
      <c r="Q153" s="2"/>
    </row>
    <row r="154" spans="12:17" x14ac:dyDescent="0.2">
      <c r="L154" s="2"/>
      <c r="M154" s="2"/>
      <c r="O154" s="2"/>
      <c r="P154" s="2"/>
      <c r="Q154" s="2"/>
    </row>
    <row r="155" spans="12:17" x14ac:dyDescent="0.2">
      <c r="L155" s="2"/>
      <c r="M155" s="2"/>
      <c r="O155" s="2"/>
      <c r="P155" s="2"/>
      <c r="Q155" s="2"/>
    </row>
    <row r="156" spans="12:17" x14ac:dyDescent="0.2">
      <c r="L156" s="2"/>
      <c r="M156" s="2"/>
      <c r="O156" s="2"/>
      <c r="P156" s="2"/>
      <c r="Q156" s="2"/>
    </row>
    <row r="157" spans="12:17" x14ac:dyDescent="0.2">
      <c r="L157" s="2"/>
      <c r="M157" s="2"/>
      <c r="O157" s="2"/>
      <c r="P157" s="2"/>
      <c r="Q157" s="2"/>
    </row>
    <row r="158" spans="12:17" x14ac:dyDescent="0.2">
      <c r="L158" s="2"/>
      <c r="M158" s="2"/>
      <c r="O158" s="2"/>
      <c r="P158" s="2"/>
      <c r="Q158" s="2"/>
    </row>
    <row r="159" spans="12:17" x14ac:dyDescent="0.2">
      <c r="L159" s="2"/>
      <c r="M159" s="2"/>
      <c r="O159" s="2"/>
      <c r="P159" s="2"/>
      <c r="Q159" s="2"/>
    </row>
    <row r="160" spans="12:17" x14ac:dyDescent="0.2">
      <c r="L160" s="2"/>
      <c r="M160" s="2"/>
      <c r="O160" s="2"/>
      <c r="P160" s="2"/>
      <c r="Q160" s="2"/>
    </row>
    <row r="161" spans="12:17" x14ac:dyDescent="0.2">
      <c r="L161" s="2"/>
      <c r="M161" s="2"/>
      <c r="O161" s="2"/>
      <c r="P161" s="2"/>
      <c r="Q161" s="2"/>
    </row>
    <row r="162" spans="12:17" x14ac:dyDescent="0.2">
      <c r="L162" s="2"/>
      <c r="M162" s="2"/>
      <c r="O162" s="2"/>
      <c r="P162" s="2"/>
      <c r="Q162" s="2"/>
    </row>
    <row r="163" spans="12:17" x14ac:dyDescent="0.2">
      <c r="L163" s="2"/>
      <c r="M163" s="2"/>
      <c r="O163" s="2"/>
      <c r="P163" s="2"/>
      <c r="Q163" s="2"/>
    </row>
    <row r="164" spans="12:17" x14ac:dyDescent="0.2">
      <c r="L164" s="2"/>
      <c r="M164" s="2"/>
      <c r="O164" s="2"/>
      <c r="P164" s="2"/>
      <c r="Q164" s="2"/>
    </row>
    <row r="165" spans="12:17" x14ac:dyDescent="0.2">
      <c r="L165" s="2"/>
      <c r="M165" s="2"/>
      <c r="O165" s="2"/>
      <c r="P165" s="2"/>
      <c r="Q165" s="2"/>
    </row>
    <row r="166" spans="12:17" x14ac:dyDescent="0.2">
      <c r="L166" s="2"/>
      <c r="M166" s="2"/>
      <c r="O166" s="2"/>
      <c r="P166" s="2"/>
      <c r="Q166" s="2"/>
    </row>
    <row r="167" spans="12:17" x14ac:dyDescent="0.2">
      <c r="L167" s="2"/>
      <c r="M167" s="2"/>
      <c r="O167" s="2"/>
      <c r="P167" s="2"/>
      <c r="Q167" s="2"/>
    </row>
    <row r="168" spans="12:17" x14ac:dyDescent="0.2">
      <c r="L168" s="2"/>
      <c r="M168" s="2"/>
      <c r="O168" s="2"/>
      <c r="P168" s="2"/>
      <c r="Q168" s="2"/>
    </row>
    <row r="169" spans="12:17" x14ac:dyDescent="0.2">
      <c r="L169" s="2"/>
      <c r="M169" s="2"/>
      <c r="O169" s="2"/>
      <c r="P169" s="2"/>
      <c r="Q169" s="2"/>
    </row>
    <row r="170" spans="12:17" x14ac:dyDescent="0.2">
      <c r="L170" s="2"/>
      <c r="M170" s="2"/>
      <c r="O170" s="2"/>
      <c r="P170" s="2"/>
      <c r="Q170" s="2"/>
    </row>
    <row r="171" spans="12:17" x14ac:dyDescent="0.2">
      <c r="L171" s="2"/>
      <c r="M171" s="2"/>
      <c r="O171" s="2"/>
      <c r="P171" s="2"/>
      <c r="Q171" s="2"/>
    </row>
    <row r="172" spans="12:17" x14ac:dyDescent="0.2">
      <c r="L172" s="2"/>
      <c r="M172" s="2"/>
      <c r="O172" s="2"/>
      <c r="P172" s="2"/>
      <c r="Q172" s="2"/>
    </row>
    <row r="173" spans="12:17" x14ac:dyDescent="0.2">
      <c r="L173" s="2"/>
      <c r="M173" s="2"/>
      <c r="O173" s="2"/>
      <c r="P173" s="2"/>
      <c r="Q173" s="2"/>
    </row>
    <row r="174" spans="12:17" x14ac:dyDescent="0.2">
      <c r="L174" s="2"/>
      <c r="M174" s="2"/>
      <c r="O174" s="2"/>
      <c r="P174" s="2"/>
      <c r="Q174" s="2"/>
    </row>
    <row r="175" spans="12:17" x14ac:dyDescent="0.2">
      <c r="L175" s="2"/>
      <c r="M175" s="2"/>
      <c r="O175" s="2"/>
      <c r="P175" s="2"/>
      <c r="Q175" s="2"/>
    </row>
    <row r="176" spans="12:17" x14ac:dyDescent="0.2">
      <c r="L176" s="2"/>
      <c r="M176" s="2"/>
      <c r="O176" s="2"/>
      <c r="P176" s="2"/>
      <c r="Q176" s="2"/>
    </row>
    <row r="177" spans="12:17" x14ac:dyDescent="0.2">
      <c r="L177" s="2"/>
      <c r="M177" s="2"/>
      <c r="O177" s="2"/>
      <c r="P177" s="2"/>
      <c r="Q177" s="2"/>
    </row>
    <row r="178" spans="12:17" x14ac:dyDescent="0.2">
      <c r="L178" s="2"/>
      <c r="M178" s="2"/>
      <c r="O178" s="2"/>
      <c r="P178" s="2"/>
      <c r="Q178" s="2"/>
    </row>
    <row r="179" spans="12:17" x14ac:dyDescent="0.2">
      <c r="L179" s="2"/>
      <c r="M179" s="2"/>
      <c r="O179" s="2"/>
      <c r="P179" s="2"/>
      <c r="Q179" s="2"/>
    </row>
    <row r="180" spans="12:17" x14ac:dyDescent="0.2">
      <c r="L180" s="2"/>
      <c r="M180" s="2"/>
      <c r="O180" s="2"/>
      <c r="P180" s="2"/>
      <c r="Q180" s="2"/>
    </row>
    <row r="181" spans="12:17" x14ac:dyDescent="0.2">
      <c r="L181" s="2"/>
      <c r="M181" s="2"/>
      <c r="O181" s="2"/>
      <c r="P181" s="2"/>
      <c r="Q181" s="2"/>
    </row>
    <row r="182" spans="12:17" x14ac:dyDescent="0.2">
      <c r="L182" s="2"/>
      <c r="M182" s="2"/>
      <c r="O182" s="2"/>
      <c r="P182" s="2"/>
      <c r="Q182" s="2"/>
    </row>
    <row r="183" spans="12:17" x14ac:dyDescent="0.2">
      <c r="L183" s="2"/>
      <c r="M183" s="2"/>
      <c r="O183" s="2"/>
      <c r="P183" s="2"/>
      <c r="Q183" s="2"/>
    </row>
    <row r="184" spans="12:17" x14ac:dyDescent="0.2">
      <c r="L184" s="2"/>
      <c r="M184" s="2"/>
      <c r="O184" s="2"/>
      <c r="P184" s="2"/>
      <c r="Q184" s="2"/>
    </row>
    <row r="185" spans="12:17" x14ac:dyDescent="0.2">
      <c r="L185" s="2"/>
      <c r="M185" s="2"/>
      <c r="O185" s="2"/>
      <c r="P185" s="2"/>
      <c r="Q185" s="2"/>
    </row>
    <row r="186" spans="12:17" x14ac:dyDescent="0.2">
      <c r="L186" s="2"/>
      <c r="M186" s="2"/>
      <c r="O186" s="2"/>
      <c r="P186" s="2"/>
      <c r="Q186" s="2"/>
    </row>
    <row r="187" spans="12:17" x14ac:dyDescent="0.2">
      <c r="L187" s="2"/>
      <c r="M187" s="2"/>
      <c r="O187" s="2"/>
      <c r="P187" s="2"/>
      <c r="Q187" s="2"/>
    </row>
    <row r="188" spans="12:17" x14ac:dyDescent="0.2">
      <c r="L188" s="2"/>
      <c r="M188" s="2"/>
      <c r="O188" s="2"/>
      <c r="P188" s="2"/>
      <c r="Q188" s="2"/>
    </row>
    <row r="189" spans="12:17" x14ac:dyDescent="0.2">
      <c r="L189" s="2"/>
      <c r="M189" s="2"/>
      <c r="O189" s="2"/>
      <c r="P189" s="2"/>
      <c r="Q189" s="2"/>
    </row>
    <row r="190" spans="12:17" x14ac:dyDescent="0.2">
      <c r="L190" s="2"/>
      <c r="M190" s="2"/>
      <c r="O190" s="2"/>
      <c r="P190" s="2"/>
      <c r="Q190" s="2"/>
    </row>
    <row r="191" spans="12:17" x14ac:dyDescent="0.2">
      <c r="L191" s="2"/>
      <c r="M191" s="2"/>
      <c r="O191" s="2"/>
      <c r="P191" s="2"/>
      <c r="Q191" s="2"/>
    </row>
    <row r="192" spans="12:17" x14ac:dyDescent="0.2">
      <c r="L192" s="2"/>
      <c r="M192" s="2"/>
      <c r="O192" s="2"/>
      <c r="P192" s="2"/>
      <c r="Q192" s="2"/>
    </row>
    <row r="193" spans="12:17" x14ac:dyDescent="0.2">
      <c r="L193" s="2"/>
      <c r="M193" s="2"/>
      <c r="O193" s="2"/>
      <c r="P193" s="2"/>
      <c r="Q193" s="2"/>
    </row>
    <row r="194" spans="12:17" x14ac:dyDescent="0.2">
      <c r="L194" s="2"/>
      <c r="M194" s="2"/>
      <c r="O194" s="2"/>
      <c r="P194" s="2"/>
      <c r="Q194" s="2"/>
    </row>
    <row r="195" spans="12:17" x14ac:dyDescent="0.2">
      <c r="L195" s="2"/>
      <c r="M195" s="2"/>
      <c r="O195" s="2"/>
      <c r="P195" s="2"/>
      <c r="Q195" s="2"/>
    </row>
    <row r="196" spans="12:17" x14ac:dyDescent="0.2">
      <c r="L196" s="2"/>
      <c r="M196" s="2"/>
      <c r="O196" s="2"/>
      <c r="P196" s="2"/>
      <c r="Q196" s="2"/>
    </row>
    <row r="197" spans="12:17" x14ac:dyDescent="0.2">
      <c r="L197" s="2"/>
      <c r="M197" s="2"/>
      <c r="O197" s="2"/>
      <c r="P197" s="2"/>
      <c r="Q197" s="2"/>
    </row>
    <row r="198" spans="12:17" x14ac:dyDescent="0.2">
      <c r="L198" s="2"/>
      <c r="M198" s="2"/>
      <c r="O198" s="2"/>
      <c r="P198" s="2"/>
      <c r="Q198" s="2"/>
    </row>
    <row r="199" spans="12:17" x14ac:dyDescent="0.2">
      <c r="L199" s="2"/>
      <c r="M199" s="2"/>
      <c r="O199" s="2"/>
      <c r="P199" s="2"/>
      <c r="Q199" s="2"/>
    </row>
    <row r="200" spans="12:17" x14ac:dyDescent="0.2">
      <c r="L200" s="2"/>
      <c r="M200" s="2"/>
      <c r="O200" s="2"/>
      <c r="P200" s="2"/>
      <c r="Q200" s="2"/>
    </row>
    <row r="201" spans="12:17" x14ac:dyDescent="0.2">
      <c r="L201" s="2"/>
      <c r="M201" s="2"/>
      <c r="O201" s="2"/>
      <c r="P201" s="2"/>
      <c r="Q201" s="2"/>
    </row>
    <row r="202" spans="12:17" x14ac:dyDescent="0.2">
      <c r="L202" s="2"/>
      <c r="M202" s="2"/>
      <c r="O202" s="2"/>
      <c r="P202" s="2"/>
      <c r="Q202" s="2"/>
    </row>
    <row r="203" spans="12:17" x14ac:dyDescent="0.2">
      <c r="L203" s="2"/>
      <c r="M203" s="2"/>
      <c r="O203" s="2"/>
      <c r="P203" s="2"/>
      <c r="Q203" s="2"/>
    </row>
    <row r="204" spans="12:17" x14ac:dyDescent="0.2">
      <c r="L204" s="2"/>
      <c r="M204" s="2"/>
      <c r="O204" s="2"/>
      <c r="P204" s="2"/>
      <c r="Q204" s="2"/>
    </row>
    <row r="205" spans="12:17" x14ac:dyDescent="0.2">
      <c r="L205" s="2"/>
      <c r="M205" s="2"/>
      <c r="O205" s="2"/>
      <c r="P205" s="2"/>
      <c r="Q205" s="2"/>
    </row>
    <row r="206" spans="12:17" x14ac:dyDescent="0.2">
      <c r="L206" s="2"/>
      <c r="M206" s="2"/>
      <c r="O206" s="2"/>
      <c r="P206" s="2"/>
      <c r="Q206" s="2"/>
    </row>
    <row r="207" spans="12:17" x14ac:dyDescent="0.2">
      <c r="L207" s="2"/>
      <c r="M207" s="2"/>
      <c r="O207" s="2"/>
      <c r="P207" s="2"/>
      <c r="Q207" s="2"/>
    </row>
    <row r="208" spans="12:17" x14ac:dyDescent="0.2">
      <c r="L208" s="2"/>
      <c r="M208" s="2"/>
      <c r="O208" s="2"/>
      <c r="P208" s="2"/>
      <c r="Q208" s="2"/>
    </row>
    <row r="209" spans="12:17" x14ac:dyDescent="0.2">
      <c r="L209" s="2"/>
      <c r="M209" s="2"/>
      <c r="O209" s="2"/>
      <c r="P209" s="2"/>
      <c r="Q209" s="2"/>
    </row>
    <row r="210" spans="12:17" x14ac:dyDescent="0.2">
      <c r="L210" s="2"/>
      <c r="M210" s="2"/>
      <c r="O210" s="2"/>
      <c r="P210" s="2"/>
      <c r="Q210" s="2"/>
    </row>
    <row r="211" spans="12:17" x14ac:dyDescent="0.2">
      <c r="L211" s="2"/>
      <c r="M211" s="2"/>
      <c r="O211" s="2"/>
      <c r="P211" s="2"/>
      <c r="Q211" s="2"/>
    </row>
    <row r="212" spans="12:17" x14ac:dyDescent="0.2">
      <c r="L212" s="2"/>
      <c r="M212" s="2"/>
      <c r="O212" s="2"/>
      <c r="P212" s="2"/>
      <c r="Q212" s="2"/>
    </row>
    <row r="213" spans="12:17" x14ac:dyDescent="0.2">
      <c r="L213" s="2"/>
      <c r="M213" s="2"/>
      <c r="O213" s="2"/>
      <c r="P213" s="2"/>
      <c r="Q213" s="2"/>
    </row>
    <row r="214" spans="12:17" x14ac:dyDescent="0.2">
      <c r="L214" s="2"/>
      <c r="M214" s="2"/>
      <c r="O214" s="2"/>
      <c r="P214" s="2"/>
      <c r="Q214" s="2"/>
    </row>
    <row r="215" spans="12:17" x14ac:dyDescent="0.2">
      <c r="L215" s="2"/>
      <c r="M215" s="2"/>
      <c r="O215" s="2"/>
      <c r="P215" s="2"/>
      <c r="Q215" s="2"/>
    </row>
    <row r="216" spans="12:17" x14ac:dyDescent="0.2">
      <c r="L216" s="2"/>
      <c r="M216" s="2"/>
      <c r="O216" s="2"/>
      <c r="P216" s="2"/>
      <c r="Q216" s="2"/>
    </row>
    <row r="217" spans="12:17" x14ac:dyDescent="0.2">
      <c r="L217" s="2"/>
      <c r="M217" s="2"/>
      <c r="O217" s="2"/>
      <c r="P217" s="2"/>
      <c r="Q217" s="2"/>
    </row>
    <row r="218" spans="12:17" x14ac:dyDescent="0.2">
      <c r="L218" s="2"/>
      <c r="M218" s="2"/>
      <c r="O218" s="2"/>
      <c r="P218" s="2"/>
      <c r="Q218" s="2"/>
    </row>
    <row r="219" spans="12:17" x14ac:dyDescent="0.2">
      <c r="L219" s="2"/>
      <c r="M219" s="2"/>
      <c r="O219" s="2"/>
      <c r="P219" s="2"/>
      <c r="Q219" s="2"/>
    </row>
    <row r="220" spans="12:17" x14ac:dyDescent="0.2">
      <c r="L220" s="2"/>
      <c r="M220" s="2"/>
      <c r="O220" s="2"/>
      <c r="P220" s="2"/>
      <c r="Q220" s="2"/>
    </row>
    <row r="221" spans="12:17" x14ac:dyDescent="0.2">
      <c r="L221" s="2"/>
      <c r="M221" s="2"/>
      <c r="O221" s="2"/>
      <c r="P221" s="2"/>
      <c r="Q221" s="2"/>
    </row>
    <row r="222" spans="12:17" x14ac:dyDescent="0.2">
      <c r="L222" s="2"/>
      <c r="M222" s="2"/>
      <c r="O222" s="2"/>
      <c r="P222" s="2"/>
      <c r="Q222" s="2"/>
    </row>
    <row r="223" spans="12:17" x14ac:dyDescent="0.2">
      <c r="L223" s="2"/>
      <c r="M223" s="2"/>
      <c r="O223" s="2"/>
      <c r="P223" s="2"/>
      <c r="Q223" s="2"/>
    </row>
    <row r="224" spans="12:17" x14ac:dyDescent="0.2">
      <c r="L224" s="2"/>
      <c r="M224" s="2"/>
      <c r="O224" s="2"/>
      <c r="P224" s="2"/>
      <c r="Q224" s="2"/>
    </row>
    <row r="225" spans="12:17" x14ac:dyDescent="0.2">
      <c r="L225" s="2"/>
      <c r="M225" s="2"/>
      <c r="O225" s="2"/>
      <c r="P225" s="2"/>
      <c r="Q225" s="2"/>
    </row>
    <row r="226" spans="12:17" x14ac:dyDescent="0.2">
      <c r="L226" s="2"/>
      <c r="M226" s="2"/>
      <c r="O226" s="2"/>
      <c r="P226" s="2"/>
      <c r="Q226" s="2"/>
    </row>
    <row r="227" spans="12:17" x14ac:dyDescent="0.2">
      <c r="L227" s="2"/>
      <c r="M227" s="2"/>
      <c r="O227" s="2"/>
      <c r="P227" s="2"/>
      <c r="Q227" s="2"/>
    </row>
    <row r="228" spans="12:17" x14ac:dyDescent="0.2">
      <c r="L228" s="2"/>
      <c r="M228" s="2"/>
      <c r="O228" s="2"/>
      <c r="P228" s="2"/>
      <c r="Q228" s="2"/>
    </row>
    <row r="229" spans="12:17" x14ac:dyDescent="0.2">
      <c r="M229" s="2"/>
      <c r="O229" s="2"/>
      <c r="P229" s="2"/>
      <c r="Q229" s="2"/>
    </row>
    <row r="230" spans="12:17" x14ac:dyDescent="0.2">
      <c r="M230" s="2"/>
      <c r="O230" s="2"/>
      <c r="P230" s="2"/>
      <c r="Q230" s="2"/>
    </row>
    <row r="231" spans="12:17" x14ac:dyDescent="0.2">
      <c r="M231" s="2"/>
      <c r="O231" s="2"/>
      <c r="P231" s="2"/>
      <c r="Q231" s="2"/>
    </row>
    <row r="232" spans="12:17" x14ac:dyDescent="0.2">
      <c r="M232" s="2"/>
      <c r="O232" s="2"/>
      <c r="P232" s="2"/>
      <c r="Q232" s="2"/>
    </row>
    <row r="233" spans="12:17" x14ac:dyDescent="0.2">
      <c r="M233" s="2"/>
      <c r="O233" s="2"/>
      <c r="P233" s="2"/>
      <c r="Q233" s="2"/>
    </row>
    <row r="234" spans="12:17" x14ac:dyDescent="0.2">
      <c r="M234" s="2"/>
      <c r="O234" s="2"/>
      <c r="P234" s="2"/>
      <c r="Q234" s="2"/>
    </row>
    <row r="235" spans="12:17" x14ac:dyDescent="0.2">
      <c r="M235" s="2"/>
      <c r="O235" s="2"/>
      <c r="P235" s="2"/>
      <c r="Q235" s="2"/>
    </row>
    <row r="236" spans="12:17" x14ac:dyDescent="0.2">
      <c r="M236" s="2"/>
      <c r="O236" s="2"/>
      <c r="P236" s="2"/>
      <c r="Q236" s="2"/>
    </row>
    <row r="237" spans="12:17" x14ac:dyDescent="0.2">
      <c r="M237" s="2"/>
      <c r="O237" s="2"/>
      <c r="P237" s="2"/>
      <c r="Q237" s="2"/>
    </row>
    <row r="238" spans="12:17" x14ac:dyDescent="0.2">
      <c r="M238" s="2"/>
      <c r="O238" s="2"/>
      <c r="P238" s="2"/>
      <c r="Q238" s="2"/>
    </row>
    <row r="239" spans="12:17" x14ac:dyDescent="0.2">
      <c r="M239" s="2"/>
      <c r="O239" s="2"/>
      <c r="P239" s="2"/>
      <c r="Q239" s="2"/>
    </row>
    <row r="240" spans="12:17" x14ac:dyDescent="0.2">
      <c r="M240" s="2"/>
      <c r="O240" s="2"/>
      <c r="P240" s="2"/>
      <c r="Q240" s="2"/>
    </row>
  </sheetData>
  <sheetProtection algorithmName="SHA-512" hashValue="io60U5pmxl8eq+pCZXjfmUEThccl2A5iZF6Km4EnGTOqn6ipXwEm7SC+ayubUCmsjTQlJIlJA9oAXh6ykfH1nw==" saltValue="yrTGmz8TRAPQ6gooW9D73w==" spinCount="100000" sheet="1" objects="1" scenarios="1"/>
  <mergeCells count="35">
    <mergeCell ref="C4:D4"/>
    <mergeCell ref="E4:F4"/>
    <mergeCell ref="G4:I4"/>
    <mergeCell ref="J4:K4"/>
    <mergeCell ref="O4:P4"/>
    <mergeCell ref="O11:O12"/>
    <mergeCell ref="P11:Q11"/>
    <mergeCell ref="C5:D5"/>
    <mergeCell ref="E5:F5"/>
    <mergeCell ref="G5:I5"/>
    <mergeCell ref="J5:K5"/>
    <mergeCell ref="O5:P5"/>
    <mergeCell ref="B49:B60"/>
    <mergeCell ref="B13:B24"/>
    <mergeCell ref="H13:H24"/>
    <mergeCell ref="B25:B36"/>
    <mergeCell ref="H25:H36"/>
    <mergeCell ref="B37:B48"/>
    <mergeCell ref="H37:H48"/>
    <mergeCell ref="R11:R12"/>
    <mergeCell ref="N13:N24"/>
    <mergeCell ref="N25:N36"/>
    <mergeCell ref="N37:N48"/>
    <mergeCell ref="A2:S2"/>
    <mergeCell ref="O7:P7"/>
    <mergeCell ref="O8:P8"/>
    <mergeCell ref="B11:B12"/>
    <mergeCell ref="C11:C12"/>
    <mergeCell ref="D11:E11"/>
    <mergeCell ref="F11:F12"/>
    <mergeCell ref="H11:H12"/>
    <mergeCell ref="I11:I12"/>
    <mergeCell ref="J11:K11"/>
    <mergeCell ref="L11:L12"/>
    <mergeCell ref="N11:N12"/>
  </mergeCells>
  <phoneticPr fontId="3"/>
  <pageMargins left="0.25" right="0.25"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V249"/>
  <sheetViews>
    <sheetView workbookViewId="0">
      <selection activeCell="C29" sqref="C29"/>
    </sheetView>
  </sheetViews>
  <sheetFormatPr defaultColWidth="9" defaultRowHeight="13" x14ac:dyDescent="0.2"/>
  <cols>
    <col min="1" max="1" width="4.25" style="1" customWidth="1"/>
    <col min="2" max="2" width="4.75" style="1" customWidth="1"/>
    <col min="3" max="3" width="6.5" style="1" customWidth="1"/>
    <col min="4" max="5" width="10.5" style="1" customWidth="1"/>
    <col min="6" max="6" width="12.5" style="1" customWidth="1"/>
    <col min="7" max="7" width="1.75" style="1" customWidth="1"/>
    <col min="8" max="8" width="4.75" style="1" customWidth="1"/>
    <col min="9" max="9" width="6.5" style="1" customWidth="1"/>
    <col min="10" max="11" width="10.5" style="1" customWidth="1"/>
    <col min="12" max="12" width="12.5" style="1" customWidth="1"/>
    <col min="13" max="13" width="1.75" style="1" customWidth="1"/>
    <col min="14" max="14" width="4.75" style="1" customWidth="1"/>
    <col min="15" max="17" width="9" style="1"/>
    <col min="18" max="18" width="10.5" style="1" customWidth="1"/>
    <col min="19" max="19" width="1.75" style="1" customWidth="1"/>
    <col min="20" max="20" width="4.75" style="1" customWidth="1"/>
    <col min="21" max="23" width="9" style="1"/>
    <col min="24" max="24" width="10.75" style="1" customWidth="1"/>
    <col min="25" max="16384" width="9" style="1"/>
  </cols>
  <sheetData>
    <row r="1" spans="1:22" ht="13.5" thickBot="1" x14ac:dyDescent="0.25">
      <c r="E1" s="32"/>
      <c r="F1" s="32"/>
      <c r="G1" s="32"/>
      <c r="H1" s="32"/>
      <c r="I1" s="32"/>
    </row>
    <row r="2" spans="1:22" s="27" customFormat="1" ht="19.5" customHeight="1" x14ac:dyDescent="0.55000000000000004">
      <c r="C2" s="152" t="s">
        <v>14</v>
      </c>
      <c r="D2" s="140"/>
      <c r="E2" s="153" t="s">
        <v>13</v>
      </c>
      <c r="F2" s="140"/>
      <c r="G2" s="154" t="s">
        <v>12</v>
      </c>
      <c r="H2" s="142"/>
      <c r="I2" s="143"/>
      <c r="J2" s="153" t="s">
        <v>11</v>
      </c>
      <c r="K2" s="144"/>
      <c r="L2" s="29"/>
      <c r="M2" s="31"/>
      <c r="O2" s="155" t="s">
        <v>10</v>
      </c>
      <c r="P2" s="146"/>
      <c r="Q2" s="40"/>
      <c r="V2" s="30"/>
    </row>
    <row r="3" spans="1:22" s="27" customFormat="1" ht="19.5" customHeight="1" thickBot="1" x14ac:dyDescent="0.6">
      <c r="C3" s="147">
        <v>12000000</v>
      </c>
      <c r="D3" s="148"/>
      <c r="E3" s="129">
        <v>120</v>
      </c>
      <c r="F3" s="130"/>
      <c r="G3" s="149">
        <v>5.4000000000000003E-3</v>
      </c>
      <c r="H3" s="150"/>
      <c r="I3" s="151"/>
      <c r="J3" s="129">
        <f>PMT(G3/12,E3,C3)</f>
        <v>-102746.79166691792</v>
      </c>
      <c r="K3" s="134"/>
      <c r="L3" s="29"/>
      <c r="M3" s="28"/>
      <c r="O3" s="135">
        <f>SUM(E10:E69,K10:K69)</f>
        <v>-329615.00003014994</v>
      </c>
      <c r="P3" s="136"/>
      <c r="Q3" s="40"/>
    </row>
    <row r="4" spans="1:22" s="27" customFormat="1" ht="11.25" customHeight="1" thickBot="1" x14ac:dyDescent="0.6">
      <c r="C4" s="47"/>
      <c r="D4" s="47"/>
      <c r="E4" s="47"/>
      <c r="F4" s="47"/>
      <c r="G4" s="39"/>
      <c r="H4" s="39"/>
      <c r="I4" s="39"/>
      <c r="J4" s="47"/>
      <c r="K4" s="47"/>
      <c r="L4" s="38"/>
      <c r="M4" s="28"/>
      <c r="O4" s="37"/>
      <c r="P4" s="36"/>
      <c r="Q4" s="30"/>
    </row>
    <row r="5" spans="1:22" ht="19.5" customHeight="1" x14ac:dyDescent="0.2">
      <c r="C5" s="2"/>
      <c r="D5" s="2"/>
      <c r="E5" s="2"/>
      <c r="F5" s="7"/>
      <c r="G5" s="2"/>
      <c r="I5" s="2"/>
      <c r="J5" s="2"/>
      <c r="K5" s="2"/>
      <c r="L5" s="7"/>
      <c r="M5" s="2"/>
      <c r="N5" s="35"/>
      <c r="O5" s="156" t="s">
        <v>15</v>
      </c>
      <c r="P5" s="157"/>
      <c r="Q5" s="2"/>
    </row>
    <row r="6" spans="1:22" ht="19.5" customHeight="1" thickBot="1" x14ac:dyDescent="0.25">
      <c r="C6" s="2"/>
      <c r="D6" s="2"/>
      <c r="E6" s="2"/>
      <c r="F6" s="7"/>
      <c r="G6" s="2"/>
      <c r="I6" s="2"/>
      <c r="J6" s="2"/>
      <c r="K6" s="2"/>
      <c r="L6" s="7"/>
      <c r="M6" s="2"/>
      <c r="N6" s="35"/>
      <c r="O6" s="158">
        <f>ROUNDDOWN(SUM(E10:E69),0)</f>
        <v>-245784</v>
      </c>
      <c r="P6" s="159"/>
      <c r="Q6" s="2"/>
    </row>
    <row r="7" spans="1:22" ht="13.5" thickBot="1" x14ac:dyDescent="0.25">
      <c r="C7" s="2"/>
      <c r="D7" s="26"/>
      <c r="E7" s="26"/>
      <c r="F7" s="2"/>
      <c r="G7" s="7"/>
      <c r="I7" s="2"/>
      <c r="J7" s="26"/>
      <c r="K7" s="26"/>
      <c r="L7" s="2"/>
      <c r="M7" s="2"/>
      <c r="O7" s="2"/>
      <c r="P7" s="2"/>
      <c r="Q7" s="2"/>
    </row>
    <row r="8" spans="1:22" ht="14.25" customHeight="1" x14ac:dyDescent="0.2">
      <c r="B8" s="160" t="s">
        <v>7</v>
      </c>
      <c r="C8" s="162" t="s">
        <v>6</v>
      </c>
      <c r="D8" s="164" t="s">
        <v>8</v>
      </c>
      <c r="E8" s="164"/>
      <c r="F8" s="165" t="s">
        <v>4</v>
      </c>
      <c r="G8" s="47"/>
      <c r="H8" s="160" t="s">
        <v>7</v>
      </c>
      <c r="I8" s="162" t="s">
        <v>6</v>
      </c>
      <c r="J8" s="168" t="s">
        <v>8</v>
      </c>
      <c r="K8" s="169"/>
      <c r="L8" s="165" t="s">
        <v>4</v>
      </c>
      <c r="M8" s="34"/>
    </row>
    <row r="9" spans="1:22" ht="13.5" thickBot="1" x14ac:dyDescent="0.25">
      <c r="B9" s="161"/>
      <c r="C9" s="163"/>
      <c r="D9" s="24" t="s">
        <v>3</v>
      </c>
      <c r="E9" s="48" t="s">
        <v>2</v>
      </c>
      <c r="F9" s="166"/>
      <c r="G9" s="47"/>
      <c r="H9" s="161"/>
      <c r="I9" s="167"/>
      <c r="J9" s="46" t="s">
        <v>1</v>
      </c>
      <c r="K9" s="46" t="s">
        <v>0</v>
      </c>
      <c r="L9" s="166"/>
      <c r="M9" s="34"/>
    </row>
    <row r="10" spans="1:22" ht="18" x14ac:dyDescent="0.55000000000000004">
      <c r="B10" s="175">
        <v>1</v>
      </c>
      <c r="C10" s="23">
        <v>1</v>
      </c>
      <c r="D10" s="22">
        <f t="shared" ref="D10:D69" si="0">PPMT($G$3/12,C10,$E$3,$C$3)</f>
        <v>-97346.79166691791</v>
      </c>
      <c r="E10" s="21">
        <f t="shared" ref="E10:E69" si="1">IPMT($G$3/12,C10,$E$3,$C$3)</f>
        <v>-5400.0000000000009</v>
      </c>
      <c r="F10" s="20">
        <f>C3+D10</f>
        <v>11902653.208333082</v>
      </c>
      <c r="G10" s="8"/>
      <c r="H10" s="173">
        <v>6</v>
      </c>
      <c r="I10" s="18">
        <v>61</v>
      </c>
      <c r="J10" s="16">
        <f t="shared" ref="J10:J69" si="2">PPMT($G$3/12,I10,$E$3,$C$3)</f>
        <v>-100010.35207839074</v>
      </c>
      <c r="K10" s="41">
        <f t="shared" ref="K10:K69" si="3">IPMT($G$3/12,I10,$E$3,$C$3)</f>
        <v>-2736.4395885271706</v>
      </c>
      <c r="L10" s="15">
        <f>F69+J10</f>
        <v>5980966.5113153299</v>
      </c>
      <c r="M10" s="33"/>
      <c r="Q10" s="3"/>
    </row>
    <row r="11" spans="1:22" ht="18" x14ac:dyDescent="0.55000000000000004">
      <c r="B11" s="171"/>
      <c r="C11" s="12">
        <v>2</v>
      </c>
      <c r="D11" s="11">
        <f t="shared" si="0"/>
        <v>-97390.597723168015</v>
      </c>
      <c r="E11" s="13">
        <f t="shared" si="1"/>
        <v>-5356.1939437498886</v>
      </c>
      <c r="F11" s="10">
        <f t="shared" ref="F11:F69" si="4">F10+D11</f>
        <v>11805262.610609915</v>
      </c>
      <c r="G11" s="8"/>
      <c r="H11" s="173"/>
      <c r="I11" s="11">
        <v>62</v>
      </c>
      <c r="J11" s="11">
        <f t="shared" si="2"/>
        <v>-100055.35673682603</v>
      </c>
      <c r="K11" s="42">
        <f t="shared" si="3"/>
        <v>-2691.4349300918948</v>
      </c>
      <c r="L11" s="10">
        <f t="shared" ref="L11:L69" si="5">L10+J11</f>
        <v>5880911.1545785042</v>
      </c>
      <c r="M11" s="33"/>
    </row>
    <row r="12" spans="1:22" ht="18" x14ac:dyDescent="0.55000000000000004">
      <c r="A12" s="3"/>
      <c r="B12" s="171"/>
      <c r="C12" s="12">
        <v>3</v>
      </c>
      <c r="D12" s="11">
        <f t="shared" si="0"/>
        <v>-97434.423492143454</v>
      </c>
      <c r="E12" s="13">
        <f t="shared" si="1"/>
        <v>-5312.3681747744622</v>
      </c>
      <c r="F12" s="10">
        <f t="shared" si="4"/>
        <v>11707828.187117772</v>
      </c>
      <c r="G12" s="8"/>
      <c r="H12" s="173"/>
      <c r="I12" s="11">
        <v>63</v>
      </c>
      <c r="J12" s="11">
        <f t="shared" si="2"/>
        <v>-100100.3816473576</v>
      </c>
      <c r="K12" s="42">
        <f t="shared" si="3"/>
        <v>-2646.4100195603228</v>
      </c>
      <c r="L12" s="10">
        <f t="shared" si="5"/>
        <v>5780810.7729311464</v>
      </c>
      <c r="M12" s="33"/>
    </row>
    <row r="13" spans="1:22" ht="18" x14ac:dyDescent="0.55000000000000004">
      <c r="B13" s="171"/>
      <c r="C13" s="12">
        <v>4</v>
      </c>
      <c r="D13" s="11">
        <f t="shared" si="0"/>
        <v>-97478.268982714915</v>
      </c>
      <c r="E13" s="13">
        <f t="shared" si="1"/>
        <v>-5268.522684202997</v>
      </c>
      <c r="F13" s="10">
        <f t="shared" si="4"/>
        <v>11610349.918135058</v>
      </c>
      <c r="G13" s="8"/>
      <c r="H13" s="173"/>
      <c r="I13" s="11">
        <v>64</v>
      </c>
      <c r="J13" s="11">
        <f t="shared" si="2"/>
        <v>-100145.42681909891</v>
      </c>
      <c r="K13" s="42">
        <f t="shared" si="3"/>
        <v>-2601.3648478190125</v>
      </c>
      <c r="L13" s="10">
        <f t="shared" si="5"/>
        <v>5680665.3461120473</v>
      </c>
      <c r="M13" s="33"/>
    </row>
    <row r="14" spans="1:22" ht="18" x14ac:dyDescent="0.55000000000000004">
      <c r="B14" s="171"/>
      <c r="C14" s="12">
        <v>5</v>
      </c>
      <c r="D14" s="11">
        <f t="shared" si="0"/>
        <v>-97522.134203757145</v>
      </c>
      <c r="E14" s="13">
        <f t="shared" si="1"/>
        <v>-5224.6574631607755</v>
      </c>
      <c r="F14" s="10">
        <f t="shared" si="4"/>
        <v>11512827.783931302</v>
      </c>
      <c r="G14" s="8"/>
      <c r="H14" s="173"/>
      <c r="I14" s="11">
        <v>65</v>
      </c>
      <c r="J14" s="11">
        <f t="shared" si="2"/>
        <v>-100190.4922611675</v>
      </c>
      <c r="K14" s="42">
        <f t="shared" si="3"/>
        <v>-2556.2994057504179</v>
      </c>
      <c r="L14" s="10">
        <f t="shared" si="5"/>
        <v>5580474.8538508797</v>
      </c>
      <c r="M14" s="33"/>
    </row>
    <row r="15" spans="1:22" ht="18" x14ac:dyDescent="0.55000000000000004">
      <c r="B15" s="171"/>
      <c r="C15" s="12">
        <v>6</v>
      </c>
      <c r="D15" s="11">
        <f t="shared" si="0"/>
        <v>-97566.019164148835</v>
      </c>
      <c r="E15" s="13">
        <f t="shared" si="1"/>
        <v>-5180.7725027690858</v>
      </c>
      <c r="F15" s="10">
        <f t="shared" si="4"/>
        <v>11415261.764767153</v>
      </c>
      <c r="G15" s="8"/>
      <c r="H15" s="173"/>
      <c r="I15" s="11">
        <v>66</v>
      </c>
      <c r="J15" s="11">
        <f t="shared" si="2"/>
        <v>-100235.57798268502</v>
      </c>
      <c r="K15" s="42">
        <f t="shared" si="3"/>
        <v>-2511.2136842328928</v>
      </c>
      <c r="L15" s="10">
        <f t="shared" si="5"/>
        <v>5480239.2758681951</v>
      </c>
      <c r="M15" s="33"/>
    </row>
    <row r="16" spans="1:22" ht="18" x14ac:dyDescent="0.55000000000000004">
      <c r="B16" s="171"/>
      <c r="C16" s="12">
        <v>7</v>
      </c>
      <c r="D16" s="11">
        <f t="shared" si="0"/>
        <v>-97609.923872772706</v>
      </c>
      <c r="E16" s="13">
        <f t="shared" si="1"/>
        <v>-5136.8677941452188</v>
      </c>
      <c r="F16" s="10">
        <f t="shared" si="4"/>
        <v>11317651.840894381</v>
      </c>
      <c r="G16" s="8"/>
      <c r="H16" s="173"/>
      <c r="I16" s="11">
        <v>67</v>
      </c>
      <c r="J16" s="11">
        <f t="shared" si="2"/>
        <v>-100280.68399277724</v>
      </c>
      <c r="K16" s="42">
        <f t="shared" si="3"/>
        <v>-2466.1076741406837</v>
      </c>
      <c r="L16" s="10">
        <f t="shared" si="5"/>
        <v>5379958.5918754181</v>
      </c>
      <c r="M16" s="33"/>
    </row>
    <row r="17" spans="2:17" ht="18" x14ac:dyDescent="0.55000000000000004">
      <c r="B17" s="171"/>
      <c r="C17" s="12">
        <v>8</v>
      </c>
      <c r="D17" s="11">
        <f t="shared" si="0"/>
        <v>-97653.848338515454</v>
      </c>
      <c r="E17" s="13">
        <f t="shared" si="1"/>
        <v>-5092.9433284024708</v>
      </c>
      <c r="F17" s="10">
        <f t="shared" si="4"/>
        <v>11219997.992555866</v>
      </c>
      <c r="G17" s="8"/>
      <c r="H17" s="173"/>
      <c r="I17" s="11">
        <v>68</v>
      </c>
      <c r="J17" s="11">
        <f t="shared" si="2"/>
        <v>-100325.81030057398</v>
      </c>
      <c r="K17" s="42">
        <f t="shared" si="3"/>
        <v>-2420.981366343934</v>
      </c>
      <c r="L17" s="10">
        <f t="shared" si="5"/>
        <v>5279632.7815748444</v>
      </c>
      <c r="M17" s="33"/>
    </row>
    <row r="18" spans="2:17" ht="18" x14ac:dyDescent="0.55000000000000004">
      <c r="B18" s="171"/>
      <c r="C18" s="12">
        <v>9</v>
      </c>
      <c r="D18" s="11">
        <f t="shared" si="0"/>
        <v>-97697.792570267775</v>
      </c>
      <c r="E18" s="13">
        <f t="shared" si="1"/>
        <v>-5048.9990966501382</v>
      </c>
      <c r="F18" s="10">
        <f t="shared" si="4"/>
        <v>11122300.199985599</v>
      </c>
      <c r="G18" s="8"/>
      <c r="H18" s="173"/>
      <c r="I18" s="11">
        <v>69</v>
      </c>
      <c r="J18" s="11">
        <f t="shared" si="2"/>
        <v>-100370.95691520923</v>
      </c>
      <c r="K18" s="42">
        <f t="shared" si="3"/>
        <v>-2375.8347517086763</v>
      </c>
      <c r="L18" s="10">
        <f t="shared" si="5"/>
        <v>5179261.8246596353</v>
      </c>
      <c r="M18" s="33"/>
    </row>
    <row r="19" spans="2:17" ht="18" x14ac:dyDescent="0.55000000000000004">
      <c r="B19" s="171"/>
      <c r="C19" s="12">
        <v>10</v>
      </c>
      <c r="D19" s="11">
        <f t="shared" si="0"/>
        <v>-97741.756576924396</v>
      </c>
      <c r="E19" s="13">
        <f t="shared" si="1"/>
        <v>-5005.0350899935193</v>
      </c>
      <c r="F19" s="10">
        <f t="shared" si="4"/>
        <v>11024558.443408675</v>
      </c>
      <c r="G19" s="8"/>
      <c r="H19" s="173"/>
      <c r="I19" s="11">
        <v>70</v>
      </c>
      <c r="J19" s="11">
        <f t="shared" si="2"/>
        <v>-100416.12384582107</v>
      </c>
      <c r="K19" s="42">
        <f t="shared" si="3"/>
        <v>-2330.6678210968321</v>
      </c>
      <c r="L19" s="10">
        <f t="shared" si="5"/>
        <v>5078845.7008138141</v>
      </c>
      <c r="M19" s="33"/>
    </row>
    <row r="20" spans="2:17" ht="18" x14ac:dyDescent="0.55000000000000004">
      <c r="B20" s="171"/>
      <c r="C20" s="12">
        <v>11</v>
      </c>
      <c r="D20" s="11">
        <f t="shared" si="0"/>
        <v>-97785.740367384016</v>
      </c>
      <c r="E20" s="13">
        <f t="shared" si="1"/>
        <v>-4961.0512995339031</v>
      </c>
      <c r="F20" s="10">
        <f t="shared" si="4"/>
        <v>10926772.703041291</v>
      </c>
      <c r="G20" s="8"/>
      <c r="H20" s="173"/>
      <c r="I20" s="11">
        <v>71</v>
      </c>
      <c r="J20" s="11">
        <f t="shared" si="2"/>
        <v>-100461.31110155171</v>
      </c>
      <c r="K20" s="42">
        <f t="shared" si="3"/>
        <v>-2285.4805653662124</v>
      </c>
      <c r="L20" s="10">
        <f t="shared" si="5"/>
        <v>4978384.389712262</v>
      </c>
      <c r="M20" s="33"/>
    </row>
    <row r="21" spans="2:17" ht="18" x14ac:dyDescent="0.55000000000000004">
      <c r="B21" s="171"/>
      <c r="C21" s="12">
        <v>12</v>
      </c>
      <c r="D21" s="11">
        <f t="shared" si="0"/>
        <v>-97829.743950549338</v>
      </c>
      <c r="E21" s="13">
        <f t="shared" si="1"/>
        <v>-4917.047716368581</v>
      </c>
      <c r="F21" s="10">
        <f t="shared" si="4"/>
        <v>10828942.959090741</v>
      </c>
      <c r="G21" s="8"/>
      <c r="H21" s="173"/>
      <c r="I21" s="11">
        <v>72</v>
      </c>
      <c r="J21" s="11">
        <f t="shared" si="2"/>
        <v>-100506.5186915474</v>
      </c>
      <c r="K21" s="42">
        <f t="shared" si="3"/>
        <v>-2240.2729753705144</v>
      </c>
      <c r="L21" s="10">
        <f t="shared" si="5"/>
        <v>4877877.8710207148</v>
      </c>
      <c r="M21" s="33"/>
    </row>
    <row r="22" spans="2:17" ht="18" x14ac:dyDescent="0.55000000000000004">
      <c r="B22" s="170">
        <v>2</v>
      </c>
      <c r="C22" s="12">
        <v>13</v>
      </c>
      <c r="D22" s="14">
        <f t="shared" si="0"/>
        <v>-97873.76733532708</v>
      </c>
      <c r="E22" s="13">
        <f t="shared" si="1"/>
        <v>-4873.0243315908319</v>
      </c>
      <c r="F22" s="10">
        <f t="shared" si="4"/>
        <v>10731069.191755414</v>
      </c>
      <c r="G22" s="8"/>
      <c r="H22" s="170">
        <v>7</v>
      </c>
      <c r="I22" s="11">
        <v>73</v>
      </c>
      <c r="J22" s="14">
        <f t="shared" si="2"/>
        <v>-100551.7466249586</v>
      </c>
      <c r="K22" s="42">
        <f t="shared" si="3"/>
        <v>-2195.0450419593176</v>
      </c>
      <c r="L22" s="10">
        <f t="shared" si="5"/>
        <v>4777326.1243957561</v>
      </c>
      <c r="M22" s="33"/>
    </row>
    <row r="23" spans="2:17" ht="18" x14ac:dyDescent="0.55000000000000004">
      <c r="B23" s="171"/>
      <c r="C23" s="12">
        <v>14</v>
      </c>
      <c r="D23" s="11">
        <f t="shared" si="0"/>
        <v>-97917.810530627976</v>
      </c>
      <c r="E23" s="13">
        <f t="shared" si="1"/>
        <v>-4828.9811362899354</v>
      </c>
      <c r="F23" s="10">
        <f t="shared" si="4"/>
        <v>10633151.381224787</v>
      </c>
      <c r="G23" s="8"/>
      <c r="H23" s="171"/>
      <c r="I23" s="11">
        <v>74</v>
      </c>
      <c r="J23" s="11">
        <f t="shared" si="2"/>
        <v>-100596.99491093984</v>
      </c>
      <c r="K23" s="42">
        <f t="shared" si="3"/>
        <v>-2149.7967559780868</v>
      </c>
      <c r="L23" s="10">
        <f t="shared" si="5"/>
        <v>4676729.1294848165</v>
      </c>
      <c r="M23" s="33"/>
    </row>
    <row r="24" spans="2:17" ht="18" x14ac:dyDescent="0.55000000000000004">
      <c r="B24" s="171"/>
      <c r="C24" s="12">
        <v>15</v>
      </c>
      <c r="D24" s="11">
        <f t="shared" si="0"/>
        <v>-97961.873545366761</v>
      </c>
      <c r="E24" s="13">
        <f t="shared" si="1"/>
        <v>-4784.9181215511526</v>
      </c>
      <c r="F24" s="10">
        <f t="shared" si="4"/>
        <v>10535189.50767942</v>
      </c>
      <c r="G24" s="8"/>
      <c r="H24" s="171"/>
      <c r="I24" s="11">
        <v>75</v>
      </c>
      <c r="J24" s="11">
        <f t="shared" si="2"/>
        <v>-100642.26355864976</v>
      </c>
      <c r="K24" s="42">
        <f t="shared" si="3"/>
        <v>-2104.5281082681636</v>
      </c>
      <c r="L24" s="10">
        <f t="shared" si="5"/>
        <v>4576086.865926167</v>
      </c>
      <c r="M24" s="33"/>
    </row>
    <row r="25" spans="2:17" ht="18" x14ac:dyDescent="0.55000000000000004">
      <c r="B25" s="171"/>
      <c r="C25" s="12">
        <v>16</v>
      </c>
      <c r="D25" s="11">
        <f t="shared" si="0"/>
        <v>-98005.956388462189</v>
      </c>
      <c r="E25" s="13">
        <f t="shared" si="1"/>
        <v>-4740.8352784557374</v>
      </c>
      <c r="F25" s="10">
        <f t="shared" si="4"/>
        <v>10437183.551290957</v>
      </c>
      <c r="G25" s="8"/>
      <c r="H25" s="171"/>
      <c r="I25" s="11">
        <v>76</v>
      </c>
      <c r="J25" s="11">
        <f t="shared" si="2"/>
        <v>-100687.55257725115</v>
      </c>
      <c r="K25" s="42">
        <f t="shared" si="3"/>
        <v>-2059.2390896667712</v>
      </c>
      <c r="L25" s="10">
        <f t="shared" si="5"/>
        <v>4475399.3133489154</v>
      </c>
      <c r="M25" s="33"/>
    </row>
    <row r="26" spans="2:17" ht="18" x14ac:dyDescent="0.55000000000000004">
      <c r="B26" s="171"/>
      <c r="C26" s="12">
        <v>17</v>
      </c>
      <c r="D26" s="11">
        <f t="shared" si="0"/>
        <v>-98050.059068836985</v>
      </c>
      <c r="E26" s="13">
        <f t="shared" si="1"/>
        <v>-4696.7325980809292</v>
      </c>
      <c r="F26" s="10">
        <f t="shared" si="4"/>
        <v>10339133.492222121</v>
      </c>
      <c r="G26" s="8"/>
      <c r="H26" s="171"/>
      <c r="I26" s="11">
        <v>77</v>
      </c>
      <c r="J26" s="11">
        <f t="shared" si="2"/>
        <v>-100732.8619759109</v>
      </c>
      <c r="K26" s="42">
        <f t="shared" si="3"/>
        <v>-2013.9296910070079</v>
      </c>
      <c r="L26" s="10">
        <f t="shared" si="5"/>
        <v>4374666.4513730044</v>
      </c>
      <c r="M26" s="33"/>
    </row>
    <row r="27" spans="2:17" ht="18" x14ac:dyDescent="0.55000000000000004">
      <c r="B27" s="171"/>
      <c r="C27" s="12">
        <v>18</v>
      </c>
      <c r="D27" s="11">
        <f t="shared" si="0"/>
        <v>-98094.181595417976</v>
      </c>
      <c r="E27" s="13">
        <f t="shared" si="1"/>
        <v>-4652.610071499952</v>
      </c>
      <c r="F27" s="10">
        <f t="shared" si="4"/>
        <v>10241039.310626702</v>
      </c>
      <c r="G27" s="8"/>
      <c r="H27" s="171"/>
      <c r="I27" s="11">
        <v>78</v>
      </c>
      <c r="J27" s="11">
        <f t="shared" si="2"/>
        <v>-100778.19176380006</v>
      </c>
      <c r="K27" s="42">
        <f t="shared" si="3"/>
        <v>-1968.599903117848</v>
      </c>
      <c r="L27" s="10">
        <f t="shared" si="5"/>
        <v>4273888.2596092047</v>
      </c>
      <c r="M27" s="33"/>
      <c r="Q27" s="3"/>
    </row>
    <row r="28" spans="2:17" ht="18" x14ac:dyDescent="0.55000000000000004">
      <c r="B28" s="171"/>
      <c r="C28" s="12">
        <v>19</v>
      </c>
      <c r="D28" s="11">
        <f t="shared" si="0"/>
        <v>-98138.323977135908</v>
      </c>
      <c r="E28" s="13">
        <f t="shared" si="1"/>
        <v>-4608.4676897820145</v>
      </c>
      <c r="F28" s="10">
        <f t="shared" si="4"/>
        <v>10142900.986649567</v>
      </c>
      <c r="G28" s="8"/>
      <c r="H28" s="171"/>
      <c r="I28" s="11">
        <v>79</v>
      </c>
      <c r="J28" s="11">
        <f t="shared" si="2"/>
        <v>-100823.54195009379</v>
      </c>
      <c r="K28" s="42">
        <f t="shared" si="3"/>
        <v>-1923.2497168241384</v>
      </c>
      <c r="L28" s="10">
        <f t="shared" si="5"/>
        <v>4173064.7176591111</v>
      </c>
      <c r="M28" s="33"/>
    </row>
    <row r="29" spans="2:17" ht="18" x14ac:dyDescent="0.55000000000000004">
      <c r="B29" s="171"/>
      <c r="C29" s="12">
        <v>20</v>
      </c>
      <c r="D29" s="11">
        <f t="shared" si="0"/>
        <v>-98182.48622292561</v>
      </c>
      <c r="E29" s="13">
        <f t="shared" si="1"/>
        <v>-4564.3054439923035</v>
      </c>
      <c r="F29" s="10">
        <f t="shared" si="4"/>
        <v>10044718.500426641</v>
      </c>
      <c r="G29" s="8"/>
      <c r="H29" s="171"/>
      <c r="I29" s="11">
        <v>80</v>
      </c>
      <c r="J29" s="11">
        <f t="shared" si="2"/>
        <v>-100868.91254397132</v>
      </c>
      <c r="K29" s="42">
        <f t="shared" si="3"/>
        <v>-1877.879122946596</v>
      </c>
      <c r="L29" s="10">
        <f t="shared" si="5"/>
        <v>4072195.80511514</v>
      </c>
      <c r="M29" s="33"/>
    </row>
    <row r="30" spans="2:17" ht="18" x14ac:dyDescent="0.55000000000000004">
      <c r="B30" s="171"/>
      <c r="C30" s="12">
        <v>21</v>
      </c>
      <c r="D30" s="11">
        <f t="shared" si="0"/>
        <v>-98226.668341725919</v>
      </c>
      <c r="E30" s="13">
        <f t="shared" si="1"/>
        <v>-4520.1233251919866</v>
      </c>
      <c r="F30" s="10">
        <f t="shared" si="4"/>
        <v>9946491.8320849147</v>
      </c>
      <c r="G30" s="8"/>
      <c r="H30" s="171"/>
      <c r="I30" s="11">
        <v>81</v>
      </c>
      <c r="J30" s="11">
        <f t="shared" si="2"/>
        <v>-100914.30355461611</v>
      </c>
      <c r="K30" s="42">
        <f t="shared" si="3"/>
        <v>-1832.4881123018088</v>
      </c>
      <c r="L30" s="10">
        <f t="shared" si="5"/>
        <v>3971281.5015605241</v>
      </c>
      <c r="M30" s="33"/>
    </row>
    <row r="31" spans="2:17" ht="18" x14ac:dyDescent="0.55000000000000004">
      <c r="B31" s="171"/>
      <c r="C31" s="12">
        <v>22</v>
      </c>
      <c r="D31" s="11">
        <f t="shared" si="0"/>
        <v>-98270.870342479713</v>
      </c>
      <c r="E31" s="13">
        <f t="shared" si="1"/>
        <v>-4475.9213244382099</v>
      </c>
      <c r="F31" s="10">
        <f t="shared" si="4"/>
        <v>9848220.9617424347</v>
      </c>
      <c r="G31" s="8"/>
      <c r="H31" s="171"/>
      <c r="I31" s="11">
        <v>82</v>
      </c>
      <c r="J31" s="11">
        <f t="shared" si="2"/>
        <v>-100959.71499121569</v>
      </c>
      <c r="K31" s="42">
        <f t="shared" si="3"/>
        <v>-1787.0766757022316</v>
      </c>
      <c r="L31" s="10">
        <f t="shared" si="5"/>
        <v>3870321.7865693085</v>
      </c>
      <c r="M31" s="33"/>
    </row>
    <row r="32" spans="2:17" ht="18" x14ac:dyDescent="0.55000000000000004">
      <c r="B32" s="171"/>
      <c r="C32" s="12">
        <v>23</v>
      </c>
      <c r="D32" s="11">
        <f t="shared" si="0"/>
        <v>-98315.09223413383</v>
      </c>
      <c r="E32" s="13">
        <f t="shared" si="1"/>
        <v>-4431.6994327840939</v>
      </c>
      <c r="F32" s="10">
        <f t="shared" si="4"/>
        <v>9749905.8695083</v>
      </c>
      <c r="G32" s="8"/>
      <c r="H32" s="171"/>
      <c r="I32" s="11">
        <v>83</v>
      </c>
      <c r="J32" s="11">
        <f t="shared" si="2"/>
        <v>-101005.14686296173</v>
      </c>
      <c r="K32" s="42">
        <f t="shared" si="3"/>
        <v>-1741.6448039561847</v>
      </c>
      <c r="L32" s="10">
        <f t="shared" si="5"/>
        <v>3769316.6397063467</v>
      </c>
      <c r="M32" s="33"/>
    </row>
    <row r="33" spans="2:13" ht="18" x14ac:dyDescent="0.55000000000000004">
      <c r="B33" s="171"/>
      <c r="C33" s="12">
        <v>24</v>
      </c>
      <c r="D33" s="11">
        <f t="shared" si="0"/>
        <v>-98359.334025639182</v>
      </c>
      <c r="E33" s="13">
        <f t="shared" si="1"/>
        <v>-4387.4576412787337</v>
      </c>
      <c r="F33" s="10">
        <f t="shared" si="4"/>
        <v>9651546.5354826599</v>
      </c>
      <c r="G33" s="8"/>
      <c r="H33" s="171"/>
      <c r="I33" s="11">
        <v>84</v>
      </c>
      <c r="J33" s="11">
        <f t="shared" si="2"/>
        <v>-101050.59917905007</v>
      </c>
      <c r="K33" s="42">
        <f t="shared" si="3"/>
        <v>-1696.1924878678517</v>
      </c>
      <c r="L33" s="10">
        <f t="shared" si="5"/>
        <v>3668266.0405272967</v>
      </c>
      <c r="M33" s="33"/>
    </row>
    <row r="34" spans="2:13" ht="18" x14ac:dyDescent="0.55000000000000004">
      <c r="B34" s="170">
        <v>3</v>
      </c>
      <c r="C34" s="12">
        <v>25</v>
      </c>
      <c r="D34" s="14">
        <f t="shared" si="0"/>
        <v>-98403.595725950727</v>
      </c>
      <c r="E34" s="13">
        <f t="shared" si="1"/>
        <v>-4343.1959409671963</v>
      </c>
      <c r="F34" s="10">
        <f t="shared" si="4"/>
        <v>9553142.9397567101</v>
      </c>
      <c r="G34" s="7"/>
      <c r="H34" s="170">
        <v>8</v>
      </c>
      <c r="I34" s="11">
        <v>85</v>
      </c>
      <c r="J34" s="14">
        <f t="shared" si="2"/>
        <v>-101096.07194868063</v>
      </c>
      <c r="K34" s="42">
        <f t="shared" si="3"/>
        <v>-1650.719718237279</v>
      </c>
      <c r="L34" s="10">
        <f t="shared" si="5"/>
        <v>3567169.9685786162</v>
      </c>
      <c r="M34" s="7"/>
    </row>
    <row r="35" spans="2:13" ht="18" x14ac:dyDescent="0.55000000000000004">
      <c r="B35" s="171"/>
      <c r="C35" s="12">
        <v>26</v>
      </c>
      <c r="D35" s="11">
        <f t="shared" si="0"/>
        <v>-98447.877344027409</v>
      </c>
      <c r="E35" s="13">
        <f t="shared" si="1"/>
        <v>-4298.9143228905195</v>
      </c>
      <c r="F35" s="10">
        <f t="shared" si="4"/>
        <v>9454695.0624126829</v>
      </c>
      <c r="G35" s="7"/>
      <c r="H35" s="171"/>
      <c r="I35" s="11">
        <v>86</v>
      </c>
      <c r="J35" s="11">
        <f t="shared" si="2"/>
        <v>-101141.56518105755</v>
      </c>
      <c r="K35" s="42">
        <f t="shared" si="3"/>
        <v>-1605.2264858603733</v>
      </c>
      <c r="L35" s="10">
        <f t="shared" si="5"/>
        <v>3466028.4033975587</v>
      </c>
      <c r="M35" s="7"/>
    </row>
    <row r="36" spans="2:13" ht="18" x14ac:dyDescent="0.55000000000000004">
      <c r="B36" s="171"/>
      <c r="C36" s="12">
        <v>27</v>
      </c>
      <c r="D36" s="11">
        <f t="shared" si="0"/>
        <v>-98492.178888832219</v>
      </c>
      <c r="E36" s="13">
        <f t="shared" si="1"/>
        <v>-4254.6127780857059</v>
      </c>
      <c r="F36" s="10">
        <f t="shared" si="4"/>
        <v>9356202.8835238516</v>
      </c>
      <c r="G36" s="7"/>
      <c r="H36" s="171"/>
      <c r="I36" s="11">
        <v>87</v>
      </c>
      <c r="J36" s="11">
        <f t="shared" si="2"/>
        <v>-101187.07888538901</v>
      </c>
      <c r="K36" s="42">
        <f t="shared" si="3"/>
        <v>-1559.712781528897</v>
      </c>
      <c r="L36" s="10">
        <f t="shared" si="5"/>
        <v>3364841.3245121697</v>
      </c>
      <c r="M36" s="7"/>
    </row>
    <row r="37" spans="2:13" ht="18" x14ac:dyDescent="0.55000000000000004">
      <c r="B37" s="171"/>
      <c r="C37" s="12">
        <v>28</v>
      </c>
      <c r="D37" s="11">
        <f t="shared" si="0"/>
        <v>-98536.500369332178</v>
      </c>
      <c r="E37" s="13">
        <f t="shared" si="1"/>
        <v>-4210.2912975857316</v>
      </c>
      <c r="F37" s="10">
        <f t="shared" si="4"/>
        <v>9257666.3831545189</v>
      </c>
      <c r="G37" s="7"/>
      <c r="H37" s="171"/>
      <c r="I37" s="11">
        <v>88</v>
      </c>
      <c r="J37" s="11">
        <f t="shared" si="2"/>
        <v>-101232.61307088746</v>
      </c>
      <c r="K37" s="42">
        <f t="shared" si="3"/>
        <v>-1514.1785960304719</v>
      </c>
      <c r="L37" s="10">
        <f t="shared" si="5"/>
        <v>3263608.7114412822</v>
      </c>
      <c r="M37" s="7"/>
    </row>
    <row r="38" spans="2:13" ht="18" x14ac:dyDescent="0.55000000000000004">
      <c r="B38" s="171"/>
      <c r="C38" s="12">
        <v>29</v>
      </c>
      <c r="D38" s="11">
        <f t="shared" si="0"/>
        <v>-98580.841794498381</v>
      </c>
      <c r="E38" s="13">
        <f t="shared" si="1"/>
        <v>-4165.9498724195319</v>
      </c>
      <c r="F38" s="10">
        <f t="shared" si="4"/>
        <v>9159085.5413600206</v>
      </c>
      <c r="G38" s="7"/>
      <c r="H38" s="171"/>
      <c r="I38" s="11">
        <v>89</v>
      </c>
      <c r="J38" s="11">
        <f t="shared" si="2"/>
        <v>-101278.16774676935</v>
      </c>
      <c r="K38" s="42">
        <f t="shared" si="3"/>
        <v>-1468.6239201485726</v>
      </c>
      <c r="L38" s="10">
        <f t="shared" si="5"/>
        <v>3162330.5436945129</v>
      </c>
      <c r="M38" s="7"/>
    </row>
    <row r="39" spans="2:13" ht="18" x14ac:dyDescent="0.55000000000000004">
      <c r="B39" s="171"/>
      <c r="C39" s="12">
        <v>30</v>
      </c>
      <c r="D39" s="11">
        <f t="shared" si="0"/>
        <v>-98625.203173305912</v>
      </c>
      <c r="E39" s="13">
        <f t="shared" si="1"/>
        <v>-4121.5884936120083</v>
      </c>
      <c r="F39" s="10">
        <f t="shared" si="4"/>
        <v>9060460.3381867148</v>
      </c>
      <c r="G39" s="7"/>
      <c r="H39" s="171"/>
      <c r="I39" s="11">
        <v>90</v>
      </c>
      <c r="J39" s="11">
        <f t="shared" si="2"/>
        <v>-101323.74292225539</v>
      </c>
      <c r="K39" s="42">
        <f t="shared" si="3"/>
        <v>-1423.0487446625264</v>
      </c>
      <c r="L39" s="10">
        <f t="shared" si="5"/>
        <v>3061006.8007722576</v>
      </c>
      <c r="M39" s="7"/>
    </row>
    <row r="40" spans="2:13" ht="18" x14ac:dyDescent="0.55000000000000004">
      <c r="B40" s="171"/>
      <c r="C40" s="12">
        <v>31</v>
      </c>
      <c r="D40" s="11">
        <f t="shared" si="0"/>
        <v>-98669.584514733899</v>
      </c>
      <c r="E40" s="13">
        <f t="shared" si="1"/>
        <v>-4077.2071521840203</v>
      </c>
      <c r="F40" s="10">
        <f t="shared" si="4"/>
        <v>8961790.7536719814</v>
      </c>
      <c r="G40" s="7"/>
      <c r="H40" s="171"/>
      <c r="I40" s="11">
        <v>91</v>
      </c>
      <c r="J40" s="11">
        <f t="shared" si="2"/>
        <v>-101369.33860657041</v>
      </c>
      <c r="K40" s="42">
        <f t="shared" si="3"/>
        <v>-1377.4530603475114</v>
      </c>
      <c r="L40" s="10">
        <f t="shared" si="5"/>
        <v>2959637.4621656872</v>
      </c>
      <c r="M40" s="7"/>
    </row>
    <row r="41" spans="2:13" ht="18" x14ac:dyDescent="0.55000000000000004">
      <c r="B41" s="171"/>
      <c r="C41" s="12">
        <v>32</v>
      </c>
      <c r="D41" s="11">
        <f t="shared" si="0"/>
        <v>-98713.985827765529</v>
      </c>
      <c r="E41" s="13">
        <f t="shared" si="1"/>
        <v>-4032.8058391523905</v>
      </c>
      <c r="F41" s="10">
        <f t="shared" si="4"/>
        <v>8863076.767844215</v>
      </c>
      <c r="G41" s="7"/>
      <c r="H41" s="171"/>
      <c r="I41" s="11">
        <v>92</v>
      </c>
      <c r="J41" s="11">
        <f t="shared" si="2"/>
        <v>-101414.95480894337</v>
      </c>
      <c r="K41" s="42">
        <f t="shared" si="3"/>
        <v>-1331.836857974555</v>
      </c>
      <c r="L41" s="10">
        <f t="shared" si="5"/>
        <v>2858222.5073567438</v>
      </c>
      <c r="M41" s="7"/>
    </row>
    <row r="42" spans="2:13" ht="18" x14ac:dyDescent="0.55000000000000004">
      <c r="B42" s="171"/>
      <c r="C42" s="12">
        <v>33</v>
      </c>
      <c r="D42" s="11">
        <f t="shared" si="0"/>
        <v>-98758.407121388023</v>
      </c>
      <c r="E42" s="13">
        <f t="shared" si="1"/>
        <v>-3988.3845455298956</v>
      </c>
      <c r="F42" s="10">
        <f t="shared" si="4"/>
        <v>8764318.3607228268</v>
      </c>
      <c r="G42" s="7"/>
      <c r="H42" s="171"/>
      <c r="I42" s="11">
        <v>93</v>
      </c>
      <c r="J42" s="11">
        <f t="shared" si="2"/>
        <v>-101460.59153860739</v>
      </c>
      <c r="K42" s="42">
        <f t="shared" si="3"/>
        <v>-1286.2001283105303</v>
      </c>
      <c r="L42" s="10">
        <f t="shared" si="5"/>
        <v>2756761.9158181362</v>
      </c>
      <c r="M42" s="7"/>
    </row>
    <row r="43" spans="2:13" ht="18" x14ac:dyDescent="0.55000000000000004">
      <c r="B43" s="171"/>
      <c r="C43" s="12">
        <v>34</v>
      </c>
      <c r="D43" s="11">
        <f t="shared" si="0"/>
        <v>-98802.84840459266</v>
      </c>
      <c r="E43" s="13">
        <f t="shared" si="1"/>
        <v>-3943.9432623252706</v>
      </c>
      <c r="F43" s="10">
        <f t="shared" si="4"/>
        <v>8665515.5123182349</v>
      </c>
      <c r="G43" s="7"/>
      <c r="H43" s="171"/>
      <c r="I43" s="11">
        <v>94</v>
      </c>
      <c r="J43" s="11">
        <f t="shared" si="2"/>
        <v>-101506.24880479976</v>
      </c>
      <c r="K43" s="42">
        <f t="shared" si="3"/>
        <v>-1240.5428621181566</v>
      </c>
      <c r="L43" s="10">
        <f t="shared" si="5"/>
        <v>2655255.6670133364</v>
      </c>
      <c r="M43" s="7"/>
    </row>
    <row r="44" spans="2:13" ht="18" x14ac:dyDescent="0.55000000000000004">
      <c r="B44" s="171"/>
      <c r="C44" s="12">
        <v>35</v>
      </c>
      <c r="D44" s="11">
        <f t="shared" si="0"/>
        <v>-98847.30968637472</v>
      </c>
      <c r="E44" s="13">
        <f t="shared" si="1"/>
        <v>-3899.4819805432044</v>
      </c>
      <c r="F44" s="10">
        <f t="shared" si="4"/>
        <v>8566668.202631861</v>
      </c>
      <c r="G44" s="7"/>
      <c r="H44" s="171"/>
      <c r="I44" s="11">
        <v>95</v>
      </c>
      <c r="J44" s="11">
        <f t="shared" si="2"/>
        <v>-101551.92661676192</v>
      </c>
      <c r="K44" s="42">
        <f t="shared" si="3"/>
        <v>-1194.8650501559969</v>
      </c>
      <c r="L44" s="10">
        <f t="shared" si="5"/>
        <v>2553703.7403965746</v>
      </c>
      <c r="M44" s="7"/>
    </row>
    <row r="45" spans="2:13" ht="18" x14ac:dyDescent="0.55000000000000004">
      <c r="B45" s="171"/>
      <c r="C45" s="12">
        <v>36</v>
      </c>
      <c r="D45" s="11">
        <f t="shared" si="0"/>
        <v>-98891.790975733573</v>
      </c>
      <c r="E45" s="13">
        <f t="shared" si="1"/>
        <v>-3855.0006911843352</v>
      </c>
      <c r="F45" s="10">
        <f t="shared" si="4"/>
        <v>8467776.4116561282</v>
      </c>
      <c r="G45" s="7"/>
      <c r="H45" s="172"/>
      <c r="I45" s="11">
        <v>96</v>
      </c>
      <c r="J45" s="11">
        <f t="shared" si="2"/>
        <v>-101597.62498373947</v>
      </c>
      <c r="K45" s="42">
        <f t="shared" si="3"/>
        <v>-1149.1666831784542</v>
      </c>
      <c r="L45" s="10">
        <f t="shared" si="5"/>
        <v>2452106.115412835</v>
      </c>
      <c r="M45" s="7"/>
    </row>
    <row r="46" spans="2:13" ht="18" x14ac:dyDescent="0.55000000000000004">
      <c r="B46" s="170">
        <v>4</v>
      </c>
      <c r="C46" s="11">
        <v>37</v>
      </c>
      <c r="D46" s="14">
        <f t="shared" si="0"/>
        <v>-98936.29228167265</v>
      </c>
      <c r="E46" s="13">
        <f t="shared" si="1"/>
        <v>-3810.4993852452553</v>
      </c>
      <c r="F46" s="10">
        <f t="shared" si="4"/>
        <v>8368840.1193744559</v>
      </c>
      <c r="G46" s="8"/>
      <c r="H46" s="173">
        <v>9</v>
      </c>
      <c r="I46" s="11">
        <v>97</v>
      </c>
      <c r="J46" s="14">
        <f t="shared" si="2"/>
        <v>-101643.34391498215</v>
      </c>
      <c r="K46" s="42">
        <f t="shared" si="3"/>
        <v>-1103.4477519357713</v>
      </c>
      <c r="L46" s="10">
        <f t="shared" si="5"/>
        <v>2350462.7714978531</v>
      </c>
      <c r="M46" s="33"/>
    </row>
    <row r="47" spans="2:13" ht="18" x14ac:dyDescent="0.55000000000000004">
      <c r="B47" s="171"/>
      <c r="C47" s="11">
        <v>38</v>
      </c>
      <c r="D47" s="11">
        <f t="shared" si="0"/>
        <v>-98980.813613199411</v>
      </c>
      <c r="E47" s="13">
        <f t="shared" si="1"/>
        <v>-3765.9780537185025</v>
      </c>
      <c r="F47" s="10">
        <f t="shared" si="4"/>
        <v>8269859.3057612563</v>
      </c>
      <c r="G47" s="8"/>
      <c r="H47" s="173"/>
      <c r="I47" s="11">
        <v>98</v>
      </c>
      <c r="J47" s="11">
        <f t="shared" si="2"/>
        <v>-101689.08341974388</v>
      </c>
      <c r="K47" s="42">
        <f t="shared" si="3"/>
        <v>-1057.7082471740293</v>
      </c>
      <c r="L47" s="10">
        <f t="shared" si="5"/>
        <v>2248773.6880781092</v>
      </c>
      <c r="M47" s="33"/>
    </row>
    <row r="48" spans="2:13" ht="18" x14ac:dyDescent="0.55000000000000004">
      <c r="B48" s="171"/>
      <c r="C48" s="11">
        <v>39</v>
      </c>
      <c r="D48" s="11">
        <f t="shared" si="0"/>
        <v>-99025.354979325362</v>
      </c>
      <c r="E48" s="13">
        <f t="shared" si="1"/>
        <v>-3721.4366875925625</v>
      </c>
      <c r="F48" s="10">
        <f t="shared" si="4"/>
        <v>8170833.9507819312</v>
      </c>
      <c r="G48" s="8"/>
      <c r="H48" s="173"/>
      <c r="I48" s="11">
        <v>99</v>
      </c>
      <c r="J48" s="11">
        <f t="shared" si="2"/>
        <v>-101734.84350728277</v>
      </c>
      <c r="K48" s="42">
        <f t="shared" si="3"/>
        <v>-1011.9481596351446</v>
      </c>
      <c r="L48" s="10">
        <f t="shared" si="5"/>
        <v>2147038.8445708263</v>
      </c>
      <c r="M48" s="33"/>
    </row>
    <row r="49" spans="2:16" ht="18" x14ac:dyDescent="0.55000000000000004">
      <c r="B49" s="171"/>
      <c r="C49" s="11">
        <v>40</v>
      </c>
      <c r="D49" s="11">
        <f t="shared" si="0"/>
        <v>-99069.916389066042</v>
      </c>
      <c r="E49" s="13">
        <f t="shared" si="1"/>
        <v>-3676.8752778518665</v>
      </c>
      <c r="F49" s="10">
        <f t="shared" si="4"/>
        <v>8071764.0343928654</v>
      </c>
      <c r="G49" s="8"/>
      <c r="H49" s="173"/>
      <c r="I49" s="11">
        <v>100</v>
      </c>
      <c r="J49" s="11">
        <f t="shared" si="2"/>
        <v>-101780.62418686105</v>
      </c>
      <c r="K49" s="42">
        <f t="shared" si="3"/>
        <v>-966.16748005686748</v>
      </c>
      <c r="L49" s="10">
        <f t="shared" si="5"/>
        <v>2045258.2203839652</v>
      </c>
      <c r="M49" s="33"/>
    </row>
    <row r="50" spans="2:16" ht="18" x14ac:dyDescent="0.55000000000000004">
      <c r="B50" s="171"/>
      <c r="C50" s="11">
        <v>41</v>
      </c>
      <c r="D50" s="11">
        <f t="shared" si="0"/>
        <v>-99114.497851441149</v>
      </c>
      <c r="E50" s="13">
        <f t="shared" si="1"/>
        <v>-3632.2938154767871</v>
      </c>
      <c r="F50" s="10">
        <f t="shared" si="4"/>
        <v>7972649.5365414247</v>
      </c>
      <c r="G50" s="8"/>
      <c r="H50" s="173"/>
      <c r="I50" s="11">
        <v>101</v>
      </c>
      <c r="J50" s="11">
        <f t="shared" si="2"/>
        <v>-101826.42546774512</v>
      </c>
      <c r="K50" s="42">
        <f t="shared" si="3"/>
        <v>-920.36619917277983</v>
      </c>
      <c r="L50" s="10">
        <f t="shared" si="5"/>
        <v>1943431.79491622</v>
      </c>
      <c r="M50" s="33"/>
    </row>
    <row r="51" spans="2:16" ht="18" x14ac:dyDescent="0.55000000000000004">
      <c r="B51" s="171"/>
      <c r="C51" s="11">
        <v>42</v>
      </c>
      <c r="D51" s="11">
        <f t="shared" si="0"/>
        <v>-99159.099375474267</v>
      </c>
      <c r="E51" s="13">
        <f t="shared" si="1"/>
        <v>-3587.6922914436391</v>
      </c>
      <c r="F51" s="10">
        <f t="shared" si="4"/>
        <v>7873490.4371659504</v>
      </c>
      <c r="G51" s="8"/>
      <c r="H51" s="173"/>
      <c r="I51" s="11">
        <v>102</v>
      </c>
      <c r="J51" s="11">
        <f t="shared" si="2"/>
        <v>-101872.24735920562</v>
      </c>
      <c r="K51" s="42">
        <f t="shared" si="3"/>
        <v>-874.54430771229443</v>
      </c>
      <c r="L51" s="10">
        <f t="shared" si="5"/>
        <v>1841559.5475570145</v>
      </c>
      <c r="M51" s="33"/>
    </row>
    <row r="52" spans="2:16" ht="18" x14ac:dyDescent="0.55000000000000004">
      <c r="B52" s="171"/>
      <c r="C52" s="11">
        <v>43</v>
      </c>
      <c r="D52" s="11">
        <f t="shared" si="0"/>
        <v>-99203.720970193244</v>
      </c>
      <c r="E52" s="13">
        <f t="shared" si="1"/>
        <v>-3543.0706967246756</v>
      </c>
      <c r="F52" s="10">
        <f t="shared" si="4"/>
        <v>7774286.7161957575</v>
      </c>
      <c r="G52" s="8"/>
      <c r="H52" s="173"/>
      <c r="I52" s="11">
        <v>103</v>
      </c>
      <c r="J52" s="11">
        <f t="shared" si="2"/>
        <v>-101918.08987051727</v>
      </c>
      <c r="K52" s="42">
        <f t="shared" si="3"/>
        <v>-828.70179640065214</v>
      </c>
      <c r="L52" s="10">
        <f t="shared" si="5"/>
        <v>1739641.4576864971</v>
      </c>
      <c r="M52" s="33"/>
    </row>
    <row r="53" spans="2:16" ht="18" x14ac:dyDescent="0.55000000000000004">
      <c r="B53" s="171"/>
      <c r="C53" s="11">
        <v>44</v>
      </c>
      <c r="D53" s="11">
        <f t="shared" si="0"/>
        <v>-99248.362644629829</v>
      </c>
      <c r="E53" s="13">
        <f t="shared" si="1"/>
        <v>-3498.4290222880886</v>
      </c>
      <c r="F53" s="10">
        <f t="shared" si="4"/>
        <v>7675038.3535511279</v>
      </c>
      <c r="G53" s="8"/>
      <c r="H53" s="173"/>
      <c r="I53" s="11">
        <v>104</v>
      </c>
      <c r="J53" s="11">
        <f t="shared" si="2"/>
        <v>-101963.953010959</v>
      </c>
      <c r="K53" s="42">
        <f t="shared" si="3"/>
        <v>-782.83865595891928</v>
      </c>
      <c r="L53" s="10">
        <f t="shared" si="5"/>
        <v>1637677.504675538</v>
      </c>
      <c r="M53" s="33"/>
    </row>
    <row r="54" spans="2:16" ht="18" x14ac:dyDescent="0.55000000000000004">
      <c r="B54" s="171"/>
      <c r="C54" s="11">
        <v>45</v>
      </c>
      <c r="D54" s="11">
        <f t="shared" si="0"/>
        <v>-99293.024407819918</v>
      </c>
      <c r="E54" s="13">
        <f t="shared" si="1"/>
        <v>-3453.7672590980046</v>
      </c>
      <c r="F54" s="10">
        <f t="shared" si="4"/>
        <v>7575745.3291433081</v>
      </c>
      <c r="G54" s="8"/>
      <c r="H54" s="173"/>
      <c r="I54" s="11">
        <v>105</v>
      </c>
      <c r="J54" s="11">
        <f t="shared" si="2"/>
        <v>-102009.83678981394</v>
      </c>
      <c r="K54" s="42">
        <f t="shared" si="3"/>
        <v>-736.95487710398766</v>
      </c>
      <c r="L54" s="10">
        <f t="shared" si="5"/>
        <v>1535667.667885724</v>
      </c>
      <c r="M54" s="33"/>
    </row>
    <row r="55" spans="2:16" ht="18" x14ac:dyDescent="0.55000000000000004">
      <c r="B55" s="171"/>
      <c r="C55" s="11">
        <v>46</v>
      </c>
      <c r="D55" s="11">
        <f t="shared" si="0"/>
        <v>-99337.70626880342</v>
      </c>
      <c r="E55" s="13">
        <f t="shared" si="1"/>
        <v>-3409.0853981144851</v>
      </c>
      <c r="F55" s="10">
        <f t="shared" si="4"/>
        <v>7476407.6228745049</v>
      </c>
      <c r="G55" s="8"/>
      <c r="H55" s="173"/>
      <c r="I55" s="11">
        <v>106</v>
      </c>
      <c r="J55" s="11">
        <f t="shared" si="2"/>
        <v>-102055.74121636934</v>
      </c>
      <c r="K55" s="42">
        <f t="shared" si="3"/>
        <v>-691.05045054857135</v>
      </c>
      <c r="L55" s="10">
        <f t="shared" si="5"/>
        <v>1433611.9266693546</v>
      </c>
      <c r="M55" s="33"/>
    </row>
    <row r="56" spans="2:16" ht="18" x14ac:dyDescent="0.55000000000000004">
      <c r="B56" s="171"/>
      <c r="C56" s="11">
        <v>47</v>
      </c>
      <c r="D56" s="11">
        <f t="shared" si="0"/>
        <v>-99382.408236624397</v>
      </c>
      <c r="E56" s="13">
        <f t="shared" si="1"/>
        <v>-3364.3834302935243</v>
      </c>
      <c r="F56" s="10">
        <f t="shared" si="4"/>
        <v>7377025.2146378802</v>
      </c>
      <c r="G56" s="8"/>
      <c r="H56" s="173"/>
      <c r="I56" s="11">
        <v>107</v>
      </c>
      <c r="J56" s="11">
        <f t="shared" si="2"/>
        <v>-102101.6662999167</v>
      </c>
      <c r="K56" s="42">
        <f t="shared" si="3"/>
        <v>-645.12536700120518</v>
      </c>
      <c r="L56" s="10">
        <f t="shared" si="5"/>
        <v>1331510.2603694377</v>
      </c>
      <c r="M56" s="33"/>
    </row>
    <row r="57" spans="2:16" ht="18" x14ac:dyDescent="0.55000000000000004">
      <c r="B57" s="172"/>
      <c r="C57" s="11">
        <v>48</v>
      </c>
      <c r="D57" s="11">
        <f t="shared" si="0"/>
        <v>-99427.130320330878</v>
      </c>
      <c r="E57" s="13">
        <f t="shared" si="1"/>
        <v>-3319.6613465870432</v>
      </c>
      <c r="F57" s="10">
        <f t="shared" si="4"/>
        <v>7277598.0843175491</v>
      </c>
      <c r="G57" s="8"/>
      <c r="H57" s="173"/>
      <c r="I57" s="11">
        <v>108</v>
      </c>
      <c r="J57" s="11">
        <f t="shared" si="2"/>
        <v>-102147.61204975168</v>
      </c>
      <c r="K57" s="42">
        <f t="shared" si="3"/>
        <v>-599.17961716624279</v>
      </c>
      <c r="L57" s="10">
        <f t="shared" si="5"/>
        <v>1229362.6483196861</v>
      </c>
      <c r="M57" s="33"/>
    </row>
    <row r="58" spans="2:16" ht="18" x14ac:dyDescent="0.55000000000000004">
      <c r="B58" s="171">
        <v>5</v>
      </c>
      <c r="C58" s="12">
        <v>49</v>
      </c>
      <c r="D58" s="14">
        <f t="shared" si="0"/>
        <v>-99471.872528975029</v>
      </c>
      <c r="E58" s="13">
        <f t="shared" si="1"/>
        <v>-3274.9191379428944</v>
      </c>
      <c r="F58" s="10">
        <f t="shared" si="4"/>
        <v>7178126.2117885742</v>
      </c>
      <c r="G58" s="7"/>
      <c r="H58" s="170">
        <v>10</v>
      </c>
      <c r="I58" s="11">
        <v>109</v>
      </c>
      <c r="J58" s="14">
        <f t="shared" si="2"/>
        <v>-102193.57847517406</v>
      </c>
      <c r="K58" s="42">
        <f t="shared" si="3"/>
        <v>-553.2131917438544</v>
      </c>
      <c r="L58" s="10">
        <f t="shared" si="5"/>
        <v>1127169.069844512</v>
      </c>
      <c r="M58" s="7"/>
    </row>
    <row r="59" spans="2:16" ht="18" x14ac:dyDescent="0.55000000000000004">
      <c r="B59" s="171"/>
      <c r="C59" s="12">
        <v>50</v>
      </c>
      <c r="D59" s="11">
        <f t="shared" si="0"/>
        <v>-99516.63487161306</v>
      </c>
      <c r="E59" s="13">
        <f t="shared" si="1"/>
        <v>-3230.1567953048552</v>
      </c>
      <c r="F59" s="10">
        <f t="shared" si="4"/>
        <v>7078609.576916961</v>
      </c>
      <c r="G59" s="7"/>
      <c r="H59" s="171"/>
      <c r="I59" s="11">
        <v>110</v>
      </c>
      <c r="J59" s="11">
        <f t="shared" si="2"/>
        <v>-102239.5655854879</v>
      </c>
      <c r="K59" s="42">
        <f t="shared" si="3"/>
        <v>-507.22608143002594</v>
      </c>
      <c r="L59" s="10">
        <f t="shared" si="5"/>
        <v>1024929.5042590242</v>
      </c>
      <c r="M59" s="7"/>
    </row>
    <row r="60" spans="2:16" ht="18" x14ac:dyDescent="0.55000000000000004">
      <c r="B60" s="171"/>
      <c r="C60" s="12">
        <v>51</v>
      </c>
      <c r="D60" s="11">
        <f t="shared" si="0"/>
        <v>-99561.417357305283</v>
      </c>
      <c r="E60" s="13">
        <f t="shared" si="1"/>
        <v>-3185.37430961263</v>
      </c>
      <c r="F60" s="10">
        <f t="shared" si="4"/>
        <v>6979048.1595596559</v>
      </c>
      <c r="G60" s="7"/>
      <c r="H60" s="171"/>
      <c r="I60" s="11">
        <v>111</v>
      </c>
      <c r="J60" s="11">
        <f t="shared" si="2"/>
        <v>-102285.57339000136</v>
      </c>
      <c r="K60" s="42">
        <f t="shared" si="3"/>
        <v>-461.21827691655648</v>
      </c>
      <c r="L60" s="10">
        <f t="shared" si="5"/>
        <v>922643.93086902285</v>
      </c>
      <c r="M60" s="7"/>
    </row>
    <row r="61" spans="2:16" ht="18" x14ac:dyDescent="0.55000000000000004">
      <c r="B61" s="171"/>
      <c r="C61" s="12">
        <v>52</v>
      </c>
      <c r="D61" s="11">
        <f t="shared" si="0"/>
        <v>-99606.219995116087</v>
      </c>
      <c r="E61" s="13">
        <f t="shared" si="1"/>
        <v>-3140.5716718018421</v>
      </c>
      <c r="F61" s="10">
        <f t="shared" si="4"/>
        <v>6879441.9395645401</v>
      </c>
      <c r="G61" s="7"/>
      <c r="H61" s="171"/>
      <c r="I61" s="11">
        <v>112</v>
      </c>
      <c r="J61" s="11">
        <f t="shared" si="2"/>
        <v>-102331.60189802686</v>
      </c>
      <c r="K61" s="42">
        <f t="shared" si="3"/>
        <v>-415.18976889105585</v>
      </c>
      <c r="L61" s="10">
        <f t="shared" si="5"/>
        <v>820312.32897099596</v>
      </c>
      <c r="M61" s="7"/>
    </row>
    <row r="62" spans="2:16" ht="18" x14ac:dyDescent="0.55000000000000004">
      <c r="B62" s="171"/>
      <c r="C62" s="12">
        <v>53</v>
      </c>
      <c r="D62" s="11">
        <f t="shared" si="0"/>
        <v>-99651.042794113877</v>
      </c>
      <c r="E62" s="13">
        <f t="shared" si="1"/>
        <v>-3095.7488728040403</v>
      </c>
      <c r="F62" s="10">
        <f t="shared" si="4"/>
        <v>6779790.8967704261</v>
      </c>
      <c r="G62" s="7"/>
      <c r="H62" s="171"/>
      <c r="I62" s="11">
        <v>113</v>
      </c>
      <c r="J62" s="11">
        <f t="shared" si="2"/>
        <v>-102377.65111888097</v>
      </c>
      <c r="K62" s="42">
        <f t="shared" si="3"/>
        <v>-369.14054803694376</v>
      </c>
      <c r="L62" s="10">
        <f t="shared" si="5"/>
        <v>717934.67785211501</v>
      </c>
      <c r="M62" s="7"/>
    </row>
    <row r="63" spans="2:16" ht="18" x14ac:dyDescent="0.55000000000000004">
      <c r="B63" s="171"/>
      <c r="C63" s="12">
        <v>54</v>
      </c>
      <c r="D63" s="11">
        <f t="shared" si="0"/>
        <v>-99695.885763371232</v>
      </c>
      <c r="E63" s="13">
        <f t="shared" si="1"/>
        <v>-3050.9059035466885</v>
      </c>
      <c r="F63" s="10">
        <f t="shared" si="4"/>
        <v>6680095.0110070547</v>
      </c>
      <c r="G63" s="7"/>
      <c r="H63" s="171"/>
      <c r="I63" s="11">
        <v>114</v>
      </c>
      <c r="J63" s="11">
        <f t="shared" si="2"/>
        <v>-102423.72106188447</v>
      </c>
      <c r="K63" s="42">
        <f t="shared" si="3"/>
        <v>-323.07060503344735</v>
      </c>
      <c r="L63" s="10">
        <f t="shared" si="5"/>
        <v>615510.95679023059</v>
      </c>
      <c r="M63" s="7"/>
    </row>
    <row r="64" spans="2:16" ht="18" x14ac:dyDescent="0.55000000000000004">
      <c r="B64" s="171"/>
      <c r="C64" s="12">
        <v>55</v>
      </c>
      <c r="D64" s="11">
        <f t="shared" si="0"/>
        <v>-99740.748911964751</v>
      </c>
      <c r="E64" s="13">
        <f t="shared" si="1"/>
        <v>-3006.0427549531719</v>
      </c>
      <c r="F64" s="10">
        <f t="shared" si="4"/>
        <v>6580354.26209509</v>
      </c>
      <c r="G64" s="7"/>
      <c r="H64" s="171"/>
      <c r="I64" s="11">
        <v>115</v>
      </c>
      <c r="J64" s="11">
        <f t="shared" si="2"/>
        <v>-102469.81173636232</v>
      </c>
      <c r="K64" s="42">
        <f t="shared" si="3"/>
        <v>-276.97993055559931</v>
      </c>
      <c r="L64" s="10">
        <f t="shared" si="5"/>
        <v>513041.1450538683</v>
      </c>
      <c r="M64" s="7"/>
      <c r="P64" s="3"/>
    </row>
    <row r="65" spans="2:19" ht="18" x14ac:dyDescent="0.55000000000000004">
      <c r="B65" s="171"/>
      <c r="C65" s="12">
        <v>56</v>
      </c>
      <c r="D65" s="11">
        <f t="shared" si="0"/>
        <v>-99785.632248975118</v>
      </c>
      <c r="E65" s="13">
        <f t="shared" si="1"/>
        <v>-2961.159417942788</v>
      </c>
      <c r="F65" s="10">
        <f t="shared" si="4"/>
        <v>6480568.6298461147</v>
      </c>
      <c r="G65" s="7"/>
      <c r="H65" s="171"/>
      <c r="I65" s="11">
        <v>116</v>
      </c>
      <c r="J65" s="11">
        <f t="shared" si="2"/>
        <v>-102515.9231516437</v>
      </c>
      <c r="K65" s="42">
        <f t="shared" si="3"/>
        <v>-230.86851527423622</v>
      </c>
      <c r="L65" s="10">
        <f t="shared" si="5"/>
        <v>410525.22190222458</v>
      </c>
      <c r="M65" s="7"/>
    </row>
    <row r="66" spans="2:19" ht="18" x14ac:dyDescent="0.55000000000000004">
      <c r="B66" s="171"/>
      <c r="C66" s="12">
        <v>57</v>
      </c>
      <c r="D66" s="11">
        <f t="shared" si="0"/>
        <v>-99830.535783487154</v>
      </c>
      <c r="E66" s="13">
        <f t="shared" si="1"/>
        <v>-2916.2558834307483</v>
      </c>
      <c r="F66" s="10">
        <f t="shared" si="4"/>
        <v>6380738.0940626273</v>
      </c>
      <c r="G66" s="7"/>
      <c r="H66" s="171"/>
      <c r="I66" s="11">
        <v>117</v>
      </c>
      <c r="J66" s="11">
        <f t="shared" si="2"/>
        <v>-102562.05531706192</v>
      </c>
      <c r="K66" s="42">
        <f t="shared" si="3"/>
        <v>-184.73634985599659</v>
      </c>
      <c r="L66" s="10">
        <f t="shared" si="5"/>
        <v>307963.16658516263</v>
      </c>
      <c r="M66" s="7"/>
    </row>
    <row r="67" spans="2:19" ht="18" x14ac:dyDescent="0.55000000000000004">
      <c r="B67" s="171"/>
      <c r="C67" s="12">
        <v>58</v>
      </c>
      <c r="D67" s="11">
        <f t="shared" si="0"/>
        <v>-99875.459524589736</v>
      </c>
      <c r="E67" s="13">
        <f t="shared" si="1"/>
        <v>-2871.3321423281795</v>
      </c>
      <c r="F67" s="10">
        <f t="shared" si="4"/>
        <v>6280862.6345380377</v>
      </c>
      <c r="G67" s="7"/>
      <c r="H67" s="171"/>
      <c r="I67" s="11">
        <v>118</v>
      </c>
      <c r="J67" s="11">
        <f t="shared" si="2"/>
        <v>-102608.20824195461</v>
      </c>
      <c r="K67" s="42">
        <f t="shared" si="3"/>
        <v>-138.58342496331872</v>
      </c>
      <c r="L67" s="10">
        <f t="shared" si="5"/>
        <v>205354.95834320801</v>
      </c>
      <c r="M67" s="7"/>
    </row>
    <row r="68" spans="2:19" ht="18" x14ac:dyDescent="0.55000000000000004">
      <c r="B68" s="171"/>
      <c r="C68" s="12">
        <v>59</v>
      </c>
      <c r="D68" s="11">
        <f t="shared" si="0"/>
        <v>-99920.403481375804</v>
      </c>
      <c r="E68" s="13">
        <f t="shared" si="1"/>
        <v>-2826.3881855421141</v>
      </c>
      <c r="F68" s="10">
        <f t="shared" si="4"/>
        <v>6180942.2310566623</v>
      </c>
      <c r="G68" s="7"/>
      <c r="H68" s="171"/>
      <c r="I68" s="11">
        <v>119</v>
      </c>
      <c r="J68" s="11">
        <f t="shared" si="2"/>
        <v>-102654.38193566348</v>
      </c>
      <c r="K68" s="42">
        <f t="shared" si="3"/>
        <v>-92.409731254439123</v>
      </c>
      <c r="L68" s="10">
        <f t="shared" si="5"/>
        <v>102700.57640754453</v>
      </c>
      <c r="M68" s="7"/>
    </row>
    <row r="69" spans="2:19" ht="18.5" thickBot="1" x14ac:dyDescent="0.6">
      <c r="B69" s="174"/>
      <c r="C69" s="6">
        <v>60</v>
      </c>
      <c r="D69" s="5">
        <f t="shared" si="0"/>
        <v>-99965.367662942415</v>
      </c>
      <c r="E69" s="9">
        <f t="shared" si="1"/>
        <v>-2781.424003975495</v>
      </c>
      <c r="F69" s="4">
        <f t="shared" si="4"/>
        <v>6080976.8633937202</v>
      </c>
      <c r="G69" s="7"/>
      <c r="H69" s="174"/>
      <c r="I69" s="5">
        <v>120</v>
      </c>
      <c r="J69" s="5">
        <f t="shared" si="2"/>
        <v>-102700.57640753454</v>
      </c>
      <c r="K69" s="43">
        <f t="shared" si="3"/>
        <v>-46.215259383390546</v>
      </c>
      <c r="L69" s="4">
        <f t="shared" si="5"/>
        <v>9.9971657618880272E-9</v>
      </c>
      <c r="M69" s="33"/>
      <c r="N69" s="3"/>
    </row>
    <row r="70" spans="2:19" x14ac:dyDescent="0.2">
      <c r="G70" s="3"/>
      <c r="I70" s="2"/>
      <c r="J70" s="2"/>
      <c r="K70" s="2"/>
      <c r="L70" s="2"/>
      <c r="M70" s="2"/>
      <c r="S70" s="3"/>
    </row>
    <row r="71" spans="2:19" x14ac:dyDescent="0.2">
      <c r="I71" s="2"/>
      <c r="J71" s="2"/>
      <c r="K71" s="2"/>
      <c r="L71" s="2"/>
      <c r="M71" s="2"/>
    </row>
    <row r="72" spans="2:19" x14ac:dyDescent="0.2">
      <c r="I72" s="2"/>
      <c r="J72" s="2"/>
      <c r="K72" s="2"/>
      <c r="L72" s="2"/>
      <c r="M72" s="2"/>
    </row>
    <row r="73" spans="2:19" x14ac:dyDescent="0.2">
      <c r="I73" s="2"/>
      <c r="J73" s="2"/>
      <c r="K73" s="2"/>
      <c r="L73" s="2"/>
      <c r="M73" s="2"/>
    </row>
    <row r="74" spans="2:19" x14ac:dyDescent="0.2">
      <c r="I74" s="2"/>
      <c r="J74" s="2"/>
      <c r="K74" s="2"/>
      <c r="L74" s="2"/>
      <c r="M74" s="2"/>
    </row>
    <row r="75" spans="2:19" x14ac:dyDescent="0.2">
      <c r="I75" s="2"/>
      <c r="J75" s="2"/>
      <c r="K75" s="2"/>
      <c r="L75" s="2"/>
      <c r="M75" s="2"/>
    </row>
    <row r="76" spans="2:19" x14ac:dyDescent="0.2">
      <c r="I76" s="2"/>
      <c r="J76" s="2"/>
      <c r="K76" s="2"/>
      <c r="L76" s="2"/>
      <c r="M76" s="2"/>
    </row>
    <row r="77" spans="2:19" x14ac:dyDescent="0.2">
      <c r="I77" s="2"/>
      <c r="J77" s="2"/>
      <c r="K77" s="2"/>
      <c r="L77" s="2"/>
      <c r="M77" s="2"/>
    </row>
    <row r="78" spans="2:19" x14ac:dyDescent="0.2">
      <c r="I78" s="2"/>
      <c r="J78" s="2"/>
      <c r="K78" s="2"/>
      <c r="L78" s="2"/>
      <c r="M78" s="2"/>
    </row>
    <row r="79" spans="2:19" x14ac:dyDescent="0.2">
      <c r="I79" s="2"/>
      <c r="J79" s="2"/>
      <c r="K79" s="2"/>
      <c r="L79" s="2"/>
      <c r="M79" s="2"/>
    </row>
    <row r="80" spans="2:19" x14ac:dyDescent="0.2">
      <c r="I80" s="2"/>
      <c r="J80" s="2"/>
      <c r="K80" s="2"/>
      <c r="L80" s="2"/>
      <c r="M80" s="2"/>
    </row>
    <row r="81" spans="9:13" x14ac:dyDescent="0.2">
      <c r="I81" s="2"/>
      <c r="J81" s="2"/>
      <c r="K81" s="2"/>
      <c r="L81" s="2"/>
      <c r="M81" s="2"/>
    </row>
    <row r="82" spans="9:13" x14ac:dyDescent="0.2">
      <c r="I82" s="2"/>
      <c r="J82" s="2"/>
      <c r="K82" s="2"/>
      <c r="L82" s="2"/>
      <c r="M82" s="2"/>
    </row>
    <row r="83" spans="9:13" x14ac:dyDescent="0.2">
      <c r="I83" s="2"/>
      <c r="J83" s="2"/>
      <c r="K83" s="2"/>
      <c r="L83" s="2"/>
      <c r="M83" s="2"/>
    </row>
    <row r="84" spans="9:13" x14ac:dyDescent="0.2">
      <c r="I84" s="2"/>
      <c r="J84" s="2"/>
      <c r="K84" s="2"/>
      <c r="L84" s="2"/>
      <c r="M84" s="2"/>
    </row>
    <row r="85" spans="9:13" x14ac:dyDescent="0.2">
      <c r="I85" s="2"/>
      <c r="J85" s="2"/>
      <c r="K85" s="2"/>
      <c r="L85" s="2"/>
      <c r="M85" s="2"/>
    </row>
    <row r="86" spans="9:13" x14ac:dyDescent="0.2">
      <c r="I86" s="2"/>
      <c r="J86" s="2"/>
      <c r="K86" s="2"/>
      <c r="L86" s="2"/>
      <c r="M86" s="2"/>
    </row>
    <row r="87" spans="9:13" x14ac:dyDescent="0.2">
      <c r="I87" s="2"/>
      <c r="J87" s="2"/>
      <c r="K87" s="2"/>
      <c r="L87" s="2"/>
      <c r="M87" s="2"/>
    </row>
    <row r="88" spans="9:13" x14ac:dyDescent="0.2">
      <c r="I88" s="2"/>
      <c r="J88" s="2"/>
      <c r="K88" s="2"/>
      <c r="L88" s="2"/>
      <c r="M88" s="2"/>
    </row>
    <row r="89" spans="9:13" x14ac:dyDescent="0.2">
      <c r="I89" s="2"/>
      <c r="J89" s="2"/>
      <c r="K89" s="2"/>
      <c r="L89" s="2"/>
      <c r="M89" s="2"/>
    </row>
    <row r="90" spans="9:13" x14ac:dyDescent="0.2">
      <c r="I90" s="2"/>
      <c r="J90" s="2"/>
      <c r="K90" s="2"/>
      <c r="L90" s="2"/>
      <c r="M90" s="2"/>
    </row>
    <row r="91" spans="9:13" x14ac:dyDescent="0.2">
      <c r="I91" s="2"/>
      <c r="J91" s="2"/>
      <c r="K91" s="2"/>
      <c r="L91" s="2"/>
      <c r="M91" s="2"/>
    </row>
    <row r="92" spans="9:13" x14ac:dyDescent="0.2">
      <c r="I92" s="2"/>
      <c r="J92" s="2"/>
      <c r="K92" s="2"/>
      <c r="L92" s="2"/>
      <c r="M92" s="2"/>
    </row>
    <row r="93" spans="9:13" x14ac:dyDescent="0.2">
      <c r="I93" s="2"/>
      <c r="J93" s="2"/>
      <c r="K93" s="2"/>
      <c r="L93" s="2"/>
      <c r="M93" s="2"/>
    </row>
    <row r="94" spans="9:13" x14ac:dyDescent="0.2">
      <c r="I94" s="2"/>
      <c r="J94" s="2"/>
      <c r="K94" s="2"/>
      <c r="L94" s="2"/>
      <c r="M94" s="2"/>
    </row>
    <row r="95" spans="9:13" x14ac:dyDescent="0.2">
      <c r="I95" s="2"/>
      <c r="J95" s="2"/>
      <c r="K95" s="2"/>
      <c r="L95" s="2"/>
      <c r="M95" s="2"/>
    </row>
    <row r="96" spans="9:13" x14ac:dyDescent="0.2">
      <c r="I96" s="2"/>
      <c r="J96" s="2"/>
      <c r="K96" s="2"/>
      <c r="L96" s="2"/>
      <c r="M96" s="2"/>
    </row>
    <row r="97" spans="9:13" x14ac:dyDescent="0.2">
      <c r="I97" s="2"/>
      <c r="J97" s="2"/>
      <c r="K97" s="2"/>
      <c r="L97" s="2"/>
      <c r="M97" s="2"/>
    </row>
    <row r="98" spans="9:13" x14ac:dyDescent="0.2">
      <c r="I98" s="2"/>
      <c r="J98" s="2"/>
      <c r="K98" s="2"/>
      <c r="L98" s="2"/>
      <c r="M98" s="2"/>
    </row>
    <row r="99" spans="9:13" x14ac:dyDescent="0.2">
      <c r="I99" s="2"/>
      <c r="J99" s="2"/>
      <c r="K99" s="2"/>
      <c r="L99" s="2"/>
      <c r="M99" s="2"/>
    </row>
    <row r="100" spans="9:13" x14ac:dyDescent="0.2">
      <c r="I100" s="2"/>
      <c r="J100" s="2"/>
      <c r="K100" s="2"/>
      <c r="L100" s="2"/>
      <c r="M100" s="2"/>
    </row>
    <row r="101" spans="9:13" x14ac:dyDescent="0.2">
      <c r="I101" s="2"/>
      <c r="J101" s="2"/>
      <c r="K101" s="2"/>
      <c r="L101" s="2"/>
      <c r="M101" s="2"/>
    </row>
    <row r="102" spans="9:13" x14ac:dyDescent="0.2">
      <c r="I102" s="2"/>
      <c r="J102" s="2"/>
      <c r="K102" s="2"/>
      <c r="L102" s="2"/>
      <c r="M102" s="2"/>
    </row>
    <row r="103" spans="9:13" x14ac:dyDescent="0.2">
      <c r="I103" s="2"/>
      <c r="J103" s="2"/>
      <c r="K103" s="2"/>
      <c r="L103" s="2"/>
      <c r="M103" s="2"/>
    </row>
    <row r="104" spans="9:13" x14ac:dyDescent="0.2">
      <c r="I104" s="2"/>
      <c r="J104" s="2"/>
      <c r="K104" s="2"/>
      <c r="L104" s="2"/>
      <c r="M104" s="2"/>
    </row>
    <row r="105" spans="9:13" x14ac:dyDescent="0.2">
      <c r="I105" s="2"/>
      <c r="J105" s="2"/>
      <c r="K105" s="2"/>
      <c r="L105" s="2"/>
      <c r="M105" s="2"/>
    </row>
    <row r="106" spans="9:13" x14ac:dyDescent="0.2">
      <c r="I106" s="2"/>
      <c r="J106" s="2"/>
      <c r="K106" s="2"/>
      <c r="L106" s="2"/>
      <c r="M106" s="2"/>
    </row>
    <row r="107" spans="9:13" x14ac:dyDescent="0.2">
      <c r="I107" s="2"/>
      <c r="J107" s="2"/>
      <c r="K107" s="2"/>
      <c r="L107" s="2"/>
      <c r="M107" s="2"/>
    </row>
    <row r="108" spans="9:13" x14ac:dyDescent="0.2">
      <c r="I108" s="2"/>
      <c r="J108" s="2"/>
      <c r="K108" s="2"/>
      <c r="L108" s="2"/>
      <c r="M108" s="2"/>
    </row>
    <row r="109" spans="9:13" x14ac:dyDescent="0.2">
      <c r="I109" s="2"/>
      <c r="J109" s="2"/>
      <c r="K109" s="2"/>
      <c r="L109" s="2"/>
      <c r="M109" s="2"/>
    </row>
    <row r="110" spans="9:13" x14ac:dyDescent="0.2">
      <c r="I110" s="2"/>
      <c r="J110" s="2"/>
      <c r="K110" s="2"/>
      <c r="L110" s="2"/>
      <c r="M110" s="2"/>
    </row>
    <row r="111" spans="9:13" x14ac:dyDescent="0.2">
      <c r="I111" s="2"/>
      <c r="J111" s="2"/>
      <c r="K111" s="2"/>
      <c r="L111" s="2"/>
      <c r="M111" s="2"/>
    </row>
    <row r="112" spans="9:13" x14ac:dyDescent="0.2">
      <c r="I112" s="2"/>
      <c r="J112" s="2"/>
      <c r="K112" s="2"/>
      <c r="L112" s="2"/>
      <c r="M112" s="2"/>
    </row>
    <row r="113" spans="9:13" x14ac:dyDescent="0.2">
      <c r="I113" s="2"/>
      <c r="J113" s="2"/>
      <c r="K113" s="2"/>
      <c r="L113" s="2"/>
      <c r="M113" s="2"/>
    </row>
    <row r="114" spans="9:13" x14ac:dyDescent="0.2">
      <c r="I114" s="2"/>
      <c r="J114" s="2"/>
      <c r="K114" s="2"/>
      <c r="L114" s="2"/>
      <c r="M114" s="2"/>
    </row>
    <row r="115" spans="9:13" x14ac:dyDescent="0.2">
      <c r="I115" s="2"/>
      <c r="J115" s="2"/>
      <c r="K115" s="2"/>
      <c r="L115" s="2"/>
      <c r="M115" s="2"/>
    </row>
    <row r="116" spans="9:13" x14ac:dyDescent="0.2">
      <c r="I116" s="2"/>
      <c r="J116" s="2"/>
      <c r="K116" s="2"/>
      <c r="L116" s="2"/>
      <c r="M116" s="2"/>
    </row>
    <row r="117" spans="9:13" x14ac:dyDescent="0.2">
      <c r="I117" s="2"/>
      <c r="J117" s="2"/>
      <c r="K117" s="2"/>
      <c r="L117" s="2"/>
      <c r="M117" s="2"/>
    </row>
    <row r="118" spans="9:13" x14ac:dyDescent="0.2">
      <c r="I118" s="2"/>
      <c r="J118" s="2"/>
      <c r="K118" s="2"/>
      <c r="L118" s="2"/>
      <c r="M118" s="2"/>
    </row>
    <row r="119" spans="9:13" x14ac:dyDescent="0.2">
      <c r="I119" s="2"/>
      <c r="J119" s="2"/>
      <c r="K119" s="2"/>
      <c r="L119" s="2"/>
      <c r="M119" s="2"/>
    </row>
    <row r="120" spans="9:13" x14ac:dyDescent="0.2">
      <c r="I120" s="2"/>
      <c r="J120" s="2"/>
      <c r="K120" s="2"/>
      <c r="L120" s="2"/>
      <c r="M120" s="2"/>
    </row>
    <row r="121" spans="9:13" x14ac:dyDescent="0.2">
      <c r="I121" s="2"/>
      <c r="J121" s="2"/>
      <c r="K121" s="2"/>
      <c r="L121" s="2"/>
      <c r="M121" s="2"/>
    </row>
    <row r="122" spans="9:13" x14ac:dyDescent="0.2">
      <c r="I122" s="2"/>
      <c r="J122" s="2"/>
      <c r="K122" s="2"/>
      <c r="L122" s="2"/>
      <c r="M122" s="2"/>
    </row>
    <row r="123" spans="9:13" x14ac:dyDescent="0.2">
      <c r="I123" s="2"/>
      <c r="J123" s="2"/>
      <c r="K123" s="2"/>
      <c r="L123" s="2"/>
      <c r="M123" s="2"/>
    </row>
    <row r="124" spans="9:13" x14ac:dyDescent="0.2">
      <c r="I124" s="2"/>
      <c r="J124" s="2"/>
      <c r="K124" s="2"/>
      <c r="L124" s="2"/>
      <c r="M124" s="2"/>
    </row>
    <row r="125" spans="9:13" x14ac:dyDescent="0.2">
      <c r="I125" s="2"/>
      <c r="J125" s="2"/>
      <c r="K125" s="2"/>
      <c r="L125" s="2"/>
      <c r="M125" s="2"/>
    </row>
    <row r="126" spans="9:13" x14ac:dyDescent="0.2">
      <c r="I126" s="2"/>
      <c r="J126" s="2"/>
      <c r="K126" s="2"/>
      <c r="L126" s="2"/>
      <c r="M126" s="2"/>
    </row>
    <row r="127" spans="9:13" x14ac:dyDescent="0.2">
      <c r="I127" s="2"/>
      <c r="J127" s="2"/>
      <c r="K127" s="2"/>
      <c r="L127" s="2"/>
      <c r="M127" s="2"/>
    </row>
    <row r="128" spans="9:13" x14ac:dyDescent="0.2">
      <c r="I128" s="2"/>
      <c r="J128" s="2"/>
      <c r="K128" s="2"/>
      <c r="L128" s="2"/>
      <c r="M128" s="2"/>
    </row>
    <row r="129" spans="9:17" x14ac:dyDescent="0.2">
      <c r="I129" s="2"/>
      <c r="J129" s="2"/>
      <c r="K129" s="2"/>
      <c r="L129" s="2"/>
      <c r="M129" s="2"/>
    </row>
    <row r="130" spans="9:17" x14ac:dyDescent="0.2">
      <c r="L130" s="2"/>
      <c r="M130" s="2"/>
      <c r="O130" s="2"/>
      <c r="P130" s="2"/>
      <c r="Q130" s="2"/>
    </row>
    <row r="131" spans="9:17" x14ac:dyDescent="0.2">
      <c r="L131" s="2"/>
      <c r="M131" s="2"/>
      <c r="O131" s="2"/>
      <c r="P131" s="2"/>
      <c r="Q131" s="2"/>
    </row>
    <row r="132" spans="9:17" x14ac:dyDescent="0.2">
      <c r="L132" s="2"/>
      <c r="M132" s="2"/>
      <c r="O132" s="2"/>
      <c r="P132" s="2"/>
      <c r="Q132" s="2"/>
    </row>
    <row r="133" spans="9:17" x14ac:dyDescent="0.2">
      <c r="L133" s="2"/>
      <c r="M133" s="2"/>
      <c r="O133" s="2"/>
      <c r="P133" s="2"/>
      <c r="Q133" s="2"/>
    </row>
    <row r="134" spans="9:17" x14ac:dyDescent="0.2">
      <c r="L134" s="2"/>
      <c r="M134" s="2"/>
      <c r="O134" s="2"/>
      <c r="P134" s="2"/>
      <c r="Q134" s="2"/>
    </row>
    <row r="135" spans="9:17" x14ac:dyDescent="0.2">
      <c r="L135" s="2"/>
      <c r="M135" s="2"/>
      <c r="O135" s="2"/>
      <c r="P135" s="2"/>
      <c r="Q135" s="2"/>
    </row>
    <row r="136" spans="9:17" x14ac:dyDescent="0.2">
      <c r="L136" s="2"/>
      <c r="M136" s="2"/>
      <c r="O136" s="2"/>
      <c r="P136" s="2"/>
      <c r="Q136" s="2"/>
    </row>
    <row r="137" spans="9:17" x14ac:dyDescent="0.2">
      <c r="L137" s="2"/>
      <c r="M137" s="2"/>
      <c r="O137" s="2"/>
      <c r="P137" s="2"/>
      <c r="Q137" s="2"/>
    </row>
    <row r="138" spans="9:17" x14ac:dyDescent="0.2">
      <c r="L138" s="2"/>
      <c r="M138" s="2"/>
      <c r="O138" s="2"/>
      <c r="P138" s="2"/>
      <c r="Q138" s="2"/>
    </row>
    <row r="139" spans="9:17" x14ac:dyDescent="0.2">
      <c r="L139" s="2"/>
      <c r="M139" s="2"/>
      <c r="O139" s="2"/>
      <c r="P139" s="2"/>
      <c r="Q139" s="2"/>
    </row>
    <row r="140" spans="9:17" x14ac:dyDescent="0.2">
      <c r="L140" s="2"/>
      <c r="M140" s="2"/>
      <c r="O140" s="2"/>
      <c r="P140" s="2"/>
      <c r="Q140" s="2"/>
    </row>
    <row r="141" spans="9:17" x14ac:dyDescent="0.2">
      <c r="L141" s="2"/>
      <c r="M141" s="2"/>
      <c r="O141" s="2"/>
      <c r="P141" s="2"/>
      <c r="Q141" s="2"/>
    </row>
    <row r="142" spans="9:17" x14ac:dyDescent="0.2">
      <c r="L142" s="2"/>
      <c r="M142" s="2"/>
      <c r="O142" s="2"/>
      <c r="P142" s="2"/>
      <c r="Q142" s="2"/>
    </row>
    <row r="143" spans="9:17" x14ac:dyDescent="0.2">
      <c r="L143" s="2"/>
      <c r="M143" s="2"/>
      <c r="O143" s="2"/>
      <c r="P143" s="2"/>
      <c r="Q143" s="2"/>
    </row>
    <row r="144" spans="9:17" x14ac:dyDescent="0.2">
      <c r="L144" s="2"/>
      <c r="M144" s="2"/>
      <c r="O144" s="2"/>
      <c r="P144" s="2"/>
      <c r="Q144" s="2"/>
    </row>
    <row r="145" spans="12:17" x14ac:dyDescent="0.2">
      <c r="L145" s="2"/>
      <c r="M145" s="2"/>
      <c r="O145" s="2"/>
      <c r="P145" s="2"/>
      <c r="Q145" s="2"/>
    </row>
    <row r="146" spans="12:17" x14ac:dyDescent="0.2">
      <c r="L146" s="2"/>
      <c r="M146" s="2"/>
      <c r="O146" s="2"/>
      <c r="P146" s="2"/>
      <c r="Q146" s="2"/>
    </row>
    <row r="147" spans="12:17" x14ac:dyDescent="0.2">
      <c r="L147" s="2"/>
      <c r="M147" s="2"/>
      <c r="O147" s="2"/>
      <c r="P147" s="2"/>
      <c r="Q147" s="2"/>
    </row>
    <row r="148" spans="12:17" x14ac:dyDescent="0.2">
      <c r="L148" s="2"/>
      <c r="M148" s="2"/>
      <c r="O148" s="2"/>
      <c r="P148" s="2"/>
      <c r="Q148" s="2"/>
    </row>
    <row r="149" spans="12:17" x14ac:dyDescent="0.2">
      <c r="L149" s="2"/>
      <c r="M149" s="2"/>
      <c r="O149" s="2"/>
      <c r="P149" s="2"/>
      <c r="Q149" s="2"/>
    </row>
    <row r="150" spans="12:17" x14ac:dyDescent="0.2">
      <c r="L150" s="2"/>
      <c r="M150" s="2"/>
      <c r="O150" s="2"/>
      <c r="P150" s="2"/>
      <c r="Q150" s="2"/>
    </row>
    <row r="151" spans="12:17" x14ac:dyDescent="0.2">
      <c r="L151" s="2"/>
      <c r="M151" s="2"/>
      <c r="O151" s="2"/>
      <c r="P151" s="2"/>
      <c r="Q151" s="2"/>
    </row>
    <row r="152" spans="12:17" x14ac:dyDescent="0.2">
      <c r="L152" s="2"/>
      <c r="M152" s="2"/>
      <c r="O152" s="2"/>
      <c r="P152" s="2"/>
      <c r="Q152" s="2"/>
    </row>
    <row r="153" spans="12:17" x14ac:dyDescent="0.2">
      <c r="L153" s="2"/>
      <c r="M153" s="2"/>
      <c r="O153" s="2"/>
      <c r="P153" s="2"/>
      <c r="Q153" s="2"/>
    </row>
    <row r="154" spans="12:17" x14ac:dyDescent="0.2">
      <c r="L154" s="2"/>
      <c r="M154" s="2"/>
      <c r="O154" s="2"/>
      <c r="P154" s="2"/>
      <c r="Q154" s="2"/>
    </row>
    <row r="155" spans="12:17" x14ac:dyDescent="0.2">
      <c r="L155" s="2"/>
      <c r="M155" s="2"/>
      <c r="O155" s="2"/>
      <c r="P155" s="2"/>
      <c r="Q155" s="2"/>
    </row>
    <row r="156" spans="12:17" x14ac:dyDescent="0.2">
      <c r="L156" s="2"/>
      <c r="M156" s="2"/>
      <c r="O156" s="2"/>
      <c r="P156" s="2"/>
      <c r="Q156" s="2"/>
    </row>
    <row r="157" spans="12:17" x14ac:dyDescent="0.2">
      <c r="L157" s="2"/>
      <c r="M157" s="2"/>
      <c r="O157" s="2"/>
      <c r="P157" s="2"/>
      <c r="Q157" s="2"/>
    </row>
    <row r="158" spans="12:17" x14ac:dyDescent="0.2">
      <c r="L158" s="2"/>
      <c r="M158" s="2"/>
      <c r="O158" s="2"/>
      <c r="P158" s="2"/>
      <c r="Q158" s="2"/>
    </row>
    <row r="159" spans="12:17" x14ac:dyDescent="0.2">
      <c r="L159" s="2"/>
      <c r="M159" s="2"/>
      <c r="O159" s="2"/>
      <c r="P159" s="2"/>
      <c r="Q159" s="2"/>
    </row>
    <row r="160" spans="12:17" x14ac:dyDescent="0.2">
      <c r="L160" s="2"/>
      <c r="M160" s="2"/>
      <c r="O160" s="2"/>
      <c r="P160" s="2"/>
      <c r="Q160" s="2"/>
    </row>
    <row r="161" spans="12:17" x14ac:dyDescent="0.2">
      <c r="L161" s="2"/>
      <c r="M161" s="2"/>
      <c r="O161" s="2"/>
      <c r="P161" s="2"/>
      <c r="Q161" s="2"/>
    </row>
    <row r="162" spans="12:17" x14ac:dyDescent="0.2">
      <c r="L162" s="2"/>
      <c r="M162" s="2"/>
      <c r="O162" s="2"/>
      <c r="P162" s="2"/>
      <c r="Q162" s="2"/>
    </row>
    <row r="163" spans="12:17" x14ac:dyDescent="0.2">
      <c r="L163" s="2"/>
      <c r="M163" s="2"/>
      <c r="O163" s="2"/>
      <c r="P163" s="2"/>
      <c r="Q163" s="2"/>
    </row>
    <row r="164" spans="12:17" x14ac:dyDescent="0.2">
      <c r="L164" s="2"/>
      <c r="M164" s="2"/>
      <c r="O164" s="2"/>
      <c r="P164" s="2"/>
      <c r="Q164" s="2"/>
    </row>
    <row r="165" spans="12:17" x14ac:dyDescent="0.2">
      <c r="L165" s="2"/>
      <c r="M165" s="2"/>
      <c r="O165" s="2"/>
      <c r="P165" s="2"/>
      <c r="Q165" s="2"/>
    </row>
    <row r="166" spans="12:17" x14ac:dyDescent="0.2">
      <c r="L166" s="2"/>
      <c r="M166" s="2"/>
      <c r="O166" s="2"/>
      <c r="P166" s="2"/>
      <c r="Q166" s="2"/>
    </row>
    <row r="167" spans="12:17" x14ac:dyDescent="0.2">
      <c r="L167" s="2"/>
      <c r="M167" s="2"/>
      <c r="O167" s="2"/>
      <c r="P167" s="2"/>
      <c r="Q167" s="2"/>
    </row>
    <row r="168" spans="12:17" x14ac:dyDescent="0.2">
      <c r="L168" s="2"/>
      <c r="M168" s="2"/>
      <c r="O168" s="2"/>
      <c r="P168" s="2"/>
      <c r="Q168" s="2"/>
    </row>
    <row r="169" spans="12:17" x14ac:dyDescent="0.2">
      <c r="L169" s="2"/>
      <c r="M169" s="2"/>
      <c r="O169" s="2"/>
      <c r="P169" s="2"/>
      <c r="Q169" s="2"/>
    </row>
    <row r="170" spans="12:17" x14ac:dyDescent="0.2">
      <c r="L170" s="2"/>
      <c r="M170" s="2"/>
      <c r="O170" s="2"/>
      <c r="P170" s="2"/>
      <c r="Q170" s="2"/>
    </row>
    <row r="171" spans="12:17" x14ac:dyDescent="0.2">
      <c r="L171" s="2"/>
      <c r="M171" s="2"/>
      <c r="O171" s="2"/>
      <c r="P171" s="2"/>
      <c r="Q171" s="2"/>
    </row>
    <row r="172" spans="12:17" x14ac:dyDescent="0.2">
      <c r="L172" s="2"/>
      <c r="M172" s="2"/>
      <c r="O172" s="2"/>
      <c r="P172" s="2"/>
      <c r="Q172" s="2"/>
    </row>
    <row r="173" spans="12:17" x14ac:dyDescent="0.2">
      <c r="L173" s="2"/>
      <c r="M173" s="2"/>
      <c r="O173" s="2"/>
      <c r="P173" s="2"/>
      <c r="Q173" s="2"/>
    </row>
    <row r="174" spans="12:17" x14ac:dyDescent="0.2">
      <c r="L174" s="2"/>
      <c r="M174" s="2"/>
      <c r="O174" s="2"/>
      <c r="P174" s="2"/>
      <c r="Q174" s="2"/>
    </row>
    <row r="175" spans="12:17" x14ac:dyDescent="0.2">
      <c r="L175" s="2"/>
      <c r="M175" s="2"/>
      <c r="O175" s="2"/>
      <c r="P175" s="2"/>
      <c r="Q175" s="2"/>
    </row>
    <row r="176" spans="12:17" x14ac:dyDescent="0.2">
      <c r="L176" s="2"/>
      <c r="M176" s="2"/>
      <c r="O176" s="2"/>
      <c r="P176" s="2"/>
      <c r="Q176" s="2"/>
    </row>
    <row r="177" spans="12:17" x14ac:dyDescent="0.2">
      <c r="L177" s="2"/>
      <c r="M177" s="2"/>
      <c r="O177" s="2"/>
      <c r="P177" s="2"/>
      <c r="Q177" s="2"/>
    </row>
    <row r="178" spans="12:17" x14ac:dyDescent="0.2">
      <c r="L178" s="2"/>
      <c r="M178" s="2"/>
      <c r="O178" s="2"/>
      <c r="P178" s="2"/>
      <c r="Q178" s="2"/>
    </row>
    <row r="179" spans="12:17" x14ac:dyDescent="0.2">
      <c r="L179" s="2"/>
      <c r="M179" s="2"/>
      <c r="O179" s="2"/>
      <c r="P179" s="2"/>
      <c r="Q179" s="2"/>
    </row>
    <row r="180" spans="12:17" x14ac:dyDescent="0.2">
      <c r="L180" s="2"/>
      <c r="M180" s="2"/>
      <c r="O180" s="2"/>
      <c r="P180" s="2"/>
      <c r="Q180" s="2"/>
    </row>
    <row r="181" spans="12:17" x14ac:dyDescent="0.2">
      <c r="L181" s="2"/>
      <c r="M181" s="2"/>
      <c r="O181" s="2"/>
      <c r="P181" s="2"/>
      <c r="Q181" s="2"/>
    </row>
    <row r="182" spans="12:17" x14ac:dyDescent="0.2">
      <c r="L182" s="2"/>
      <c r="M182" s="2"/>
      <c r="O182" s="2"/>
      <c r="P182" s="2"/>
      <c r="Q182" s="2"/>
    </row>
    <row r="183" spans="12:17" x14ac:dyDescent="0.2">
      <c r="L183" s="2"/>
      <c r="M183" s="2"/>
      <c r="O183" s="2"/>
      <c r="P183" s="2"/>
      <c r="Q183" s="2"/>
    </row>
    <row r="184" spans="12:17" x14ac:dyDescent="0.2">
      <c r="L184" s="2"/>
      <c r="M184" s="2"/>
      <c r="O184" s="2"/>
      <c r="P184" s="2"/>
      <c r="Q184" s="2"/>
    </row>
    <row r="185" spans="12:17" x14ac:dyDescent="0.2">
      <c r="L185" s="2"/>
      <c r="M185" s="2"/>
      <c r="O185" s="2"/>
      <c r="P185" s="2"/>
      <c r="Q185" s="2"/>
    </row>
    <row r="186" spans="12:17" x14ac:dyDescent="0.2">
      <c r="L186" s="2"/>
      <c r="M186" s="2"/>
      <c r="O186" s="2"/>
      <c r="P186" s="2"/>
      <c r="Q186" s="2"/>
    </row>
    <row r="187" spans="12:17" x14ac:dyDescent="0.2">
      <c r="L187" s="2"/>
      <c r="M187" s="2"/>
      <c r="O187" s="2"/>
      <c r="P187" s="2"/>
      <c r="Q187" s="2"/>
    </row>
    <row r="188" spans="12:17" x14ac:dyDescent="0.2">
      <c r="L188" s="2"/>
      <c r="M188" s="2"/>
      <c r="O188" s="2"/>
      <c r="P188" s="2"/>
      <c r="Q188" s="2"/>
    </row>
    <row r="189" spans="12:17" x14ac:dyDescent="0.2">
      <c r="L189" s="2"/>
      <c r="M189" s="2"/>
      <c r="O189" s="2"/>
      <c r="P189" s="2"/>
      <c r="Q189" s="2"/>
    </row>
    <row r="190" spans="12:17" x14ac:dyDescent="0.2">
      <c r="L190" s="2"/>
      <c r="M190" s="2"/>
      <c r="O190" s="2"/>
      <c r="P190" s="2"/>
      <c r="Q190" s="2"/>
    </row>
    <row r="191" spans="12:17" x14ac:dyDescent="0.2">
      <c r="L191" s="2"/>
      <c r="M191" s="2"/>
      <c r="O191" s="2"/>
      <c r="P191" s="2"/>
      <c r="Q191" s="2"/>
    </row>
    <row r="192" spans="12:17" x14ac:dyDescent="0.2">
      <c r="L192" s="2"/>
      <c r="M192" s="2"/>
      <c r="O192" s="2"/>
      <c r="P192" s="2"/>
      <c r="Q192" s="2"/>
    </row>
    <row r="193" spans="12:17" x14ac:dyDescent="0.2">
      <c r="L193" s="2"/>
      <c r="M193" s="2"/>
      <c r="O193" s="2"/>
      <c r="P193" s="2"/>
      <c r="Q193" s="2"/>
    </row>
    <row r="194" spans="12:17" x14ac:dyDescent="0.2">
      <c r="L194" s="2"/>
      <c r="M194" s="2"/>
      <c r="O194" s="2"/>
      <c r="P194" s="2"/>
      <c r="Q194" s="2"/>
    </row>
    <row r="195" spans="12:17" x14ac:dyDescent="0.2">
      <c r="L195" s="2"/>
      <c r="M195" s="2"/>
      <c r="O195" s="2"/>
      <c r="P195" s="2"/>
      <c r="Q195" s="2"/>
    </row>
    <row r="196" spans="12:17" x14ac:dyDescent="0.2">
      <c r="L196" s="2"/>
      <c r="M196" s="2"/>
      <c r="O196" s="2"/>
      <c r="P196" s="2"/>
      <c r="Q196" s="2"/>
    </row>
    <row r="197" spans="12:17" x14ac:dyDescent="0.2">
      <c r="L197" s="2"/>
      <c r="M197" s="2"/>
      <c r="O197" s="2"/>
      <c r="P197" s="2"/>
      <c r="Q197" s="2"/>
    </row>
    <row r="198" spans="12:17" x14ac:dyDescent="0.2">
      <c r="L198" s="2"/>
      <c r="M198" s="2"/>
      <c r="O198" s="2"/>
      <c r="P198" s="2"/>
      <c r="Q198" s="2"/>
    </row>
    <row r="199" spans="12:17" x14ac:dyDescent="0.2">
      <c r="L199" s="2"/>
      <c r="M199" s="2"/>
      <c r="O199" s="2"/>
      <c r="P199" s="2"/>
      <c r="Q199" s="2"/>
    </row>
    <row r="200" spans="12:17" x14ac:dyDescent="0.2">
      <c r="L200" s="2"/>
      <c r="M200" s="2"/>
      <c r="O200" s="2"/>
      <c r="P200" s="2"/>
      <c r="Q200" s="2"/>
    </row>
    <row r="201" spans="12:17" x14ac:dyDescent="0.2">
      <c r="L201" s="2"/>
      <c r="M201" s="2"/>
      <c r="O201" s="2"/>
      <c r="P201" s="2"/>
      <c r="Q201" s="2"/>
    </row>
    <row r="202" spans="12:17" x14ac:dyDescent="0.2">
      <c r="L202" s="2"/>
      <c r="M202" s="2"/>
      <c r="O202" s="2"/>
      <c r="P202" s="2"/>
      <c r="Q202" s="2"/>
    </row>
    <row r="203" spans="12:17" x14ac:dyDescent="0.2">
      <c r="L203" s="2"/>
      <c r="M203" s="2"/>
      <c r="O203" s="2"/>
      <c r="P203" s="2"/>
      <c r="Q203" s="2"/>
    </row>
    <row r="204" spans="12:17" x14ac:dyDescent="0.2">
      <c r="L204" s="2"/>
      <c r="M204" s="2"/>
      <c r="O204" s="2"/>
      <c r="P204" s="2"/>
      <c r="Q204" s="2"/>
    </row>
    <row r="205" spans="12:17" x14ac:dyDescent="0.2">
      <c r="L205" s="2"/>
      <c r="M205" s="2"/>
      <c r="O205" s="2"/>
      <c r="P205" s="2"/>
      <c r="Q205" s="2"/>
    </row>
    <row r="206" spans="12:17" x14ac:dyDescent="0.2">
      <c r="L206" s="2"/>
      <c r="M206" s="2"/>
      <c r="O206" s="2"/>
      <c r="P206" s="2"/>
      <c r="Q206" s="2"/>
    </row>
    <row r="207" spans="12:17" x14ac:dyDescent="0.2">
      <c r="L207" s="2"/>
      <c r="M207" s="2"/>
      <c r="O207" s="2"/>
      <c r="P207" s="2"/>
      <c r="Q207" s="2"/>
    </row>
    <row r="208" spans="12:17" x14ac:dyDescent="0.2">
      <c r="L208" s="2"/>
      <c r="M208" s="2"/>
      <c r="O208" s="2"/>
      <c r="P208" s="2"/>
      <c r="Q208" s="2"/>
    </row>
    <row r="209" spans="12:17" x14ac:dyDescent="0.2">
      <c r="L209" s="2"/>
      <c r="M209" s="2"/>
      <c r="O209" s="2"/>
      <c r="P209" s="2"/>
      <c r="Q209" s="2"/>
    </row>
    <row r="210" spans="12:17" x14ac:dyDescent="0.2">
      <c r="L210" s="2"/>
      <c r="M210" s="2"/>
      <c r="O210" s="2"/>
      <c r="P210" s="2"/>
      <c r="Q210" s="2"/>
    </row>
    <row r="211" spans="12:17" x14ac:dyDescent="0.2">
      <c r="L211" s="2"/>
      <c r="M211" s="2"/>
      <c r="O211" s="2"/>
      <c r="P211" s="2"/>
      <c r="Q211" s="2"/>
    </row>
    <row r="212" spans="12:17" x14ac:dyDescent="0.2">
      <c r="L212" s="2"/>
      <c r="M212" s="2"/>
      <c r="O212" s="2"/>
      <c r="P212" s="2"/>
      <c r="Q212" s="2"/>
    </row>
    <row r="213" spans="12:17" x14ac:dyDescent="0.2">
      <c r="L213" s="2"/>
      <c r="M213" s="2"/>
      <c r="O213" s="2"/>
      <c r="P213" s="2"/>
      <c r="Q213" s="2"/>
    </row>
    <row r="214" spans="12:17" x14ac:dyDescent="0.2">
      <c r="L214" s="2"/>
      <c r="M214" s="2"/>
      <c r="O214" s="2"/>
      <c r="P214" s="2"/>
      <c r="Q214" s="2"/>
    </row>
    <row r="215" spans="12:17" x14ac:dyDescent="0.2">
      <c r="L215" s="2"/>
      <c r="M215" s="2"/>
      <c r="O215" s="2"/>
      <c r="P215" s="2"/>
      <c r="Q215" s="2"/>
    </row>
    <row r="216" spans="12:17" x14ac:dyDescent="0.2">
      <c r="L216" s="2"/>
      <c r="M216" s="2"/>
      <c r="O216" s="2"/>
      <c r="P216" s="2"/>
      <c r="Q216" s="2"/>
    </row>
    <row r="217" spans="12:17" x14ac:dyDescent="0.2">
      <c r="L217" s="2"/>
      <c r="M217" s="2"/>
      <c r="O217" s="2"/>
      <c r="P217" s="2"/>
      <c r="Q217" s="2"/>
    </row>
    <row r="218" spans="12:17" x14ac:dyDescent="0.2">
      <c r="L218" s="2"/>
      <c r="M218" s="2"/>
      <c r="O218" s="2"/>
      <c r="P218" s="2"/>
      <c r="Q218" s="2"/>
    </row>
    <row r="219" spans="12:17" x14ac:dyDescent="0.2">
      <c r="L219" s="2"/>
      <c r="M219" s="2"/>
      <c r="O219" s="2"/>
      <c r="P219" s="2"/>
      <c r="Q219" s="2"/>
    </row>
    <row r="220" spans="12:17" x14ac:dyDescent="0.2">
      <c r="L220" s="2"/>
      <c r="M220" s="2"/>
      <c r="O220" s="2"/>
      <c r="P220" s="2"/>
      <c r="Q220" s="2"/>
    </row>
    <row r="221" spans="12:17" x14ac:dyDescent="0.2">
      <c r="L221" s="2"/>
      <c r="M221" s="2"/>
      <c r="O221" s="2"/>
      <c r="P221" s="2"/>
      <c r="Q221" s="2"/>
    </row>
    <row r="222" spans="12:17" x14ac:dyDescent="0.2">
      <c r="L222" s="2"/>
      <c r="M222" s="2"/>
      <c r="O222" s="2"/>
      <c r="P222" s="2"/>
      <c r="Q222" s="2"/>
    </row>
    <row r="223" spans="12:17" x14ac:dyDescent="0.2">
      <c r="L223" s="2"/>
      <c r="M223" s="2"/>
      <c r="O223" s="2"/>
      <c r="P223" s="2"/>
      <c r="Q223" s="2"/>
    </row>
    <row r="224" spans="12:17" x14ac:dyDescent="0.2">
      <c r="L224" s="2"/>
      <c r="M224" s="2"/>
      <c r="O224" s="2"/>
      <c r="P224" s="2"/>
      <c r="Q224" s="2"/>
    </row>
    <row r="225" spans="12:17" x14ac:dyDescent="0.2">
      <c r="L225" s="2"/>
      <c r="M225" s="2"/>
      <c r="O225" s="2"/>
      <c r="P225" s="2"/>
      <c r="Q225" s="2"/>
    </row>
    <row r="226" spans="12:17" x14ac:dyDescent="0.2">
      <c r="L226" s="2"/>
      <c r="M226" s="2"/>
      <c r="O226" s="2"/>
      <c r="P226" s="2"/>
      <c r="Q226" s="2"/>
    </row>
    <row r="227" spans="12:17" x14ac:dyDescent="0.2">
      <c r="L227" s="2"/>
      <c r="M227" s="2"/>
      <c r="O227" s="2"/>
      <c r="P227" s="2"/>
      <c r="Q227" s="2"/>
    </row>
    <row r="228" spans="12:17" x14ac:dyDescent="0.2">
      <c r="L228" s="2"/>
      <c r="M228" s="2"/>
      <c r="O228" s="2"/>
      <c r="P228" s="2"/>
      <c r="Q228" s="2"/>
    </row>
    <row r="229" spans="12:17" x14ac:dyDescent="0.2">
      <c r="L229" s="2"/>
      <c r="M229" s="2"/>
      <c r="O229" s="2"/>
      <c r="P229" s="2"/>
      <c r="Q229" s="2"/>
    </row>
    <row r="230" spans="12:17" x14ac:dyDescent="0.2">
      <c r="L230" s="2"/>
      <c r="M230" s="2"/>
      <c r="O230" s="2"/>
      <c r="P230" s="2"/>
      <c r="Q230" s="2"/>
    </row>
    <row r="231" spans="12:17" x14ac:dyDescent="0.2">
      <c r="L231" s="2"/>
      <c r="M231" s="2"/>
      <c r="O231" s="2"/>
      <c r="P231" s="2"/>
      <c r="Q231" s="2"/>
    </row>
    <row r="232" spans="12:17" x14ac:dyDescent="0.2">
      <c r="L232" s="2"/>
      <c r="M232" s="2"/>
      <c r="O232" s="2"/>
      <c r="P232" s="2"/>
      <c r="Q232" s="2"/>
    </row>
    <row r="233" spans="12:17" x14ac:dyDescent="0.2">
      <c r="L233" s="2"/>
      <c r="M233" s="2"/>
      <c r="O233" s="2"/>
      <c r="P233" s="2"/>
      <c r="Q233" s="2"/>
    </row>
    <row r="234" spans="12:17" x14ac:dyDescent="0.2">
      <c r="L234" s="2"/>
      <c r="M234" s="2"/>
      <c r="O234" s="2"/>
      <c r="P234" s="2"/>
      <c r="Q234" s="2"/>
    </row>
    <row r="235" spans="12:17" x14ac:dyDescent="0.2">
      <c r="L235" s="2"/>
      <c r="M235" s="2"/>
      <c r="O235" s="2"/>
      <c r="P235" s="2"/>
      <c r="Q235" s="2"/>
    </row>
    <row r="236" spans="12:17" x14ac:dyDescent="0.2">
      <c r="L236" s="2"/>
      <c r="M236" s="2"/>
      <c r="O236" s="2"/>
      <c r="P236" s="2"/>
      <c r="Q236" s="2"/>
    </row>
    <row r="237" spans="12:17" x14ac:dyDescent="0.2">
      <c r="L237" s="2"/>
      <c r="M237" s="2"/>
      <c r="O237" s="2"/>
      <c r="P237" s="2"/>
      <c r="Q237" s="2"/>
    </row>
    <row r="238" spans="12:17" x14ac:dyDescent="0.2">
      <c r="L238" s="2"/>
      <c r="M238" s="2"/>
      <c r="O238" s="2"/>
      <c r="P238" s="2"/>
      <c r="Q238" s="2"/>
    </row>
    <row r="239" spans="12:17" x14ac:dyDescent="0.2">
      <c r="L239" s="2"/>
      <c r="M239" s="2"/>
      <c r="O239" s="2"/>
      <c r="P239" s="2"/>
      <c r="Q239" s="2"/>
    </row>
    <row r="240" spans="12:17" x14ac:dyDescent="0.2">
      <c r="L240" s="2"/>
      <c r="M240" s="2"/>
      <c r="O240" s="2"/>
      <c r="P240" s="2"/>
      <c r="Q240" s="2"/>
    </row>
    <row r="241" spans="12:17" x14ac:dyDescent="0.2">
      <c r="L241" s="2"/>
      <c r="M241" s="2"/>
      <c r="O241" s="2"/>
      <c r="P241" s="2"/>
      <c r="Q241" s="2"/>
    </row>
    <row r="242" spans="12:17" x14ac:dyDescent="0.2">
      <c r="L242" s="2"/>
      <c r="M242" s="2"/>
      <c r="O242" s="2"/>
      <c r="P242" s="2"/>
      <c r="Q242" s="2"/>
    </row>
    <row r="243" spans="12:17" x14ac:dyDescent="0.2">
      <c r="L243" s="2"/>
      <c r="M243" s="2"/>
      <c r="O243" s="2"/>
      <c r="P243" s="2"/>
      <c r="Q243" s="2"/>
    </row>
    <row r="244" spans="12:17" x14ac:dyDescent="0.2">
      <c r="L244" s="2"/>
      <c r="M244" s="2"/>
      <c r="O244" s="2"/>
      <c r="P244" s="2"/>
      <c r="Q244" s="2"/>
    </row>
    <row r="245" spans="12:17" x14ac:dyDescent="0.2">
      <c r="L245" s="2"/>
      <c r="M245" s="2"/>
      <c r="O245" s="2"/>
      <c r="P245" s="2"/>
      <c r="Q245" s="2"/>
    </row>
    <row r="246" spans="12:17" x14ac:dyDescent="0.2">
      <c r="L246" s="2"/>
      <c r="M246" s="2"/>
      <c r="O246" s="2"/>
      <c r="P246" s="2"/>
      <c r="Q246" s="2"/>
    </row>
    <row r="247" spans="12:17" x14ac:dyDescent="0.2">
      <c r="L247" s="2"/>
      <c r="M247" s="2"/>
      <c r="O247" s="2"/>
      <c r="P247" s="2"/>
      <c r="Q247" s="2"/>
    </row>
    <row r="248" spans="12:17" x14ac:dyDescent="0.2">
      <c r="L248" s="2"/>
      <c r="M248" s="2"/>
      <c r="O248" s="2"/>
      <c r="P248" s="2"/>
      <c r="Q248" s="2"/>
    </row>
    <row r="249" spans="12:17" x14ac:dyDescent="0.2">
      <c r="L249" s="2"/>
      <c r="M249" s="2"/>
      <c r="O249" s="2"/>
      <c r="P249" s="2"/>
      <c r="Q249" s="2"/>
    </row>
  </sheetData>
  <mergeCells count="30">
    <mergeCell ref="B46:B57"/>
    <mergeCell ref="H46:H57"/>
    <mergeCell ref="B58:B69"/>
    <mergeCell ref="H58:H69"/>
    <mergeCell ref="B10:B21"/>
    <mergeCell ref="H10:H21"/>
    <mergeCell ref="B22:B33"/>
    <mergeCell ref="H22:H33"/>
    <mergeCell ref="B34:B45"/>
    <mergeCell ref="H34:H45"/>
    <mergeCell ref="O5:P5"/>
    <mergeCell ref="O6:P6"/>
    <mergeCell ref="B8:B9"/>
    <mergeCell ref="C8:C9"/>
    <mergeCell ref="D8:E8"/>
    <mergeCell ref="F8:F9"/>
    <mergeCell ref="H8:H9"/>
    <mergeCell ref="I8:I9"/>
    <mergeCell ref="J8:K8"/>
    <mergeCell ref="L8:L9"/>
    <mergeCell ref="C2:D2"/>
    <mergeCell ref="E2:F2"/>
    <mergeCell ref="G2:I2"/>
    <mergeCell ref="J2:K2"/>
    <mergeCell ref="O2:P2"/>
    <mergeCell ref="C3:D3"/>
    <mergeCell ref="E3:F3"/>
    <mergeCell ref="G3:I3"/>
    <mergeCell ref="J3:K3"/>
    <mergeCell ref="O3:P3"/>
  </mergeCells>
  <phoneticPr fontId="3"/>
  <pageMargins left="0.7" right="0.7" top="0.75" bottom="0.75" header="0.3" footer="0.3"/>
  <pageSetup paperSize="9" scale="5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AB249"/>
  <sheetViews>
    <sheetView tabSelected="1" zoomScale="85" zoomScaleNormal="85" workbookViewId="0">
      <selection activeCell="AB5" sqref="AB5"/>
    </sheetView>
  </sheetViews>
  <sheetFormatPr defaultColWidth="9" defaultRowHeight="13" x14ac:dyDescent="0.2"/>
  <cols>
    <col min="1" max="1" width="4.25" style="1" customWidth="1"/>
    <col min="2" max="2" width="4.75" style="1" customWidth="1"/>
    <col min="3" max="3" width="6.5" style="1" customWidth="1"/>
    <col min="4" max="5" width="10" style="1" customWidth="1"/>
    <col min="6" max="6" width="11.25" style="1" customWidth="1"/>
    <col min="7" max="7" width="1.75" style="1" customWidth="1"/>
    <col min="8" max="8" width="4.75" style="1" customWidth="1"/>
    <col min="9" max="9" width="6.5" style="1" customWidth="1"/>
    <col min="10" max="11" width="10" style="1" customWidth="1"/>
    <col min="12" max="12" width="10.5" style="1" customWidth="1"/>
    <col min="13" max="13" width="1.75" style="1" customWidth="1"/>
    <col min="14" max="14" width="4.75" style="1" customWidth="1"/>
    <col min="15" max="15" width="6.5" style="1" customWidth="1"/>
    <col min="16" max="17" width="10" style="1" customWidth="1"/>
    <col min="18" max="18" width="10.5" style="1" customWidth="1"/>
    <col min="19" max="19" width="1.75" style="1" customWidth="1"/>
    <col min="20" max="20" width="4.75" style="1" customWidth="1"/>
    <col min="21" max="21" width="6.5" style="1" customWidth="1"/>
    <col min="22" max="23" width="10" style="1" customWidth="1"/>
    <col min="24" max="24" width="10.75" style="1" customWidth="1"/>
    <col min="25" max="16384" width="9" style="1"/>
  </cols>
  <sheetData>
    <row r="1" spans="1:24" ht="51" customHeight="1" x14ac:dyDescent="0.2">
      <c r="A1" s="189" t="s">
        <v>23</v>
      </c>
      <c r="B1" s="189"/>
      <c r="C1" s="189"/>
      <c r="D1" s="189"/>
      <c r="E1" s="189"/>
      <c r="F1" s="189"/>
      <c r="G1" s="189"/>
      <c r="H1" s="189"/>
      <c r="I1" s="189"/>
      <c r="J1" s="189"/>
      <c r="K1" s="189"/>
      <c r="L1" s="189"/>
      <c r="M1" s="189"/>
      <c r="N1" s="189"/>
      <c r="O1" s="189"/>
      <c r="P1" s="189"/>
      <c r="Q1" s="189"/>
      <c r="R1" s="189"/>
      <c r="S1" s="189"/>
      <c r="T1" s="189"/>
      <c r="U1" s="189"/>
      <c r="V1" s="189"/>
      <c r="W1" s="189"/>
      <c r="X1" s="189"/>
    </row>
    <row r="2" spans="1:24" ht="71.25" customHeight="1" thickBot="1" x14ac:dyDescent="0.25">
      <c r="E2" s="32"/>
      <c r="F2" s="32"/>
      <c r="G2" s="32"/>
      <c r="H2" s="32"/>
      <c r="I2" s="32"/>
      <c r="Q2" s="3"/>
    </row>
    <row r="3" spans="1:24" s="27" customFormat="1" ht="58.5" customHeight="1" x14ac:dyDescent="0.55000000000000004">
      <c r="C3" s="137" t="s">
        <v>20</v>
      </c>
      <c r="D3" s="138"/>
      <c r="E3" s="139" t="s">
        <v>17</v>
      </c>
      <c r="F3" s="140"/>
      <c r="G3" s="141" t="s">
        <v>18</v>
      </c>
      <c r="H3" s="142"/>
      <c r="I3" s="143"/>
      <c r="J3" s="139" t="s">
        <v>21</v>
      </c>
      <c r="K3" s="144"/>
      <c r="L3" s="29"/>
      <c r="M3" s="31"/>
      <c r="O3" s="145" t="s">
        <v>22</v>
      </c>
      <c r="P3" s="155"/>
      <c r="Q3" s="38"/>
      <c r="R3" s="193" t="s">
        <v>24</v>
      </c>
      <c r="S3" s="194"/>
      <c r="T3" s="195"/>
      <c r="W3" s="30"/>
    </row>
    <row r="4" spans="1:24" s="27" customFormat="1" ht="38.25" customHeight="1" thickBot="1" x14ac:dyDescent="0.6">
      <c r="C4" s="127">
        <v>20000000</v>
      </c>
      <c r="D4" s="128"/>
      <c r="E4" s="176">
        <v>240</v>
      </c>
      <c r="F4" s="177"/>
      <c r="G4" s="131">
        <v>6.0000000000000001E-3</v>
      </c>
      <c r="H4" s="132"/>
      <c r="I4" s="133"/>
      <c r="J4" s="129">
        <f>PMT(G4/12,E4,C4)*-1</f>
        <v>88454.115965524514</v>
      </c>
      <c r="K4" s="134"/>
      <c r="L4" s="29"/>
      <c r="M4" s="28"/>
      <c r="O4" s="135">
        <f>SUM(E10:E69,K10:K69,Q10:Q69,W10:W69)*-1</f>
        <v>1228987.83172588</v>
      </c>
      <c r="P4" s="135"/>
      <c r="Q4" s="76"/>
      <c r="R4" s="190">
        <f>ROUNDDOWN(SUM(E10:E69,K10:K69),0)*-1</f>
        <v>914329</v>
      </c>
      <c r="S4" s="191"/>
      <c r="T4" s="192"/>
    </row>
    <row r="5" spans="1:24" ht="88.5" customHeight="1" x14ac:dyDescent="0.2">
      <c r="C5" s="2"/>
      <c r="D5" s="2"/>
      <c r="E5" s="2"/>
      <c r="F5" s="7"/>
      <c r="G5" s="2"/>
      <c r="I5" s="2"/>
      <c r="J5" s="2"/>
      <c r="K5" s="2"/>
      <c r="L5" s="7"/>
      <c r="M5" s="2"/>
      <c r="O5" s="2"/>
      <c r="P5" s="2"/>
      <c r="Q5" s="2"/>
    </row>
    <row r="6" spans="1:24" ht="55.5" customHeight="1" x14ac:dyDescent="0.2">
      <c r="C6" s="2"/>
      <c r="D6" s="7"/>
      <c r="E6" s="7"/>
      <c r="F6" s="2"/>
      <c r="G6" s="7"/>
      <c r="I6" s="2"/>
      <c r="J6" s="7"/>
      <c r="K6" s="7"/>
      <c r="L6" s="2"/>
      <c r="M6" s="2"/>
      <c r="O6" s="2"/>
      <c r="P6" s="2"/>
      <c r="Q6" s="2"/>
    </row>
    <row r="7" spans="1:24" ht="13.5" thickBot="1" x14ac:dyDescent="0.25">
      <c r="C7" s="2"/>
      <c r="D7" s="7"/>
      <c r="E7" s="7"/>
      <c r="F7" s="2"/>
      <c r="G7" s="7"/>
      <c r="I7" s="2"/>
      <c r="J7" s="26"/>
      <c r="K7" s="26"/>
      <c r="L7" s="2"/>
      <c r="M7" s="2"/>
      <c r="O7" s="2"/>
      <c r="P7" s="2"/>
      <c r="Q7" s="2"/>
    </row>
    <row r="8" spans="1:24" ht="14.25" customHeight="1" x14ac:dyDescent="0.2">
      <c r="B8" s="160" t="s">
        <v>7</v>
      </c>
      <c r="C8" s="162" t="s">
        <v>6</v>
      </c>
      <c r="D8" s="183" t="s">
        <v>8</v>
      </c>
      <c r="E8" s="183"/>
      <c r="F8" s="165" t="s">
        <v>4</v>
      </c>
      <c r="G8" s="44"/>
      <c r="H8" s="160" t="s">
        <v>7</v>
      </c>
      <c r="I8" s="162" t="s">
        <v>6</v>
      </c>
      <c r="J8" s="168" t="s">
        <v>8</v>
      </c>
      <c r="K8" s="169"/>
      <c r="L8" s="165" t="s">
        <v>4</v>
      </c>
      <c r="M8" s="25"/>
      <c r="N8" s="181" t="s">
        <v>7</v>
      </c>
      <c r="O8" s="179" t="s">
        <v>6</v>
      </c>
      <c r="P8" s="168" t="s">
        <v>5</v>
      </c>
      <c r="Q8" s="169"/>
      <c r="R8" s="165" t="s">
        <v>4</v>
      </c>
      <c r="S8" s="25"/>
      <c r="T8" s="181" t="s">
        <v>7</v>
      </c>
      <c r="U8" s="179" t="s">
        <v>6</v>
      </c>
      <c r="V8" s="168" t="s">
        <v>5</v>
      </c>
      <c r="W8" s="169"/>
      <c r="X8" s="178" t="s">
        <v>4</v>
      </c>
    </row>
    <row r="9" spans="1:24" ht="13.5" thickBot="1" x14ac:dyDescent="0.25">
      <c r="B9" s="161"/>
      <c r="C9" s="163"/>
      <c r="D9" s="24" t="s">
        <v>3</v>
      </c>
      <c r="E9" s="49" t="s">
        <v>2</v>
      </c>
      <c r="F9" s="166"/>
      <c r="G9" s="44"/>
      <c r="H9" s="161"/>
      <c r="I9" s="167"/>
      <c r="J9" s="45" t="s">
        <v>3</v>
      </c>
      <c r="K9" s="45" t="s">
        <v>2</v>
      </c>
      <c r="L9" s="166"/>
      <c r="M9" s="25"/>
      <c r="N9" s="182"/>
      <c r="O9" s="180"/>
      <c r="P9" s="45" t="s">
        <v>3</v>
      </c>
      <c r="Q9" s="45" t="s">
        <v>2</v>
      </c>
      <c r="R9" s="166"/>
      <c r="S9" s="25"/>
      <c r="T9" s="182"/>
      <c r="U9" s="180"/>
      <c r="V9" s="24" t="s">
        <v>3</v>
      </c>
      <c r="W9" s="24" t="s">
        <v>2</v>
      </c>
      <c r="X9" s="166"/>
    </row>
    <row r="10" spans="1:24" s="77" customFormat="1" ht="14.25" customHeight="1" x14ac:dyDescent="0.45">
      <c r="B10" s="197">
        <v>1</v>
      </c>
      <c r="C10" s="78">
        <v>1</v>
      </c>
      <c r="D10" s="79">
        <f t="shared" ref="D10:D41" si="0">PPMT($G$4/12,C10,$E$4,$C$4)</f>
        <v>-78454.115965524514</v>
      </c>
      <c r="E10" s="80">
        <f t="shared" ref="E10:E41" si="1">IPMT($G$4/12,C10,$E$4,$C$4)</f>
        <v>-10000</v>
      </c>
      <c r="F10" s="81">
        <f>C4+D10</f>
        <v>19921545.884034477</v>
      </c>
      <c r="G10" s="82"/>
      <c r="H10" s="184">
        <v>6</v>
      </c>
      <c r="I10" s="83">
        <v>61</v>
      </c>
      <c r="J10" s="84">
        <f t="shared" ref="J10:J41" si="2">PPMT($G$4/12,I10,$E$4,$C$4)</f>
        <v>-80842.793382798394</v>
      </c>
      <c r="K10" s="85">
        <f t="shared" ref="K10:K41" si="3">IPMT($G$4/12,I10,$E$4,$C$4)</f>
        <v>-7611.3225827261267</v>
      </c>
      <c r="L10" s="86">
        <f>F69+J10</f>
        <v>15141802.372069454</v>
      </c>
      <c r="M10" s="82"/>
      <c r="N10" s="184">
        <v>11</v>
      </c>
      <c r="O10" s="83">
        <v>121</v>
      </c>
      <c r="P10" s="84">
        <f t="shared" ref="P10:P41" si="4">PPMT($G$4/12,O10,$E$4,$C$4)</f>
        <v>-83304.198403124989</v>
      </c>
      <c r="Q10" s="87">
        <f t="shared" ref="Q10:Q41" si="5">IPMT($G$4/12,O10,$E$4,$C$4)</f>
        <v>-5149.9175623995152</v>
      </c>
      <c r="R10" s="86">
        <f>L69+P10</f>
        <v>10216530.926395906</v>
      </c>
      <c r="S10" s="88"/>
      <c r="T10" s="197">
        <v>16</v>
      </c>
      <c r="U10" s="89">
        <v>181</v>
      </c>
      <c r="V10" s="84">
        <f t="shared" ref="V10:V41" si="6">PPMT($G$4/12,U10,$E$4,$C$4)</f>
        <v>-85840.545349881606</v>
      </c>
      <c r="W10" s="87">
        <f t="shared" ref="W10:W41" si="7">IPMT($G$4/12,U10,$E$4,$C$4)</f>
        <v>-2613.5706156429078</v>
      </c>
      <c r="X10" s="86">
        <f>R69+V10</f>
        <v>5141300.6859359313</v>
      </c>
    </row>
    <row r="11" spans="1:24" s="77" customFormat="1" ht="14.25" customHeight="1" x14ac:dyDescent="0.45">
      <c r="B11" s="186"/>
      <c r="C11" s="90">
        <v>2</v>
      </c>
      <c r="D11" s="91">
        <f t="shared" si="0"/>
        <v>-78493.343023507274</v>
      </c>
      <c r="E11" s="92">
        <f t="shared" si="1"/>
        <v>-9960.7729420172363</v>
      </c>
      <c r="F11" s="93">
        <f t="shared" ref="F11:F42" si="8">F10+D11</f>
        <v>19843052.541010968</v>
      </c>
      <c r="G11" s="82"/>
      <c r="H11" s="184"/>
      <c r="I11" s="91">
        <v>62</v>
      </c>
      <c r="J11" s="91">
        <f t="shared" si="2"/>
        <v>-80883.214779489776</v>
      </c>
      <c r="K11" s="92">
        <f t="shared" si="3"/>
        <v>-7570.9011860347282</v>
      </c>
      <c r="L11" s="93">
        <f t="shared" ref="L11:L42" si="9">L10+J11</f>
        <v>15060919.157289963</v>
      </c>
      <c r="M11" s="82"/>
      <c r="N11" s="184"/>
      <c r="O11" s="91">
        <v>122</v>
      </c>
      <c r="P11" s="91">
        <f t="shared" si="4"/>
        <v>-83345.850502326546</v>
      </c>
      <c r="Q11" s="94">
        <f t="shared" si="5"/>
        <v>-5108.2654631979531</v>
      </c>
      <c r="R11" s="93">
        <f t="shared" ref="R11:R42" si="10">R10+P11</f>
        <v>10133185.075893579</v>
      </c>
      <c r="S11" s="88"/>
      <c r="T11" s="186"/>
      <c r="U11" s="90">
        <v>182</v>
      </c>
      <c r="V11" s="91">
        <f t="shared" si="6"/>
        <v>-85883.465622556556</v>
      </c>
      <c r="W11" s="94">
        <f t="shared" si="7"/>
        <v>-2570.6503429679669</v>
      </c>
      <c r="X11" s="93">
        <f t="shared" ref="X11:X42" si="11">X10+V11</f>
        <v>5055417.2203133749</v>
      </c>
    </row>
    <row r="12" spans="1:24" s="77" customFormat="1" ht="14.25" customHeight="1" x14ac:dyDescent="0.45">
      <c r="A12" s="95"/>
      <c r="B12" s="186"/>
      <c r="C12" s="90">
        <v>3</v>
      </c>
      <c r="D12" s="91">
        <f t="shared" si="0"/>
        <v>-78532.589695019022</v>
      </c>
      <c r="E12" s="92">
        <f t="shared" si="1"/>
        <v>-9921.5262705054847</v>
      </c>
      <c r="F12" s="93">
        <f t="shared" si="8"/>
        <v>19764519.951315951</v>
      </c>
      <c r="G12" s="82"/>
      <c r="H12" s="184"/>
      <c r="I12" s="91">
        <v>63</v>
      </c>
      <c r="J12" s="91">
        <f t="shared" si="2"/>
        <v>-80923.656386879535</v>
      </c>
      <c r="K12" s="92">
        <f t="shared" si="3"/>
        <v>-7530.4595786449818</v>
      </c>
      <c r="L12" s="93">
        <f t="shared" si="9"/>
        <v>14979995.500903083</v>
      </c>
      <c r="M12" s="82"/>
      <c r="N12" s="184"/>
      <c r="O12" s="91">
        <v>123</v>
      </c>
      <c r="P12" s="91">
        <f t="shared" si="4"/>
        <v>-83387.523427577718</v>
      </c>
      <c r="Q12" s="94">
        <f t="shared" si="5"/>
        <v>-5066.5925379467899</v>
      </c>
      <c r="R12" s="93">
        <f t="shared" si="10"/>
        <v>10049797.552466001</v>
      </c>
      <c r="S12" s="88"/>
      <c r="T12" s="186"/>
      <c r="U12" s="90">
        <v>183</v>
      </c>
      <c r="V12" s="91">
        <f t="shared" si="6"/>
        <v>-85926.407355367832</v>
      </c>
      <c r="W12" s="94">
        <f t="shared" si="7"/>
        <v>-2527.7086101566888</v>
      </c>
      <c r="X12" s="93">
        <f t="shared" si="11"/>
        <v>4969490.8129580067</v>
      </c>
    </row>
    <row r="13" spans="1:24" s="77" customFormat="1" ht="14.25" customHeight="1" x14ac:dyDescent="0.45">
      <c r="B13" s="186"/>
      <c r="C13" s="90">
        <v>4</v>
      </c>
      <c r="D13" s="91">
        <f t="shared" si="0"/>
        <v>-78571.855989866541</v>
      </c>
      <c r="E13" s="92">
        <f t="shared" si="1"/>
        <v>-9882.259975657973</v>
      </c>
      <c r="F13" s="93">
        <f t="shared" si="8"/>
        <v>19685948.095326085</v>
      </c>
      <c r="G13" s="82"/>
      <c r="H13" s="184"/>
      <c r="I13" s="91">
        <v>64</v>
      </c>
      <c r="J13" s="91">
        <f t="shared" si="2"/>
        <v>-80964.118215072958</v>
      </c>
      <c r="K13" s="92">
        <f t="shared" si="3"/>
        <v>-7489.9977504515427</v>
      </c>
      <c r="L13" s="93">
        <f t="shared" si="9"/>
        <v>14899031.38268801</v>
      </c>
      <c r="M13" s="82"/>
      <c r="N13" s="184"/>
      <c r="O13" s="91">
        <v>124</v>
      </c>
      <c r="P13" s="91">
        <f t="shared" si="4"/>
        <v>-83429.217189291507</v>
      </c>
      <c r="Q13" s="94">
        <f t="shared" si="5"/>
        <v>-5024.8987762329998</v>
      </c>
      <c r="R13" s="93">
        <f t="shared" si="10"/>
        <v>9966368.3352767099</v>
      </c>
      <c r="S13" s="88"/>
      <c r="T13" s="186"/>
      <c r="U13" s="90">
        <v>184</v>
      </c>
      <c r="V13" s="91">
        <f t="shared" si="6"/>
        <v>-85969.370559045492</v>
      </c>
      <c r="W13" s="94">
        <f t="shared" si="7"/>
        <v>-2484.7454064790045</v>
      </c>
      <c r="X13" s="93">
        <f t="shared" si="11"/>
        <v>4883521.4423989616</v>
      </c>
    </row>
    <row r="14" spans="1:24" s="77" customFormat="1" ht="14.25" customHeight="1" x14ac:dyDescent="0.45">
      <c r="B14" s="186"/>
      <c r="C14" s="90">
        <v>5</v>
      </c>
      <c r="D14" s="91">
        <f t="shared" si="0"/>
        <v>-78611.14191786146</v>
      </c>
      <c r="E14" s="92">
        <f t="shared" si="1"/>
        <v>-9842.9740476630413</v>
      </c>
      <c r="F14" s="93">
        <f t="shared" si="8"/>
        <v>19607336.953408223</v>
      </c>
      <c r="G14" s="82"/>
      <c r="H14" s="184"/>
      <c r="I14" s="91">
        <v>65</v>
      </c>
      <c r="J14" s="91">
        <f t="shared" si="2"/>
        <v>-81004.600274180499</v>
      </c>
      <c r="K14" s="92">
        <f t="shared" si="3"/>
        <v>-7449.515691344006</v>
      </c>
      <c r="L14" s="93">
        <f t="shared" si="9"/>
        <v>14818026.782413829</v>
      </c>
      <c r="M14" s="82"/>
      <c r="N14" s="184"/>
      <c r="O14" s="91">
        <v>125</v>
      </c>
      <c r="P14" s="91">
        <f t="shared" si="4"/>
        <v>-83470.931797886165</v>
      </c>
      <c r="Q14" s="94">
        <f t="shared" si="5"/>
        <v>-4983.1841676383547</v>
      </c>
      <c r="R14" s="93">
        <f t="shared" si="10"/>
        <v>9882897.4034788236</v>
      </c>
      <c r="S14" s="88"/>
      <c r="T14" s="186"/>
      <c r="U14" s="90">
        <v>185</v>
      </c>
      <c r="V14" s="91">
        <f t="shared" si="6"/>
        <v>-86012.355244325023</v>
      </c>
      <c r="W14" s="94">
        <f t="shared" si="7"/>
        <v>-2441.7607211994818</v>
      </c>
      <c r="X14" s="93">
        <f t="shared" si="11"/>
        <v>4797509.0871546362</v>
      </c>
    </row>
    <row r="15" spans="1:24" s="77" customFormat="1" ht="14.25" customHeight="1" x14ac:dyDescent="0.45">
      <c r="B15" s="186"/>
      <c r="C15" s="90">
        <v>6</v>
      </c>
      <c r="D15" s="91">
        <f t="shared" si="0"/>
        <v>-78650.447488820399</v>
      </c>
      <c r="E15" s="92">
        <f t="shared" si="1"/>
        <v>-9803.6684767041115</v>
      </c>
      <c r="F15" s="93">
        <f t="shared" si="8"/>
        <v>19528686.505919401</v>
      </c>
      <c r="G15" s="82"/>
      <c r="H15" s="184"/>
      <c r="I15" s="91">
        <v>66</v>
      </c>
      <c r="J15" s="91">
        <f t="shared" si="2"/>
        <v>-81045.102574317585</v>
      </c>
      <c r="K15" s="92">
        <f t="shared" si="3"/>
        <v>-7409.0133912069177</v>
      </c>
      <c r="L15" s="93">
        <f t="shared" si="9"/>
        <v>14736981.679839512</v>
      </c>
      <c r="M15" s="82"/>
      <c r="N15" s="184"/>
      <c r="O15" s="91">
        <v>126</v>
      </c>
      <c r="P15" s="91">
        <f t="shared" si="4"/>
        <v>-83512.667263785101</v>
      </c>
      <c r="Q15" s="94">
        <f t="shared" si="5"/>
        <v>-4941.4487017394113</v>
      </c>
      <c r="R15" s="93">
        <f t="shared" si="10"/>
        <v>9799384.7362150382</v>
      </c>
      <c r="S15" s="88"/>
      <c r="T15" s="186"/>
      <c r="U15" s="90">
        <v>186</v>
      </c>
      <c r="V15" s="91">
        <f t="shared" si="6"/>
        <v>-86055.361421947178</v>
      </c>
      <c r="W15" s="94">
        <f t="shared" si="7"/>
        <v>-2398.7545435773195</v>
      </c>
      <c r="X15" s="93">
        <f t="shared" si="11"/>
        <v>4711453.7257326888</v>
      </c>
    </row>
    <row r="16" spans="1:24" s="77" customFormat="1" ht="14.25" customHeight="1" x14ac:dyDescent="0.45">
      <c r="B16" s="186"/>
      <c r="C16" s="90">
        <v>7</v>
      </c>
      <c r="D16" s="91">
        <f t="shared" si="0"/>
        <v>-78689.772712564809</v>
      </c>
      <c r="E16" s="92">
        <f t="shared" si="1"/>
        <v>-9764.3432529597012</v>
      </c>
      <c r="F16" s="93">
        <f t="shared" si="8"/>
        <v>19449996.733206835</v>
      </c>
      <c r="G16" s="82"/>
      <c r="H16" s="184"/>
      <c r="I16" s="91">
        <v>67</v>
      </c>
      <c r="J16" s="91">
        <f t="shared" si="2"/>
        <v>-81085.625125604754</v>
      </c>
      <c r="K16" s="92">
        <f t="shared" si="3"/>
        <v>-7368.4908399197584</v>
      </c>
      <c r="L16" s="93">
        <f t="shared" si="9"/>
        <v>14655896.054713907</v>
      </c>
      <c r="M16" s="82"/>
      <c r="N16" s="184"/>
      <c r="O16" s="91">
        <v>127</v>
      </c>
      <c r="P16" s="91">
        <f t="shared" si="4"/>
        <v>-83554.423597416986</v>
      </c>
      <c r="Q16" s="94">
        <f t="shared" si="5"/>
        <v>-4899.6923681075195</v>
      </c>
      <c r="R16" s="93">
        <f t="shared" si="10"/>
        <v>9715830.3126176205</v>
      </c>
      <c r="S16" s="88"/>
      <c r="T16" s="186"/>
      <c r="U16" s="90">
        <v>187</v>
      </c>
      <c r="V16" s="91">
        <f t="shared" si="6"/>
        <v>-86098.389102658155</v>
      </c>
      <c r="W16" s="94">
        <f t="shared" si="7"/>
        <v>-2355.726862866346</v>
      </c>
      <c r="X16" s="93">
        <f t="shared" si="11"/>
        <v>4625355.3366300305</v>
      </c>
    </row>
    <row r="17" spans="2:28" s="77" customFormat="1" ht="14.25" customHeight="1" x14ac:dyDescent="0.45">
      <c r="B17" s="186"/>
      <c r="C17" s="90">
        <v>8</v>
      </c>
      <c r="D17" s="91">
        <f t="shared" si="0"/>
        <v>-78729.11759892109</v>
      </c>
      <c r="E17" s="92">
        <f t="shared" si="1"/>
        <v>-9724.9983666034168</v>
      </c>
      <c r="F17" s="93">
        <f t="shared" si="8"/>
        <v>19371267.615607914</v>
      </c>
      <c r="G17" s="82"/>
      <c r="H17" s="184"/>
      <c r="I17" s="91">
        <v>68</v>
      </c>
      <c r="J17" s="91">
        <f t="shared" si="2"/>
        <v>-81126.167938167564</v>
      </c>
      <c r="K17" s="92">
        <f t="shared" si="3"/>
        <v>-7327.9480273569561</v>
      </c>
      <c r="L17" s="93">
        <f t="shared" si="9"/>
        <v>14574769.886775739</v>
      </c>
      <c r="M17" s="82"/>
      <c r="N17" s="184"/>
      <c r="O17" s="91">
        <v>128</v>
      </c>
      <c r="P17" s="91">
        <f t="shared" si="4"/>
        <v>-83596.200809215705</v>
      </c>
      <c r="Q17" s="94">
        <f t="shared" si="5"/>
        <v>-4857.9151563088117</v>
      </c>
      <c r="R17" s="93">
        <f t="shared" si="10"/>
        <v>9632234.1118084043</v>
      </c>
      <c r="S17" s="88"/>
      <c r="T17" s="186"/>
      <c r="U17" s="90">
        <v>188</v>
      </c>
      <c r="V17" s="91">
        <f t="shared" si="6"/>
        <v>-86141.438297209505</v>
      </c>
      <c r="W17" s="94">
        <f t="shared" si="7"/>
        <v>-2312.6776683150165</v>
      </c>
      <c r="X17" s="93">
        <f t="shared" si="11"/>
        <v>4539213.8983328212</v>
      </c>
    </row>
    <row r="18" spans="2:28" s="77" customFormat="1" ht="14.25" customHeight="1" x14ac:dyDescent="0.45">
      <c r="B18" s="186"/>
      <c r="C18" s="90">
        <v>9</v>
      </c>
      <c r="D18" s="91">
        <f t="shared" si="0"/>
        <v>-78768.482157720558</v>
      </c>
      <c r="E18" s="92">
        <f t="shared" si="1"/>
        <v>-9685.6338078039589</v>
      </c>
      <c r="F18" s="93">
        <f t="shared" si="8"/>
        <v>19292499.133450191</v>
      </c>
      <c r="G18" s="82"/>
      <c r="H18" s="184"/>
      <c r="I18" s="91">
        <v>69</v>
      </c>
      <c r="J18" s="91">
        <f t="shared" si="2"/>
        <v>-81166.73102213665</v>
      </c>
      <c r="K18" s="92">
        <f t="shared" si="3"/>
        <v>-7287.3849433878713</v>
      </c>
      <c r="L18" s="93">
        <f t="shared" si="9"/>
        <v>14493603.155753603</v>
      </c>
      <c r="M18" s="82"/>
      <c r="N18" s="184"/>
      <c r="O18" s="91">
        <v>129</v>
      </c>
      <c r="P18" s="91">
        <f t="shared" si="4"/>
        <v>-83637.998909620321</v>
      </c>
      <c r="Q18" s="94">
        <f t="shared" si="5"/>
        <v>-4816.117055904203</v>
      </c>
      <c r="R18" s="93">
        <f t="shared" si="10"/>
        <v>9548596.1128987838</v>
      </c>
      <c r="S18" s="88"/>
      <c r="T18" s="186"/>
      <c r="U18" s="90">
        <v>189</v>
      </c>
      <c r="V18" s="91">
        <f t="shared" si="6"/>
        <v>-86184.50901635809</v>
      </c>
      <c r="W18" s="94">
        <f t="shared" si="7"/>
        <v>-2269.6069491664121</v>
      </c>
      <c r="X18" s="93">
        <f t="shared" si="11"/>
        <v>4453029.3893164629</v>
      </c>
    </row>
    <row r="19" spans="2:28" s="77" customFormat="1" ht="14.25" customHeight="1" x14ac:dyDescent="0.45">
      <c r="B19" s="186"/>
      <c r="C19" s="90">
        <v>10</v>
      </c>
      <c r="D19" s="91">
        <f t="shared" si="0"/>
        <v>-78807.866398799408</v>
      </c>
      <c r="E19" s="92">
        <f t="shared" si="1"/>
        <v>-9646.2495667250951</v>
      </c>
      <c r="F19" s="93">
        <f t="shared" si="8"/>
        <v>19213691.267051391</v>
      </c>
      <c r="G19" s="82"/>
      <c r="H19" s="184"/>
      <c r="I19" s="91">
        <v>70</v>
      </c>
      <c r="J19" s="91">
        <f t="shared" si="2"/>
        <v>-81207.314387647712</v>
      </c>
      <c r="K19" s="92">
        <f t="shared" si="3"/>
        <v>-7246.801577876804</v>
      </c>
      <c r="L19" s="93">
        <f t="shared" si="9"/>
        <v>14412395.841365956</v>
      </c>
      <c r="M19" s="82"/>
      <c r="N19" s="184"/>
      <c r="O19" s="91">
        <v>130</v>
      </c>
      <c r="P19" s="91">
        <f t="shared" si="4"/>
        <v>-83679.817909075107</v>
      </c>
      <c r="Q19" s="94">
        <f t="shared" si="5"/>
        <v>-4774.2980564493928</v>
      </c>
      <c r="R19" s="93">
        <f t="shared" si="10"/>
        <v>9464916.2949897088</v>
      </c>
      <c r="S19" s="88"/>
      <c r="T19" s="186"/>
      <c r="U19" s="90">
        <v>190</v>
      </c>
      <c r="V19" s="91">
        <f t="shared" si="6"/>
        <v>-86227.601270866275</v>
      </c>
      <c r="W19" s="94">
        <f t="shared" si="7"/>
        <v>-2226.5146946582331</v>
      </c>
      <c r="X19" s="93">
        <f t="shared" si="11"/>
        <v>4366801.7880455963</v>
      </c>
    </row>
    <row r="20" spans="2:28" s="77" customFormat="1" ht="14.25" customHeight="1" x14ac:dyDescent="0.45">
      <c r="B20" s="186"/>
      <c r="C20" s="90">
        <v>11</v>
      </c>
      <c r="D20" s="91">
        <f t="shared" si="0"/>
        <v>-78847.270331998807</v>
      </c>
      <c r="E20" s="92">
        <f t="shared" si="1"/>
        <v>-9606.8456335256978</v>
      </c>
      <c r="F20" s="93">
        <f t="shared" si="8"/>
        <v>19134843.996719394</v>
      </c>
      <c r="G20" s="82"/>
      <c r="H20" s="184"/>
      <c r="I20" s="91">
        <v>71</v>
      </c>
      <c r="J20" s="91">
        <f t="shared" si="2"/>
        <v>-81247.918044841528</v>
      </c>
      <c r="K20" s="92">
        <f t="shared" si="3"/>
        <v>-7206.1979206829792</v>
      </c>
      <c r="L20" s="93">
        <f t="shared" si="9"/>
        <v>14331147.923321115</v>
      </c>
      <c r="M20" s="82"/>
      <c r="N20" s="184"/>
      <c r="O20" s="91">
        <v>131</v>
      </c>
      <c r="P20" s="91">
        <f t="shared" si="4"/>
        <v>-83721.657818029664</v>
      </c>
      <c r="Q20" s="94">
        <f t="shared" si="5"/>
        <v>-4732.4581474948554</v>
      </c>
      <c r="R20" s="93">
        <f t="shared" si="10"/>
        <v>9381194.6371716782</v>
      </c>
      <c r="S20" s="88"/>
      <c r="T20" s="186"/>
      <c r="U20" s="90">
        <v>191</v>
      </c>
      <c r="V20" s="91">
        <f t="shared" si="6"/>
        <v>-86270.715071501705</v>
      </c>
      <c r="W20" s="94">
        <f t="shared" si="7"/>
        <v>-2183.4008940227995</v>
      </c>
      <c r="X20" s="93">
        <f t="shared" si="11"/>
        <v>4280531.0729740942</v>
      </c>
    </row>
    <row r="21" spans="2:28" s="77" customFormat="1" ht="14.25" customHeight="1" x14ac:dyDescent="0.45">
      <c r="B21" s="186"/>
      <c r="C21" s="90">
        <v>12</v>
      </c>
      <c r="D21" s="91">
        <f t="shared" si="0"/>
        <v>-78886.693967164814</v>
      </c>
      <c r="E21" s="92">
        <f t="shared" si="1"/>
        <v>-9567.4219983596995</v>
      </c>
      <c r="F21" s="93">
        <f t="shared" si="8"/>
        <v>19055957.30275223</v>
      </c>
      <c r="G21" s="82"/>
      <c r="H21" s="184"/>
      <c r="I21" s="91">
        <v>72</v>
      </c>
      <c r="J21" s="91">
        <f t="shared" si="2"/>
        <v>-81288.542003863942</v>
      </c>
      <c r="K21" s="92">
        <f t="shared" si="3"/>
        <v>-7165.5739616605579</v>
      </c>
      <c r="L21" s="93">
        <f t="shared" si="9"/>
        <v>14249859.38131725</v>
      </c>
      <c r="M21" s="82"/>
      <c r="N21" s="184"/>
      <c r="O21" s="91">
        <v>132</v>
      </c>
      <c r="P21" s="91">
        <f t="shared" si="4"/>
        <v>-83763.518646938668</v>
      </c>
      <c r="Q21" s="94">
        <f t="shared" si="5"/>
        <v>-4690.5973185858402</v>
      </c>
      <c r="R21" s="93">
        <f t="shared" si="10"/>
        <v>9297431.1185247395</v>
      </c>
      <c r="S21" s="88"/>
      <c r="T21" s="187"/>
      <c r="U21" s="90">
        <v>192</v>
      </c>
      <c r="V21" s="91">
        <f t="shared" si="6"/>
        <v>-86313.850429037455</v>
      </c>
      <c r="W21" s="94">
        <f t="shared" si="7"/>
        <v>-2140.2655364870488</v>
      </c>
      <c r="X21" s="93">
        <f t="shared" si="11"/>
        <v>4194217.2225450566</v>
      </c>
    </row>
    <row r="22" spans="2:28" s="77" customFormat="1" ht="14.25" customHeight="1" x14ac:dyDescent="0.45">
      <c r="B22" s="185">
        <v>2</v>
      </c>
      <c r="C22" s="90">
        <v>13</v>
      </c>
      <c r="D22" s="96">
        <f t="shared" si="0"/>
        <v>-78926.137314148393</v>
      </c>
      <c r="E22" s="92">
        <f t="shared" si="1"/>
        <v>-9527.9786513761155</v>
      </c>
      <c r="F22" s="93">
        <f t="shared" si="8"/>
        <v>18977031.165438082</v>
      </c>
      <c r="G22" s="82"/>
      <c r="H22" s="185">
        <v>7</v>
      </c>
      <c r="I22" s="91">
        <v>73</v>
      </c>
      <c r="J22" s="96">
        <f t="shared" si="2"/>
        <v>-81329.18627486589</v>
      </c>
      <c r="K22" s="92">
        <f t="shared" si="3"/>
        <v>-7124.929690658626</v>
      </c>
      <c r="L22" s="93">
        <f t="shared" si="9"/>
        <v>14168530.195042385</v>
      </c>
      <c r="M22" s="82"/>
      <c r="N22" s="185">
        <v>12</v>
      </c>
      <c r="O22" s="91">
        <v>133</v>
      </c>
      <c r="P22" s="96">
        <f t="shared" si="4"/>
        <v>-83805.400406262153</v>
      </c>
      <c r="Q22" s="94">
        <f t="shared" si="5"/>
        <v>-4648.7155592623722</v>
      </c>
      <c r="R22" s="93">
        <f t="shared" si="10"/>
        <v>9213625.7181184776</v>
      </c>
      <c r="S22" s="88"/>
      <c r="T22" s="185">
        <v>17</v>
      </c>
      <c r="U22" s="90">
        <v>193</v>
      </c>
      <c r="V22" s="96">
        <f t="shared" si="6"/>
        <v>-86357.007354251982</v>
      </c>
      <c r="W22" s="94">
        <f t="shared" si="7"/>
        <v>-2097.1086112725302</v>
      </c>
      <c r="X22" s="93">
        <f t="shared" si="11"/>
        <v>4107860.2151908046</v>
      </c>
    </row>
    <row r="23" spans="2:28" s="77" customFormat="1" ht="14.25" customHeight="1" x14ac:dyDescent="0.45">
      <c r="B23" s="186"/>
      <c r="C23" s="90">
        <v>14</v>
      </c>
      <c r="D23" s="91">
        <f t="shared" si="0"/>
        <v>-78965.600382805467</v>
      </c>
      <c r="E23" s="92">
        <f t="shared" si="1"/>
        <v>-9488.515582719041</v>
      </c>
      <c r="F23" s="93">
        <f t="shared" si="8"/>
        <v>18898065.565055277</v>
      </c>
      <c r="G23" s="82"/>
      <c r="H23" s="186"/>
      <c r="I23" s="91">
        <v>74</v>
      </c>
      <c r="J23" s="91">
        <f t="shared" si="2"/>
        <v>-81369.850868003326</v>
      </c>
      <c r="K23" s="92">
        <f t="shared" si="3"/>
        <v>-7084.2650975211936</v>
      </c>
      <c r="L23" s="93">
        <f t="shared" si="9"/>
        <v>14087160.344174381</v>
      </c>
      <c r="M23" s="82"/>
      <c r="N23" s="186"/>
      <c r="O23" s="91">
        <v>134</v>
      </c>
      <c r="P23" s="91">
        <f t="shared" si="4"/>
        <v>-83847.30310646526</v>
      </c>
      <c r="Q23" s="94">
        <f t="shared" si="5"/>
        <v>-4606.8128590592396</v>
      </c>
      <c r="R23" s="93">
        <f t="shared" si="10"/>
        <v>9129778.4150120132</v>
      </c>
      <c r="S23" s="88"/>
      <c r="T23" s="186"/>
      <c r="U23" s="90">
        <v>194</v>
      </c>
      <c r="V23" s="91">
        <f t="shared" si="6"/>
        <v>-86400.185857929115</v>
      </c>
      <c r="W23" s="94">
        <f t="shared" si="7"/>
        <v>-2053.930107595404</v>
      </c>
      <c r="X23" s="93">
        <f t="shared" si="11"/>
        <v>4021460.0293328753</v>
      </c>
    </row>
    <row r="24" spans="2:28" s="77" customFormat="1" ht="14.25" customHeight="1" x14ac:dyDescent="0.45">
      <c r="B24" s="186"/>
      <c r="C24" s="90">
        <v>15</v>
      </c>
      <c r="D24" s="91">
        <f t="shared" si="0"/>
        <v>-79005.083182996867</v>
      </c>
      <c r="E24" s="92">
        <f t="shared" si="1"/>
        <v>-9449.0327825276381</v>
      </c>
      <c r="F24" s="93">
        <f t="shared" si="8"/>
        <v>18819060.481872279</v>
      </c>
      <c r="G24" s="82"/>
      <c r="H24" s="186"/>
      <c r="I24" s="91">
        <v>75</v>
      </c>
      <c r="J24" s="91">
        <f t="shared" si="2"/>
        <v>-81410.535793437317</v>
      </c>
      <c r="K24" s="92">
        <f t="shared" si="3"/>
        <v>-7043.5801720871923</v>
      </c>
      <c r="L24" s="93">
        <f t="shared" si="9"/>
        <v>14005749.808380945</v>
      </c>
      <c r="M24" s="82"/>
      <c r="N24" s="186"/>
      <c r="O24" s="91">
        <v>135</v>
      </c>
      <c r="P24" s="91">
        <f t="shared" si="4"/>
        <v>-83889.2267580185</v>
      </c>
      <c r="Q24" s="94">
        <f t="shared" si="5"/>
        <v>-4564.8892075060076</v>
      </c>
      <c r="R24" s="93">
        <f t="shared" si="10"/>
        <v>9045889.188253995</v>
      </c>
      <c r="S24" s="88"/>
      <c r="T24" s="186"/>
      <c r="U24" s="90">
        <v>195</v>
      </c>
      <c r="V24" s="91">
        <f t="shared" si="6"/>
        <v>-86443.385950858079</v>
      </c>
      <c r="W24" s="94">
        <f t="shared" si="7"/>
        <v>-2010.7300146664397</v>
      </c>
      <c r="X24" s="93">
        <f t="shared" si="11"/>
        <v>3935016.643382017</v>
      </c>
    </row>
    <row r="25" spans="2:28" s="77" customFormat="1" ht="14.25" customHeight="1" x14ac:dyDescent="0.45">
      <c r="B25" s="186"/>
      <c r="C25" s="90">
        <v>16</v>
      </c>
      <c r="D25" s="91">
        <f t="shared" si="0"/>
        <v>-79044.585724588382</v>
      </c>
      <c r="E25" s="92">
        <f t="shared" si="1"/>
        <v>-9409.5302409361393</v>
      </c>
      <c r="F25" s="93">
        <f t="shared" si="8"/>
        <v>18740015.896147691</v>
      </c>
      <c r="G25" s="82"/>
      <c r="H25" s="186"/>
      <c r="I25" s="91">
        <v>76</v>
      </c>
      <c r="J25" s="91">
        <f t="shared" si="2"/>
        <v>-81451.241061334047</v>
      </c>
      <c r="K25" s="92">
        <f t="shared" si="3"/>
        <v>-7002.874904190473</v>
      </c>
      <c r="L25" s="93">
        <f t="shared" si="9"/>
        <v>13924298.567319611</v>
      </c>
      <c r="M25" s="82"/>
      <c r="N25" s="186"/>
      <c r="O25" s="91">
        <v>136</v>
      </c>
      <c r="P25" s="91">
        <f t="shared" si="4"/>
        <v>-83931.171371397519</v>
      </c>
      <c r="Q25" s="94">
        <f t="shared" si="5"/>
        <v>-4522.9445941269987</v>
      </c>
      <c r="R25" s="93">
        <f t="shared" si="10"/>
        <v>8961958.0168825984</v>
      </c>
      <c r="S25" s="88"/>
      <c r="T25" s="186"/>
      <c r="U25" s="90">
        <v>196</v>
      </c>
      <c r="V25" s="91">
        <f t="shared" si="6"/>
        <v>-86486.6076438335</v>
      </c>
      <c r="W25" s="94">
        <f t="shared" si="7"/>
        <v>-1967.5083216910105</v>
      </c>
      <c r="X25" s="93">
        <f t="shared" si="11"/>
        <v>3848530.0357381837</v>
      </c>
    </row>
    <row r="26" spans="2:28" s="77" customFormat="1" ht="14.25" customHeight="1" x14ac:dyDescent="0.45">
      <c r="B26" s="186"/>
      <c r="C26" s="90">
        <v>17</v>
      </c>
      <c r="D26" s="91">
        <f t="shared" si="0"/>
        <v>-79084.108017450679</v>
      </c>
      <c r="E26" s="92">
        <f t="shared" si="1"/>
        <v>-9370.0079480738459</v>
      </c>
      <c r="F26" s="93">
        <f t="shared" si="8"/>
        <v>18660931.788130239</v>
      </c>
      <c r="G26" s="82"/>
      <c r="H26" s="186"/>
      <c r="I26" s="91">
        <v>77</v>
      </c>
      <c r="J26" s="91">
        <f t="shared" si="2"/>
        <v>-81491.966681864695</v>
      </c>
      <c r="K26" s="92">
        <f t="shared" si="3"/>
        <v>-6962.1492836598063</v>
      </c>
      <c r="L26" s="93">
        <f t="shared" si="9"/>
        <v>13842806.600637747</v>
      </c>
      <c r="M26" s="82"/>
      <c r="N26" s="186"/>
      <c r="O26" s="91">
        <v>137</v>
      </c>
      <c r="P26" s="91">
        <f t="shared" si="4"/>
        <v>-83973.136957083218</v>
      </c>
      <c r="Q26" s="94">
        <f t="shared" si="5"/>
        <v>-4480.9790084412998</v>
      </c>
      <c r="R26" s="93">
        <f t="shared" si="10"/>
        <v>8877984.8799255155</v>
      </c>
      <c r="S26" s="88"/>
      <c r="T26" s="186"/>
      <c r="U26" s="90">
        <v>197</v>
      </c>
      <c r="V26" s="91">
        <f t="shared" si="6"/>
        <v>-86529.850947655417</v>
      </c>
      <c r="W26" s="94">
        <f t="shared" si="7"/>
        <v>-1924.2650178690938</v>
      </c>
      <c r="X26" s="93">
        <f t="shared" si="11"/>
        <v>3762000.1847905284</v>
      </c>
    </row>
    <row r="27" spans="2:28" s="77" customFormat="1" ht="14.25" customHeight="1" x14ac:dyDescent="0.45">
      <c r="B27" s="186"/>
      <c r="C27" s="90">
        <v>18</v>
      </c>
      <c r="D27" s="91">
        <f t="shared" si="0"/>
        <v>-79123.650071459386</v>
      </c>
      <c r="E27" s="92">
        <f t="shared" si="1"/>
        <v>-9330.4658940651207</v>
      </c>
      <c r="F27" s="93">
        <f t="shared" si="8"/>
        <v>18581808.138058778</v>
      </c>
      <c r="G27" s="82"/>
      <c r="H27" s="186"/>
      <c r="I27" s="91">
        <v>78</v>
      </c>
      <c r="J27" s="91">
        <f t="shared" si="2"/>
        <v>-81532.712665205632</v>
      </c>
      <c r="K27" s="92">
        <f t="shared" si="3"/>
        <v>-6921.4033003188724</v>
      </c>
      <c r="L27" s="93">
        <f t="shared" si="9"/>
        <v>13761273.887972541</v>
      </c>
      <c r="M27" s="82"/>
      <c r="N27" s="186"/>
      <c r="O27" s="91">
        <v>138</v>
      </c>
      <c r="P27" s="91">
        <f t="shared" si="4"/>
        <v>-84015.12352556175</v>
      </c>
      <c r="Q27" s="94">
        <f t="shared" si="5"/>
        <v>-4438.992439962758</v>
      </c>
      <c r="R27" s="93">
        <f t="shared" si="10"/>
        <v>8793969.7563999537</v>
      </c>
      <c r="S27" s="88"/>
      <c r="T27" s="186"/>
      <c r="U27" s="90">
        <v>198</v>
      </c>
      <c r="V27" s="91">
        <f t="shared" si="6"/>
        <v>-86573.115873129253</v>
      </c>
      <c r="W27" s="94">
        <f t="shared" si="7"/>
        <v>-1881.0000923952662</v>
      </c>
      <c r="X27" s="93">
        <f t="shared" si="11"/>
        <v>3675427.0689173993</v>
      </c>
      <c r="AB27" s="95"/>
    </row>
    <row r="28" spans="2:28" s="77" customFormat="1" ht="14.25" customHeight="1" x14ac:dyDescent="0.45">
      <c r="B28" s="186"/>
      <c r="C28" s="90">
        <v>19</v>
      </c>
      <c r="D28" s="91">
        <f t="shared" si="0"/>
        <v>-79163.211896495122</v>
      </c>
      <c r="E28" s="92">
        <f t="shared" si="1"/>
        <v>-9290.9040690293914</v>
      </c>
      <c r="F28" s="93">
        <f t="shared" si="8"/>
        <v>18502644.926162284</v>
      </c>
      <c r="G28" s="82"/>
      <c r="H28" s="186"/>
      <c r="I28" s="91">
        <v>79</v>
      </c>
      <c r="J28" s="91">
        <f t="shared" si="2"/>
        <v>-81573.479021538238</v>
      </c>
      <c r="K28" s="92">
        <f t="shared" si="3"/>
        <v>-6880.6369439862719</v>
      </c>
      <c r="L28" s="93">
        <f t="shared" si="9"/>
        <v>13679700.408951003</v>
      </c>
      <c r="M28" s="82"/>
      <c r="N28" s="186"/>
      <c r="O28" s="91">
        <v>139</v>
      </c>
      <c r="P28" s="91">
        <f t="shared" si="4"/>
        <v>-84057.131087324538</v>
      </c>
      <c r="Q28" s="94">
        <f t="shared" si="5"/>
        <v>-4396.9848781999772</v>
      </c>
      <c r="R28" s="93">
        <f t="shared" si="10"/>
        <v>8709912.6253126301</v>
      </c>
      <c r="S28" s="88"/>
      <c r="T28" s="186"/>
      <c r="U28" s="90">
        <v>199</v>
      </c>
      <c r="V28" s="91">
        <f t="shared" si="6"/>
        <v>-86616.402431065813</v>
      </c>
      <c r="W28" s="94">
        <f t="shared" si="7"/>
        <v>-1837.7135344587016</v>
      </c>
      <c r="X28" s="93">
        <f t="shared" si="11"/>
        <v>3588810.6664863336</v>
      </c>
    </row>
    <row r="29" spans="2:28" s="77" customFormat="1" ht="14.25" customHeight="1" x14ac:dyDescent="0.45">
      <c r="B29" s="186"/>
      <c r="C29" s="90">
        <v>20</v>
      </c>
      <c r="D29" s="91">
        <f t="shared" si="0"/>
        <v>-79202.793502443368</v>
      </c>
      <c r="E29" s="92">
        <f t="shared" si="1"/>
        <v>-9251.3224630811437</v>
      </c>
      <c r="F29" s="93">
        <f t="shared" si="8"/>
        <v>18423442.132659841</v>
      </c>
      <c r="G29" s="82"/>
      <c r="H29" s="186"/>
      <c r="I29" s="91">
        <v>80</v>
      </c>
      <c r="J29" s="91">
        <f t="shared" si="2"/>
        <v>-81614.265761048999</v>
      </c>
      <c r="K29" s="92">
        <f t="shared" si="3"/>
        <v>-6839.8502044755005</v>
      </c>
      <c r="L29" s="93">
        <f t="shared" si="9"/>
        <v>13598086.143189954</v>
      </c>
      <c r="M29" s="82"/>
      <c r="N29" s="186"/>
      <c r="O29" s="91">
        <v>140</v>
      </c>
      <c r="P29" s="91">
        <f t="shared" si="4"/>
        <v>-84099.159652868198</v>
      </c>
      <c r="Q29" s="94">
        <f t="shared" si="5"/>
        <v>-4354.9563126563153</v>
      </c>
      <c r="R29" s="93">
        <f t="shared" si="10"/>
        <v>8625813.4656597618</v>
      </c>
      <c r="S29" s="88"/>
      <c r="T29" s="186"/>
      <c r="U29" s="90">
        <v>200</v>
      </c>
      <c r="V29" s="91">
        <f t="shared" si="6"/>
        <v>-86659.710632281349</v>
      </c>
      <c r="W29" s="94">
        <f t="shared" si="7"/>
        <v>-1794.405333243169</v>
      </c>
      <c r="X29" s="93">
        <f t="shared" si="11"/>
        <v>3502150.9558540522</v>
      </c>
    </row>
    <row r="30" spans="2:28" s="77" customFormat="1" ht="14.25" customHeight="1" x14ac:dyDescent="0.45">
      <c r="B30" s="186"/>
      <c r="C30" s="90">
        <v>21</v>
      </c>
      <c r="D30" s="91">
        <f t="shared" si="0"/>
        <v>-79242.39489919458</v>
      </c>
      <c r="E30" s="92">
        <f t="shared" si="1"/>
        <v>-9211.7210663299211</v>
      </c>
      <c r="F30" s="93">
        <f t="shared" si="8"/>
        <v>18344199.737760648</v>
      </c>
      <c r="G30" s="82"/>
      <c r="H30" s="186"/>
      <c r="I30" s="91">
        <v>81</v>
      </c>
      <c r="J30" s="91">
        <f t="shared" si="2"/>
        <v>-81655.072893929522</v>
      </c>
      <c r="K30" s="92">
        <f t="shared" si="3"/>
        <v>-6799.0430715949769</v>
      </c>
      <c r="L30" s="93">
        <f t="shared" si="9"/>
        <v>13516431.070296025</v>
      </c>
      <c r="M30" s="82"/>
      <c r="N30" s="186"/>
      <c r="O30" s="91">
        <v>141</v>
      </c>
      <c r="P30" s="91">
        <f t="shared" si="4"/>
        <v>-84141.209232694629</v>
      </c>
      <c r="Q30" s="94">
        <f t="shared" si="5"/>
        <v>-4312.9067328298806</v>
      </c>
      <c r="R30" s="93">
        <f t="shared" si="10"/>
        <v>8541672.2564270664</v>
      </c>
      <c r="S30" s="88"/>
      <c r="T30" s="186"/>
      <c r="U30" s="90">
        <v>201</v>
      </c>
      <c r="V30" s="91">
        <f t="shared" si="6"/>
        <v>-86703.040487597478</v>
      </c>
      <c r="W30" s="94">
        <f t="shared" si="7"/>
        <v>-1751.0754779270283</v>
      </c>
      <c r="X30" s="93">
        <f t="shared" si="11"/>
        <v>3415447.9153664545</v>
      </c>
    </row>
    <row r="31" spans="2:28" s="77" customFormat="1" ht="14.25" customHeight="1" x14ac:dyDescent="0.45">
      <c r="B31" s="186"/>
      <c r="C31" s="90">
        <v>22</v>
      </c>
      <c r="D31" s="91">
        <f t="shared" si="0"/>
        <v>-79282.016096644191</v>
      </c>
      <c r="E31" s="92">
        <f t="shared" si="1"/>
        <v>-9172.0998688803265</v>
      </c>
      <c r="F31" s="93">
        <f t="shared" si="8"/>
        <v>18264917.721664004</v>
      </c>
      <c r="G31" s="82"/>
      <c r="H31" s="186"/>
      <c r="I31" s="91">
        <v>82</v>
      </c>
      <c r="J31" s="91">
        <f t="shared" si="2"/>
        <v>-81695.900430376496</v>
      </c>
      <c r="K31" s="92">
        <f t="shared" si="3"/>
        <v>-6758.2155351480133</v>
      </c>
      <c r="L31" s="93">
        <f t="shared" si="9"/>
        <v>13434735.169865649</v>
      </c>
      <c r="M31" s="82"/>
      <c r="N31" s="186"/>
      <c r="O31" s="91">
        <v>142</v>
      </c>
      <c r="P31" s="91">
        <f t="shared" si="4"/>
        <v>-84183.279837310969</v>
      </c>
      <c r="Q31" s="94">
        <f t="shared" si="5"/>
        <v>-4270.8361282135329</v>
      </c>
      <c r="R31" s="93">
        <f t="shared" si="10"/>
        <v>8457488.9765897561</v>
      </c>
      <c r="S31" s="88"/>
      <c r="T31" s="186"/>
      <c r="U31" s="90">
        <v>202</v>
      </c>
      <c r="V31" s="91">
        <f t="shared" si="6"/>
        <v>-86746.392007841292</v>
      </c>
      <c r="W31" s="94">
        <f t="shared" si="7"/>
        <v>-1707.7239576832296</v>
      </c>
      <c r="X31" s="93">
        <f t="shared" si="11"/>
        <v>3328701.5233586133</v>
      </c>
    </row>
    <row r="32" spans="2:28" s="77" customFormat="1" ht="14.25" customHeight="1" x14ac:dyDescent="0.45">
      <c r="B32" s="186"/>
      <c r="C32" s="90">
        <v>23</v>
      </c>
      <c r="D32" s="91">
        <f t="shared" si="0"/>
        <v>-79321.657104692509</v>
      </c>
      <c r="E32" s="92">
        <f t="shared" si="1"/>
        <v>-9132.4588608320028</v>
      </c>
      <c r="F32" s="93">
        <f t="shared" si="8"/>
        <v>18185596.064559311</v>
      </c>
      <c r="G32" s="82"/>
      <c r="H32" s="186"/>
      <c r="I32" s="91">
        <v>83</v>
      </c>
      <c r="J32" s="91">
        <f t="shared" si="2"/>
        <v>-81736.748380591671</v>
      </c>
      <c r="K32" s="92">
        <f t="shared" si="3"/>
        <v>-6717.3675849328247</v>
      </c>
      <c r="L32" s="93">
        <f t="shared" si="9"/>
        <v>13352998.421485057</v>
      </c>
      <c r="M32" s="82"/>
      <c r="N32" s="186"/>
      <c r="O32" s="91">
        <v>143</v>
      </c>
      <c r="P32" s="91">
        <f t="shared" si="4"/>
        <v>-84225.371477229637</v>
      </c>
      <c r="Q32" s="94">
        <f t="shared" si="5"/>
        <v>-4228.7444882948785</v>
      </c>
      <c r="R32" s="93">
        <f t="shared" si="10"/>
        <v>8373263.6051125266</v>
      </c>
      <c r="S32" s="88"/>
      <c r="T32" s="186"/>
      <c r="U32" s="90">
        <v>203</v>
      </c>
      <c r="V32" s="91">
        <f t="shared" si="6"/>
        <v>-86789.765203845207</v>
      </c>
      <c r="W32" s="94">
        <f t="shared" si="7"/>
        <v>-1664.350761679309</v>
      </c>
      <c r="X32" s="93">
        <f t="shared" si="11"/>
        <v>3241911.758154768</v>
      </c>
    </row>
    <row r="33" spans="2:24" s="77" customFormat="1" ht="14.25" customHeight="1" x14ac:dyDescent="0.45">
      <c r="B33" s="186"/>
      <c r="C33" s="90">
        <v>24</v>
      </c>
      <c r="D33" s="91">
        <f t="shared" si="0"/>
        <v>-79361.317933244849</v>
      </c>
      <c r="E33" s="92">
        <f t="shared" si="1"/>
        <v>-9092.7980322796575</v>
      </c>
      <c r="F33" s="93">
        <f t="shared" si="8"/>
        <v>18106234.746626064</v>
      </c>
      <c r="G33" s="82"/>
      <c r="H33" s="186"/>
      <c r="I33" s="91">
        <v>84</v>
      </c>
      <c r="J33" s="91">
        <f t="shared" si="2"/>
        <v>-81777.616754781979</v>
      </c>
      <c r="K33" s="92">
        <f t="shared" si="3"/>
        <v>-6676.4992107425278</v>
      </c>
      <c r="L33" s="93">
        <f t="shared" si="9"/>
        <v>13271220.804730276</v>
      </c>
      <c r="M33" s="82"/>
      <c r="N33" s="187"/>
      <c r="O33" s="91">
        <v>144</v>
      </c>
      <c r="P33" s="91">
        <f t="shared" si="4"/>
        <v>-84267.484162968249</v>
      </c>
      <c r="Q33" s="94">
        <f t="shared" si="5"/>
        <v>-4186.6318025562632</v>
      </c>
      <c r="R33" s="93">
        <f t="shared" si="10"/>
        <v>8288996.120949558</v>
      </c>
      <c r="S33" s="88"/>
      <c r="T33" s="187"/>
      <c r="U33" s="90">
        <v>204</v>
      </c>
      <c r="V33" s="91">
        <f t="shared" si="6"/>
        <v>-86833.160086447126</v>
      </c>
      <c r="W33" s="94">
        <f t="shared" si="7"/>
        <v>-1620.955879077386</v>
      </c>
      <c r="X33" s="93">
        <f t="shared" si="11"/>
        <v>3155078.5980683211</v>
      </c>
    </row>
    <row r="34" spans="2:24" s="77" customFormat="1" ht="14.25" customHeight="1" x14ac:dyDescent="0.45">
      <c r="B34" s="185">
        <v>3</v>
      </c>
      <c r="C34" s="90">
        <v>25</v>
      </c>
      <c r="D34" s="96">
        <f t="shared" si="0"/>
        <v>-79400.998592211487</v>
      </c>
      <c r="E34" s="92">
        <f t="shared" si="1"/>
        <v>-9053.1173733130345</v>
      </c>
      <c r="F34" s="93">
        <f t="shared" si="8"/>
        <v>18026833.748033851</v>
      </c>
      <c r="G34" s="88"/>
      <c r="H34" s="185">
        <v>8</v>
      </c>
      <c r="I34" s="91">
        <v>85</v>
      </c>
      <c r="J34" s="96">
        <f t="shared" si="2"/>
        <v>-81818.505563159371</v>
      </c>
      <c r="K34" s="92">
        <f t="shared" si="3"/>
        <v>-6635.6104023651378</v>
      </c>
      <c r="L34" s="93">
        <f t="shared" si="9"/>
        <v>13189402.299167117</v>
      </c>
      <c r="M34" s="88"/>
      <c r="N34" s="188">
        <v>13</v>
      </c>
      <c r="O34" s="91">
        <v>145</v>
      </c>
      <c r="P34" s="96">
        <f t="shared" si="4"/>
        <v>-84309.61790504973</v>
      </c>
      <c r="Q34" s="94">
        <f t="shared" si="5"/>
        <v>-4144.498060474778</v>
      </c>
      <c r="R34" s="93">
        <f t="shared" si="10"/>
        <v>8204686.5030445084</v>
      </c>
      <c r="S34" s="88"/>
      <c r="T34" s="185">
        <v>18</v>
      </c>
      <c r="U34" s="90">
        <v>205</v>
      </c>
      <c r="V34" s="96">
        <f t="shared" si="6"/>
        <v>-86876.576666490349</v>
      </c>
      <c r="W34" s="94">
        <f t="shared" si="7"/>
        <v>-1577.5392990341625</v>
      </c>
      <c r="X34" s="93">
        <f t="shared" si="11"/>
        <v>3068202.0214018309</v>
      </c>
    </row>
    <row r="35" spans="2:24" s="77" customFormat="1" ht="14.25" customHeight="1" x14ac:dyDescent="0.45">
      <c r="B35" s="186"/>
      <c r="C35" s="90">
        <v>26</v>
      </c>
      <c r="D35" s="91">
        <f t="shared" si="0"/>
        <v>-79440.699091507588</v>
      </c>
      <c r="E35" s="92">
        <f t="shared" si="1"/>
        <v>-9013.4168740169298</v>
      </c>
      <c r="F35" s="93">
        <f t="shared" si="8"/>
        <v>17947393.048942342</v>
      </c>
      <c r="G35" s="88"/>
      <c r="H35" s="186"/>
      <c r="I35" s="91">
        <v>86</v>
      </c>
      <c r="J35" s="91">
        <f t="shared" si="2"/>
        <v>-81859.414815940967</v>
      </c>
      <c r="K35" s="92">
        <f t="shared" si="3"/>
        <v>-6594.7011495835577</v>
      </c>
      <c r="L35" s="93">
        <f t="shared" si="9"/>
        <v>13107542.884351175</v>
      </c>
      <c r="M35" s="88"/>
      <c r="N35" s="188"/>
      <c r="O35" s="91">
        <v>146</v>
      </c>
      <c r="P35" s="91">
        <f t="shared" si="4"/>
        <v>-84351.772714002247</v>
      </c>
      <c r="Q35" s="94">
        <f t="shared" si="5"/>
        <v>-4102.3432515222539</v>
      </c>
      <c r="R35" s="93">
        <f t="shared" si="10"/>
        <v>8120334.7303305063</v>
      </c>
      <c r="S35" s="88"/>
      <c r="T35" s="186"/>
      <c r="U35" s="90">
        <v>206</v>
      </c>
      <c r="V35" s="91">
        <f t="shared" si="6"/>
        <v>-86920.014954823579</v>
      </c>
      <c r="W35" s="94">
        <f t="shared" si="7"/>
        <v>-1534.1010107009172</v>
      </c>
      <c r="X35" s="93">
        <f t="shared" si="11"/>
        <v>2981282.0064470074</v>
      </c>
    </row>
    <row r="36" spans="2:24" s="77" customFormat="1" ht="14.25" customHeight="1" x14ac:dyDescent="0.45">
      <c r="B36" s="186"/>
      <c r="C36" s="90">
        <v>27</v>
      </c>
      <c r="D36" s="91">
        <f t="shared" si="0"/>
        <v>-79480.419441053338</v>
      </c>
      <c r="E36" s="92">
        <f t="shared" si="1"/>
        <v>-8973.6965244711755</v>
      </c>
      <c r="F36" s="93">
        <f t="shared" si="8"/>
        <v>17867912.629501291</v>
      </c>
      <c r="G36" s="88"/>
      <c r="H36" s="186"/>
      <c r="I36" s="91">
        <v>87</v>
      </c>
      <c r="J36" s="91">
        <f t="shared" si="2"/>
        <v>-81900.344523348933</v>
      </c>
      <c r="K36" s="92">
        <f t="shared" si="3"/>
        <v>-6553.7714421755882</v>
      </c>
      <c r="L36" s="93">
        <f t="shared" si="9"/>
        <v>13025642.539827826</v>
      </c>
      <c r="M36" s="88"/>
      <c r="N36" s="188"/>
      <c r="O36" s="91">
        <v>147</v>
      </c>
      <c r="P36" s="91">
        <f t="shared" si="4"/>
        <v>-84393.948600359261</v>
      </c>
      <c r="Q36" s="94">
        <f t="shared" si="5"/>
        <v>-4060.1673651652522</v>
      </c>
      <c r="R36" s="93">
        <f t="shared" si="10"/>
        <v>8035940.7817301471</v>
      </c>
      <c r="S36" s="88"/>
      <c r="T36" s="186"/>
      <c r="U36" s="90">
        <v>207</v>
      </c>
      <c r="V36" s="91">
        <f t="shared" si="6"/>
        <v>-86963.474962300999</v>
      </c>
      <c r="W36" s="94">
        <f t="shared" si="7"/>
        <v>-1490.6410032235053</v>
      </c>
      <c r="X36" s="93">
        <f t="shared" si="11"/>
        <v>2894318.5314847063</v>
      </c>
    </row>
    <row r="37" spans="2:24" s="77" customFormat="1" ht="14.25" customHeight="1" x14ac:dyDescent="0.45">
      <c r="B37" s="186"/>
      <c r="C37" s="90">
        <v>28</v>
      </c>
      <c r="D37" s="91">
        <f t="shared" si="0"/>
        <v>-79520.159650773872</v>
      </c>
      <c r="E37" s="92">
        <f t="shared" si="1"/>
        <v>-8933.9563147506469</v>
      </c>
      <c r="F37" s="93">
        <f t="shared" si="8"/>
        <v>17788392.469850518</v>
      </c>
      <c r="G37" s="88"/>
      <c r="H37" s="186"/>
      <c r="I37" s="91">
        <v>88</v>
      </c>
      <c r="J37" s="91">
        <f t="shared" si="2"/>
        <v>-81941.294695610603</v>
      </c>
      <c r="K37" s="92">
        <f t="shared" si="3"/>
        <v>-6512.8212699139131</v>
      </c>
      <c r="L37" s="93">
        <f t="shared" si="9"/>
        <v>12943701.245132215</v>
      </c>
      <c r="M37" s="88"/>
      <c r="N37" s="188"/>
      <c r="O37" s="91">
        <v>148</v>
      </c>
      <c r="P37" s="91">
        <f t="shared" si="4"/>
        <v>-84436.145574659444</v>
      </c>
      <c r="Q37" s="94">
        <f t="shared" si="5"/>
        <v>-4017.9703908650731</v>
      </c>
      <c r="R37" s="93">
        <f t="shared" si="10"/>
        <v>7951504.636155488</v>
      </c>
      <c r="S37" s="88"/>
      <c r="T37" s="186"/>
      <c r="U37" s="90">
        <v>208</v>
      </c>
      <c r="V37" s="91">
        <f t="shared" si="6"/>
        <v>-87006.956699782153</v>
      </c>
      <c r="W37" s="94">
        <f t="shared" si="7"/>
        <v>-1447.159265742355</v>
      </c>
      <c r="X37" s="93">
        <f t="shared" si="11"/>
        <v>2807311.5747849243</v>
      </c>
    </row>
    <row r="38" spans="2:24" s="77" customFormat="1" ht="14.25" customHeight="1" x14ac:dyDescent="0.45">
      <c r="B38" s="186"/>
      <c r="C38" s="90">
        <v>29</v>
      </c>
      <c r="D38" s="91">
        <f t="shared" si="0"/>
        <v>-79559.919730599257</v>
      </c>
      <c r="E38" s="92">
        <f t="shared" si="1"/>
        <v>-8894.1962349252608</v>
      </c>
      <c r="F38" s="93">
        <f t="shared" si="8"/>
        <v>17708832.550119918</v>
      </c>
      <c r="G38" s="88"/>
      <c r="H38" s="186"/>
      <c r="I38" s="91">
        <v>89</v>
      </c>
      <c r="J38" s="91">
        <f t="shared" si="2"/>
        <v>-81982.265342958402</v>
      </c>
      <c r="K38" s="92">
        <f t="shared" si="3"/>
        <v>-6471.8506225661076</v>
      </c>
      <c r="L38" s="93">
        <f t="shared" si="9"/>
        <v>12861718.979789257</v>
      </c>
      <c r="M38" s="88"/>
      <c r="N38" s="188"/>
      <c r="O38" s="91">
        <v>149</v>
      </c>
      <c r="P38" s="91">
        <f t="shared" si="4"/>
        <v>-84478.363647446764</v>
      </c>
      <c r="Q38" s="94">
        <f t="shared" si="5"/>
        <v>-3975.752318077743</v>
      </c>
      <c r="R38" s="93">
        <f t="shared" si="10"/>
        <v>7867026.272508041</v>
      </c>
      <c r="S38" s="88"/>
      <c r="T38" s="186"/>
      <c r="U38" s="90">
        <v>209</v>
      </c>
      <c r="V38" s="91">
        <f t="shared" si="6"/>
        <v>-87050.460178132038</v>
      </c>
      <c r="W38" s="94">
        <f t="shared" si="7"/>
        <v>-1403.6557873924639</v>
      </c>
      <c r="X38" s="93">
        <f t="shared" si="11"/>
        <v>2720261.1146067921</v>
      </c>
    </row>
    <row r="39" spans="2:24" s="77" customFormat="1" ht="14.25" customHeight="1" x14ac:dyDescent="0.45">
      <c r="B39" s="186"/>
      <c r="C39" s="90">
        <v>30</v>
      </c>
      <c r="D39" s="91">
        <f t="shared" si="0"/>
        <v>-79599.699690464564</v>
      </c>
      <c r="E39" s="92">
        <f t="shared" si="1"/>
        <v>-8854.4162750599608</v>
      </c>
      <c r="F39" s="93">
        <f t="shared" si="8"/>
        <v>17629232.850429453</v>
      </c>
      <c r="G39" s="88"/>
      <c r="H39" s="186"/>
      <c r="I39" s="91">
        <v>90</v>
      </c>
      <c r="J39" s="91">
        <f t="shared" si="2"/>
        <v>-82023.256475629882</v>
      </c>
      <c r="K39" s="92">
        <f t="shared" si="3"/>
        <v>-6430.8594898946285</v>
      </c>
      <c r="L39" s="93">
        <f t="shared" si="9"/>
        <v>12779695.723313628</v>
      </c>
      <c r="M39" s="88"/>
      <c r="N39" s="188"/>
      <c r="O39" s="91">
        <v>150</v>
      </c>
      <c r="P39" s="91">
        <f t="shared" si="4"/>
        <v>-84520.602829270501</v>
      </c>
      <c r="Q39" s="94">
        <f t="shared" si="5"/>
        <v>-3933.5131362540201</v>
      </c>
      <c r="R39" s="93">
        <f t="shared" si="10"/>
        <v>7782505.6696787709</v>
      </c>
      <c r="S39" s="88"/>
      <c r="T39" s="186"/>
      <c r="U39" s="90">
        <v>210</v>
      </c>
      <c r="V39" s="91">
        <f t="shared" si="6"/>
        <v>-87093.98540822111</v>
      </c>
      <c r="W39" s="94">
        <f t="shared" si="7"/>
        <v>-1360.1305573033978</v>
      </c>
      <c r="X39" s="93">
        <f t="shared" si="11"/>
        <v>2633167.1291985712</v>
      </c>
    </row>
    <row r="40" spans="2:24" s="77" customFormat="1" ht="14.25" customHeight="1" x14ac:dyDescent="0.45">
      <c r="B40" s="186"/>
      <c r="C40" s="90">
        <v>31</v>
      </c>
      <c r="D40" s="91">
        <f t="shared" si="0"/>
        <v>-79639.499540309786</v>
      </c>
      <c r="E40" s="92">
        <f t="shared" si="1"/>
        <v>-8814.6164252147282</v>
      </c>
      <c r="F40" s="93">
        <f t="shared" si="8"/>
        <v>17549593.350889143</v>
      </c>
      <c r="G40" s="88"/>
      <c r="H40" s="186"/>
      <c r="I40" s="91">
        <v>91</v>
      </c>
      <c r="J40" s="91">
        <f t="shared" si="2"/>
        <v>-82064.268103867696</v>
      </c>
      <c r="K40" s="92">
        <f t="shared" si="3"/>
        <v>-6389.8478616568136</v>
      </c>
      <c r="L40" s="93">
        <f t="shared" si="9"/>
        <v>12697631.45520976</v>
      </c>
      <c r="M40" s="88"/>
      <c r="N40" s="188"/>
      <c r="O40" s="91">
        <v>151</v>
      </c>
      <c r="P40" s="91">
        <f t="shared" si="4"/>
        <v>-84562.863130685117</v>
      </c>
      <c r="Q40" s="94">
        <f t="shared" si="5"/>
        <v>-3891.2528348393853</v>
      </c>
      <c r="R40" s="93">
        <f t="shared" si="10"/>
        <v>7697942.806548086</v>
      </c>
      <c r="S40" s="88"/>
      <c r="T40" s="186"/>
      <c r="U40" s="90">
        <v>211</v>
      </c>
      <c r="V40" s="91">
        <f t="shared" si="6"/>
        <v>-87137.532400925222</v>
      </c>
      <c r="W40" s="94">
        <f t="shared" si="7"/>
        <v>-1316.5835645992875</v>
      </c>
      <c r="X40" s="93">
        <f t="shared" si="11"/>
        <v>2546029.596797646</v>
      </c>
    </row>
    <row r="41" spans="2:24" s="77" customFormat="1" ht="14.25" customHeight="1" x14ac:dyDescent="0.45">
      <c r="B41" s="186"/>
      <c r="C41" s="90">
        <v>32</v>
      </c>
      <c r="D41" s="91">
        <f t="shared" si="0"/>
        <v>-79679.319290079933</v>
      </c>
      <c r="E41" s="92">
        <f t="shared" si="1"/>
        <v>-8774.7966754445733</v>
      </c>
      <c r="F41" s="93">
        <f t="shared" si="8"/>
        <v>17469914.031599063</v>
      </c>
      <c r="G41" s="88"/>
      <c r="H41" s="186"/>
      <c r="I41" s="91">
        <v>92</v>
      </c>
      <c r="J41" s="91">
        <f t="shared" si="2"/>
        <v>-82105.300237919626</v>
      </c>
      <c r="K41" s="92">
        <f t="shared" si="3"/>
        <v>-6348.8157276048805</v>
      </c>
      <c r="L41" s="93">
        <f t="shared" si="9"/>
        <v>12615526.15497184</v>
      </c>
      <c r="M41" s="88"/>
      <c r="N41" s="188"/>
      <c r="O41" s="91">
        <v>152</v>
      </c>
      <c r="P41" s="91">
        <f t="shared" si="4"/>
        <v>-84605.144562250469</v>
      </c>
      <c r="Q41" s="94">
        <f t="shared" si="5"/>
        <v>-3848.9714032740421</v>
      </c>
      <c r="R41" s="93">
        <f t="shared" si="10"/>
        <v>7613337.6619858351</v>
      </c>
      <c r="S41" s="88"/>
      <c r="T41" s="186"/>
      <c r="U41" s="90">
        <v>212</v>
      </c>
      <c r="V41" s="91">
        <f t="shared" si="6"/>
        <v>-87181.101167125686</v>
      </c>
      <c r="W41" s="94">
        <f t="shared" si="7"/>
        <v>-1273.014798398825</v>
      </c>
      <c r="X41" s="93">
        <f t="shared" si="11"/>
        <v>2458848.4956305204</v>
      </c>
    </row>
    <row r="42" spans="2:24" s="77" customFormat="1" ht="14.25" customHeight="1" x14ac:dyDescent="0.45">
      <c r="B42" s="186"/>
      <c r="C42" s="90">
        <v>33</v>
      </c>
      <c r="D42" s="91">
        <f t="shared" ref="D42:D69" si="12">PPMT($G$4/12,C42,$E$4,$C$4)</f>
        <v>-79719.158949724981</v>
      </c>
      <c r="E42" s="92">
        <f t="shared" ref="E42:E69" si="13">IPMT($G$4/12,C42,$E$4,$C$4)</f>
        <v>-8734.9570157995349</v>
      </c>
      <c r="F42" s="93">
        <f t="shared" si="8"/>
        <v>17390194.872649338</v>
      </c>
      <c r="G42" s="88"/>
      <c r="H42" s="186"/>
      <c r="I42" s="91">
        <v>93</v>
      </c>
      <c r="J42" s="91">
        <f t="shared" ref="J42:J69" si="14">PPMT($G$4/12,I42,$E$4,$C$4)</f>
        <v>-82146.352888038586</v>
      </c>
      <c r="K42" s="92">
        <f t="shared" ref="K42:K69" si="15">IPMT($G$4/12,I42,$E$4,$C$4)</f>
        <v>-6307.763077485919</v>
      </c>
      <c r="L42" s="93">
        <f t="shared" si="9"/>
        <v>12533379.802083801</v>
      </c>
      <c r="M42" s="88"/>
      <c r="N42" s="188"/>
      <c r="O42" s="91">
        <v>153</v>
      </c>
      <c r="P42" s="91">
        <f t="shared" ref="P42:P69" si="16">PPMT($G$4/12,O42,$E$4,$C$4)</f>
        <v>-84647.447134531598</v>
      </c>
      <c r="Q42" s="94">
        <f t="shared" ref="Q42:Q69" si="17">IPMT($G$4/12,O42,$E$4,$C$4)</f>
        <v>-3806.6688309929173</v>
      </c>
      <c r="R42" s="93">
        <f t="shared" si="10"/>
        <v>7528690.214851303</v>
      </c>
      <c r="S42" s="88"/>
      <c r="T42" s="186"/>
      <c r="U42" s="90">
        <v>213</v>
      </c>
      <c r="V42" s="91">
        <f t="shared" ref="V42:V69" si="18">PPMT($G$4/12,U42,$E$4,$C$4)</f>
        <v>-87224.69171770924</v>
      </c>
      <c r="W42" s="94">
        <f t="shared" ref="W42:W69" si="19">IPMT($G$4/12,U42,$E$4,$C$4)</f>
        <v>-1229.4242478152619</v>
      </c>
      <c r="X42" s="93">
        <f t="shared" si="11"/>
        <v>2371623.803912811</v>
      </c>
    </row>
    <row r="43" spans="2:24" s="77" customFormat="1" ht="14.25" customHeight="1" x14ac:dyDescent="0.45">
      <c r="B43" s="186"/>
      <c r="C43" s="90">
        <v>34</v>
      </c>
      <c r="D43" s="91">
        <f t="shared" si="12"/>
        <v>-79759.018529199835</v>
      </c>
      <c r="E43" s="92">
        <f t="shared" si="13"/>
        <v>-8695.0974363246714</v>
      </c>
      <c r="F43" s="93">
        <f t="shared" ref="F43:F69" si="20">F42+D43</f>
        <v>17310435.854120139</v>
      </c>
      <c r="G43" s="88"/>
      <c r="H43" s="186"/>
      <c r="I43" s="91">
        <v>94</v>
      </c>
      <c r="J43" s="91">
        <f t="shared" si="14"/>
        <v>-82187.426064482614</v>
      </c>
      <c r="K43" s="92">
        <f t="shared" si="15"/>
        <v>-6266.6899010419002</v>
      </c>
      <c r="L43" s="93">
        <f t="shared" ref="L43:L69" si="21">L42+J43</f>
        <v>12451192.37601932</v>
      </c>
      <c r="M43" s="88"/>
      <c r="N43" s="188"/>
      <c r="O43" s="91">
        <v>154</v>
      </c>
      <c r="P43" s="91">
        <f t="shared" si="16"/>
        <v>-84689.770858098855</v>
      </c>
      <c r="Q43" s="94">
        <f t="shared" si="17"/>
        <v>-3764.3451074256513</v>
      </c>
      <c r="R43" s="93">
        <f t="shared" ref="R43:R69" si="22">R42+P43</f>
        <v>7444000.4439932043</v>
      </c>
      <c r="S43" s="88"/>
      <c r="T43" s="186"/>
      <c r="U43" s="90">
        <v>214</v>
      </c>
      <c r="V43" s="91">
        <f t="shared" si="18"/>
        <v>-87268.304063568095</v>
      </c>
      <c r="W43" s="94">
        <f t="shared" si="19"/>
        <v>-1185.8119019564074</v>
      </c>
      <c r="X43" s="93">
        <f t="shared" ref="X43:X69" si="23">X42+V43</f>
        <v>2284355.4998492431</v>
      </c>
    </row>
    <row r="44" spans="2:24" s="77" customFormat="1" ht="14.25" customHeight="1" x14ac:dyDescent="0.45">
      <c r="B44" s="186"/>
      <c r="C44" s="90">
        <v>35</v>
      </c>
      <c r="D44" s="91">
        <f t="shared" si="12"/>
        <v>-79798.898038464424</v>
      </c>
      <c r="E44" s="92">
        <f t="shared" si="13"/>
        <v>-8655.2179270600718</v>
      </c>
      <c r="F44" s="93">
        <f t="shared" si="20"/>
        <v>17230636.956081674</v>
      </c>
      <c r="G44" s="88"/>
      <c r="H44" s="186"/>
      <c r="I44" s="91">
        <v>95</v>
      </c>
      <c r="J44" s="91">
        <f t="shared" si="14"/>
        <v>-82228.519777514841</v>
      </c>
      <c r="K44" s="92">
        <f t="shared" si="15"/>
        <v>-6225.5961880096593</v>
      </c>
      <c r="L44" s="93">
        <f t="shared" si="21"/>
        <v>12368963.856241805</v>
      </c>
      <c r="M44" s="88"/>
      <c r="N44" s="188"/>
      <c r="O44" s="91">
        <v>155</v>
      </c>
      <c r="P44" s="91">
        <f t="shared" si="16"/>
        <v>-84732.115743527902</v>
      </c>
      <c r="Q44" s="94">
        <f t="shared" si="17"/>
        <v>-3722.0002219966018</v>
      </c>
      <c r="R44" s="93">
        <f t="shared" si="22"/>
        <v>7359268.3282496762</v>
      </c>
      <c r="S44" s="88"/>
      <c r="T44" s="186"/>
      <c r="U44" s="90">
        <v>215</v>
      </c>
      <c r="V44" s="91">
        <f t="shared" si="18"/>
        <v>-87311.93821559989</v>
      </c>
      <c r="W44" s="94">
        <f t="shared" si="19"/>
        <v>-1142.1777499246234</v>
      </c>
      <c r="X44" s="93">
        <f t="shared" si="23"/>
        <v>2197043.5616336432</v>
      </c>
    </row>
    <row r="45" spans="2:24" s="77" customFormat="1" ht="14.25" customHeight="1" x14ac:dyDescent="0.45">
      <c r="B45" s="186"/>
      <c r="C45" s="90">
        <v>36</v>
      </c>
      <c r="D45" s="91">
        <f t="shared" si="12"/>
        <v>-79838.797487483665</v>
      </c>
      <c r="E45" s="92">
        <f t="shared" si="13"/>
        <v>-8615.318478040841</v>
      </c>
      <c r="F45" s="93">
        <f t="shared" si="20"/>
        <v>17150798.158594191</v>
      </c>
      <c r="G45" s="88"/>
      <c r="H45" s="187"/>
      <c r="I45" s="91">
        <v>96</v>
      </c>
      <c r="J45" s="91">
        <f t="shared" si="14"/>
        <v>-82269.634037403594</v>
      </c>
      <c r="K45" s="92">
        <f t="shared" si="15"/>
        <v>-6184.481928120902</v>
      </c>
      <c r="L45" s="93">
        <f t="shared" si="21"/>
        <v>12286694.222204402</v>
      </c>
      <c r="M45" s="88"/>
      <c r="N45" s="188"/>
      <c r="O45" s="91">
        <v>156</v>
      </c>
      <c r="P45" s="91">
        <f t="shared" si="16"/>
        <v>-84774.481801399685</v>
      </c>
      <c r="Q45" s="94">
        <f t="shared" si="17"/>
        <v>-3679.6341641248378</v>
      </c>
      <c r="R45" s="93">
        <f t="shared" si="22"/>
        <v>7274493.8464482762</v>
      </c>
      <c r="S45" s="88"/>
      <c r="T45" s="187"/>
      <c r="U45" s="90">
        <v>216</v>
      </c>
      <c r="V45" s="91">
        <f t="shared" si="18"/>
        <v>-87355.59418470769</v>
      </c>
      <c r="W45" s="94">
        <f t="shared" si="19"/>
        <v>-1098.5217808168236</v>
      </c>
      <c r="X45" s="93">
        <f t="shared" si="23"/>
        <v>2109687.9674489354</v>
      </c>
    </row>
    <row r="46" spans="2:24" s="77" customFormat="1" ht="14.25" customHeight="1" x14ac:dyDescent="0.45">
      <c r="B46" s="185">
        <v>4</v>
      </c>
      <c r="C46" s="91">
        <v>37</v>
      </c>
      <c r="D46" s="96">
        <f t="shared" si="12"/>
        <v>-79878.716886227412</v>
      </c>
      <c r="E46" s="92">
        <f t="shared" si="13"/>
        <v>-8575.3990792970999</v>
      </c>
      <c r="F46" s="93">
        <f t="shared" si="20"/>
        <v>17070919.441707965</v>
      </c>
      <c r="G46" s="82"/>
      <c r="H46" s="184">
        <v>9</v>
      </c>
      <c r="I46" s="91">
        <v>97</v>
      </c>
      <c r="J46" s="96">
        <f t="shared" si="14"/>
        <v>-82310.768854422306</v>
      </c>
      <c r="K46" s="92">
        <f t="shared" si="15"/>
        <v>-6143.3471111021991</v>
      </c>
      <c r="L46" s="93">
        <f t="shared" si="21"/>
        <v>12204383.45334998</v>
      </c>
      <c r="M46" s="82"/>
      <c r="N46" s="185">
        <v>14</v>
      </c>
      <c r="O46" s="91">
        <v>157</v>
      </c>
      <c r="P46" s="96">
        <f t="shared" si="16"/>
        <v>-84816.869042300372</v>
      </c>
      <c r="Q46" s="94">
        <f t="shared" si="17"/>
        <v>-3637.2469232241388</v>
      </c>
      <c r="R46" s="93">
        <f t="shared" si="22"/>
        <v>7189676.9774059756</v>
      </c>
      <c r="S46" s="88"/>
      <c r="T46" s="185">
        <v>19</v>
      </c>
      <c r="U46" s="90">
        <v>217</v>
      </c>
      <c r="V46" s="96">
        <f t="shared" si="18"/>
        <v>-87399.271981800033</v>
      </c>
      <c r="W46" s="94">
        <f t="shared" si="19"/>
        <v>-1054.8439837244696</v>
      </c>
      <c r="X46" s="93">
        <f t="shared" si="23"/>
        <v>2022288.6954671354</v>
      </c>
    </row>
    <row r="47" spans="2:24" s="77" customFormat="1" ht="14.25" customHeight="1" x14ac:dyDescent="0.45">
      <c r="B47" s="186"/>
      <c r="C47" s="91">
        <v>38</v>
      </c>
      <c r="D47" s="91">
        <f t="shared" si="12"/>
        <v>-79918.656244670521</v>
      </c>
      <c r="E47" s="92">
        <f t="shared" si="13"/>
        <v>-8535.4597208539853</v>
      </c>
      <c r="F47" s="93">
        <f t="shared" si="20"/>
        <v>16991000.785463296</v>
      </c>
      <c r="G47" s="82"/>
      <c r="H47" s="184"/>
      <c r="I47" s="91">
        <v>98</v>
      </c>
      <c r="J47" s="91">
        <f t="shared" si="14"/>
        <v>-82351.924238849519</v>
      </c>
      <c r="K47" s="92">
        <f t="shared" si="15"/>
        <v>-6102.1917266749888</v>
      </c>
      <c r="L47" s="93">
        <f t="shared" si="21"/>
        <v>12122031.52911113</v>
      </c>
      <c r="M47" s="82"/>
      <c r="N47" s="186"/>
      <c r="O47" s="91">
        <v>158</v>
      </c>
      <c r="P47" s="91">
        <f t="shared" si="16"/>
        <v>-84859.277476821531</v>
      </c>
      <c r="Q47" s="94">
        <f t="shared" si="17"/>
        <v>-3594.8384887029883</v>
      </c>
      <c r="R47" s="93">
        <f t="shared" si="22"/>
        <v>7104817.6999291545</v>
      </c>
      <c r="S47" s="88"/>
      <c r="T47" s="186"/>
      <c r="U47" s="90">
        <v>218</v>
      </c>
      <c r="V47" s="91">
        <f t="shared" si="18"/>
        <v>-87442.971617790943</v>
      </c>
      <c r="W47" s="94">
        <f t="shared" si="19"/>
        <v>-1011.1443477335695</v>
      </c>
      <c r="X47" s="93">
        <f t="shared" si="23"/>
        <v>1934845.7238493445</v>
      </c>
    </row>
    <row r="48" spans="2:24" s="77" customFormat="1" ht="14.25" customHeight="1" x14ac:dyDescent="0.45">
      <c r="B48" s="186"/>
      <c r="C48" s="91">
        <v>39</v>
      </c>
      <c r="D48" s="91">
        <f t="shared" si="12"/>
        <v>-79958.615572792856</v>
      </c>
      <c r="E48" s="92">
        <f t="shared" si="13"/>
        <v>-8495.5003927316502</v>
      </c>
      <c r="F48" s="93">
        <f t="shared" si="20"/>
        <v>16911042.169890504</v>
      </c>
      <c r="G48" s="82"/>
      <c r="H48" s="184"/>
      <c r="I48" s="91">
        <v>99</v>
      </c>
      <c r="J48" s="91">
        <f t="shared" si="14"/>
        <v>-82393.100200968955</v>
      </c>
      <c r="K48" s="92">
        <f t="shared" si="15"/>
        <v>-6061.0157645555646</v>
      </c>
      <c r="L48" s="93">
        <f t="shared" si="21"/>
        <v>12039638.42891016</v>
      </c>
      <c r="M48" s="82"/>
      <c r="N48" s="186"/>
      <c r="O48" s="91">
        <v>159</v>
      </c>
      <c r="P48" s="91">
        <f t="shared" si="16"/>
        <v>-84901.707115559941</v>
      </c>
      <c r="Q48" s="94">
        <f t="shared" si="17"/>
        <v>-3552.4088499645773</v>
      </c>
      <c r="R48" s="93">
        <f t="shared" si="22"/>
        <v>7019915.9928135946</v>
      </c>
      <c r="S48" s="88"/>
      <c r="T48" s="186"/>
      <c r="U48" s="90">
        <v>219</v>
      </c>
      <c r="V48" s="91">
        <f t="shared" si="18"/>
        <v>-87486.693103599828</v>
      </c>
      <c r="W48" s="94">
        <f t="shared" si="19"/>
        <v>-967.42286192467407</v>
      </c>
      <c r="X48" s="93">
        <f t="shared" si="23"/>
        <v>1847359.0307457447</v>
      </c>
    </row>
    <row r="49" spans="2:24" s="77" customFormat="1" ht="14.25" customHeight="1" x14ac:dyDescent="0.45">
      <c r="B49" s="186"/>
      <c r="C49" s="91">
        <v>40</v>
      </c>
      <c r="D49" s="91">
        <f t="shared" si="12"/>
        <v>-79998.594880579258</v>
      </c>
      <c r="E49" s="92">
        <f t="shared" si="13"/>
        <v>-8455.5210849452505</v>
      </c>
      <c r="F49" s="93">
        <f t="shared" si="20"/>
        <v>16831043.575009923</v>
      </c>
      <c r="G49" s="82"/>
      <c r="H49" s="184"/>
      <c r="I49" s="91">
        <v>100</v>
      </c>
      <c r="J49" s="91">
        <f t="shared" si="14"/>
        <v>-82434.296751069429</v>
      </c>
      <c r="K49" s="92">
        <f t="shared" si="15"/>
        <v>-6019.8192144550794</v>
      </c>
      <c r="L49" s="93">
        <f t="shared" si="21"/>
        <v>11957204.132159092</v>
      </c>
      <c r="M49" s="82"/>
      <c r="N49" s="186"/>
      <c r="O49" s="91">
        <v>160</v>
      </c>
      <c r="P49" s="91">
        <f t="shared" si="16"/>
        <v>-84944.157969117718</v>
      </c>
      <c r="Q49" s="94">
        <f t="shared" si="17"/>
        <v>-3509.9579964067975</v>
      </c>
      <c r="R49" s="93">
        <f t="shared" si="22"/>
        <v>6934971.8348444765</v>
      </c>
      <c r="S49" s="88"/>
      <c r="T49" s="186"/>
      <c r="U49" s="90">
        <v>220</v>
      </c>
      <c r="V49" s="91">
        <f t="shared" si="18"/>
        <v>-87530.436450151639</v>
      </c>
      <c r="W49" s="94">
        <f t="shared" si="19"/>
        <v>-923.67951537287422</v>
      </c>
      <c r="X49" s="93">
        <f t="shared" si="23"/>
        <v>1759828.594295593</v>
      </c>
    </row>
    <row r="50" spans="2:24" s="77" customFormat="1" ht="14.25" customHeight="1" x14ac:dyDescent="0.45">
      <c r="B50" s="186"/>
      <c r="C50" s="91">
        <v>41</v>
      </c>
      <c r="D50" s="91">
        <f t="shared" si="12"/>
        <v>-80038.594178019543</v>
      </c>
      <c r="E50" s="92">
        <f t="shared" si="13"/>
        <v>-8415.521787504962</v>
      </c>
      <c r="F50" s="93">
        <f t="shared" si="20"/>
        <v>16751004.980831904</v>
      </c>
      <c r="G50" s="82"/>
      <c r="H50" s="184"/>
      <c r="I50" s="91">
        <v>101</v>
      </c>
      <c r="J50" s="91">
        <f t="shared" si="14"/>
        <v>-82475.513899444966</v>
      </c>
      <c r="K50" s="92">
        <f t="shared" si="15"/>
        <v>-5978.6020660795439</v>
      </c>
      <c r="L50" s="93">
        <f t="shared" si="21"/>
        <v>11874728.618259646</v>
      </c>
      <c r="M50" s="82"/>
      <c r="N50" s="186"/>
      <c r="O50" s="91">
        <v>161</v>
      </c>
      <c r="P50" s="91">
        <f t="shared" si="16"/>
        <v>-84986.630048102277</v>
      </c>
      <c r="Q50" s="94">
        <f t="shared" si="17"/>
        <v>-3467.4859174222383</v>
      </c>
      <c r="R50" s="93">
        <f t="shared" si="22"/>
        <v>6849985.2047963738</v>
      </c>
      <c r="S50" s="88"/>
      <c r="T50" s="186"/>
      <c r="U50" s="90">
        <v>221</v>
      </c>
      <c r="V50" s="91">
        <f t="shared" si="18"/>
        <v>-87574.201668376714</v>
      </c>
      <c r="W50" s="94">
        <f t="shared" si="19"/>
        <v>-879.91429714779838</v>
      </c>
      <c r="X50" s="93">
        <f t="shared" si="23"/>
        <v>1672254.3926272162</v>
      </c>
    </row>
    <row r="51" spans="2:24" s="77" customFormat="1" ht="14.25" customHeight="1" x14ac:dyDescent="0.45">
      <c r="B51" s="186"/>
      <c r="C51" s="91">
        <v>42</v>
      </c>
      <c r="D51" s="91">
        <f t="shared" si="12"/>
        <v>-80078.613475108548</v>
      </c>
      <c r="E51" s="92">
        <f t="shared" si="13"/>
        <v>-8375.5024904159527</v>
      </c>
      <c r="F51" s="93">
        <f t="shared" si="20"/>
        <v>16670926.367356796</v>
      </c>
      <c r="G51" s="82"/>
      <c r="H51" s="184"/>
      <c r="I51" s="91">
        <v>102</v>
      </c>
      <c r="J51" s="91">
        <f t="shared" si="14"/>
        <v>-82516.751656394699</v>
      </c>
      <c r="K51" s="92">
        <f t="shared" si="15"/>
        <v>-5937.3643091298227</v>
      </c>
      <c r="L51" s="93">
        <f t="shared" si="21"/>
        <v>11792211.866603252</v>
      </c>
      <c r="M51" s="82"/>
      <c r="N51" s="186"/>
      <c r="O51" s="91">
        <v>162</v>
      </c>
      <c r="P51" s="91">
        <f t="shared" si="16"/>
        <v>-85029.123363126331</v>
      </c>
      <c r="Q51" s="94">
        <f t="shared" si="17"/>
        <v>-3424.9926023981875</v>
      </c>
      <c r="R51" s="93">
        <f t="shared" si="22"/>
        <v>6764956.0814332478</v>
      </c>
      <c r="S51" s="88"/>
      <c r="T51" s="186"/>
      <c r="U51" s="90">
        <v>222</v>
      </c>
      <c r="V51" s="91">
        <f t="shared" si="18"/>
        <v>-87617.988769210904</v>
      </c>
      <c r="W51" s="94">
        <f t="shared" si="19"/>
        <v>-836.12719631361006</v>
      </c>
      <c r="X51" s="93">
        <f t="shared" si="23"/>
        <v>1584636.4038580053</v>
      </c>
    </row>
    <row r="52" spans="2:24" s="77" customFormat="1" ht="14.25" customHeight="1" x14ac:dyDescent="0.45">
      <c r="B52" s="186"/>
      <c r="C52" s="91">
        <v>43</v>
      </c>
      <c r="D52" s="91">
        <f t="shared" si="12"/>
        <v>-80118.652781846104</v>
      </c>
      <c r="E52" s="92">
        <f t="shared" si="13"/>
        <v>-8335.463183678401</v>
      </c>
      <c r="F52" s="93">
        <f t="shared" si="20"/>
        <v>16590807.71457495</v>
      </c>
      <c r="G52" s="82"/>
      <c r="H52" s="184"/>
      <c r="I52" s="91">
        <v>103</v>
      </c>
      <c r="J52" s="91">
        <f t="shared" si="14"/>
        <v>-82558.010032222883</v>
      </c>
      <c r="K52" s="92">
        <f t="shared" si="15"/>
        <v>-5896.1059333016256</v>
      </c>
      <c r="L52" s="93">
        <f t="shared" si="21"/>
        <v>11709653.856571028</v>
      </c>
      <c r="M52" s="82"/>
      <c r="N52" s="186"/>
      <c r="O52" s="91">
        <v>163</v>
      </c>
      <c r="P52" s="91">
        <f t="shared" si="16"/>
        <v>-85071.637924807888</v>
      </c>
      <c r="Q52" s="94">
        <f t="shared" si="17"/>
        <v>-3382.4780407166245</v>
      </c>
      <c r="R52" s="93">
        <f t="shared" si="22"/>
        <v>6679884.4435084397</v>
      </c>
      <c r="S52" s="88"/>
      <c r="T52" s="186"/>
      <c r="U52" s="90">
        <v>223</v>
      </c>
      <c r="V52" s="91">
        <f t="shared" si="18"/>
        <v>-87661.797763595503</v>
      </c>
      <c r="W52" s="94">
        <f t="shared" si="19"/>
        <v>-792.31820192900466</v>
      </c>
      <c r="X52" s="93">
        <f t="shared" si="23"/>
        <v>1496974.6060944097</v>
      </c>
    </row>
    <row r="53" spans="2:24" s="77" customFormat="1" ht="14.25" customHeight="1" x14ac:dyDescent="0.45">
      <c r="B53" s="186"/>
      <c r="C53" s="91">
        <v>44</v>
      </c>
      <c r="D53" s="91">
        <f t="shared" si="12"/>
        <v>-80158.712108237029</v>
      </c>
      <c r="E53" s="92">
        <f t="shared" si="13"/>
        <v>-8295.4038572874742</v>
      </c>
      <c r="F53" s="93">
        <f t="shared" si="20"/>
        <v>16510649.002466712</v>
      </c>
      <c r="G53" s="82"/>
      <c r="H53" s="184"/>
      <c r="I53" s="91">
        <v>104</v>
      </c>
      <c r="J53" s="91">
        <f t="shared" si="14"/>
        <v>-82599.289037238996</v>
      </c>
      <c r="K53" s="92">
        <f t="shared" si="15"/>
        <v>-5854.8269282855144</v>
      </c>
      <c r="L53" s="93">
        <f t="shared" si="21"/>
        <v>11627054.567533789</v>
      </c>
      <c r="M53" s="82"/>
      <c r="N53" s="186"/>
      <c r="O53" s="91">
        <v>164</v>
      </c>
      <c r="P53" s="91">
        <f t="shared" si="16"/>
        <v>-85114.173743770283</v>
      </c>
      <c r="Q53" s="94">
        <f t="shared" si="17"/>
        <v>-3339.9422217542206</v>
      </c>
      <c r="R53" s="93">
        <f t="shared" si="22"/>
        <v>6594770.2697646692</v>
      </c>
      <c r="S53" s="88"/>
      <c r="T53" s="186"/>
      <c r="U53" s="90">
        <v>224</v>
      </c>
      <c r="V53" s="91">
        <f t="shared" si="18"/>
        <v>-87705.628662477306</v>
      </c>
      <c r="W53" s="94">
        <f t="shared" si="19"/>
        <v>-748.48730304720686</v>
      </c>
      <c r="X53" s="93">
        <f t="shared" si="23"/>
        <v>1409268.9774319325</v>
      </c>
    </row>
    <row r="54" spans="2:24" s="77" customFormat="1" ht="14.25" customHeight="1" x14ac:dyDescent="0.45">
      <c r="B54" s="186"/>
      <c r="C54" s="91">
        <v>45</v>
      </c>
      <c r="D54" s="91">
        <f t="shared" si="12"/>
        <v>-80198.791464291164</v>
      </c>
      <c r="E54" s="92">
        <f t="shared" si="13"/>
        <v>-8255.3245012333573</v>
      </c>
      <c r="F54" s="93">
        <f t="shared" si="20"/>
        <v>16430450.211002421</v>
      </c>
      <c r="G54" s="82"/>
      <c r="H54" s="184"/>
      <c r="I54" s="91">
        <v>105</v>
      </c>
      <c r="J54" s="91">
        <f t="shared" si="14"/>
        <v>-82640.58868175761</v>
      </c>
      <c r="K54" s="92">
        <f t="shared" si="15"/>
        <v>-5813.5272837668936</v>
      </c>
      <c r="L54" s="93">
        <f t="shared" si="21"/>
        <v>11544413.978852032</v>
      </c>
      <c r="M54" s="82"/>
      <c r="N54" s="186"/>
      <c r="O54" s="91">
        <v>165</v>
      </c>
      <c r="P54" s="91">
        <f t="shared" si="16"/>
        <v>-85156.730830642176</v>
      </c>
      <c r="Q54" s="94">
        <f t="shared" si="17"/>
        <v>-3297.385134882335</v>
      </c>
      <c r="R54" s="93">
        <f t="shared" si="22"/>
        <v>6509613.5389340268</v>
      </c>
      <c r="S54" s="88"/>
      <c r="T54" s="186"/>
      <c r="U54" s="90">
        <v>225</v>
      </c>
      <c r="V54" s="91">
        <f t="shared" si="18"/>
        <v>-87749.481476808549</v>
      </c>
      <c r="W54" s="94">
        <f t="shared" si="19"/>
        <v>-704.63448871596825</v>
      </c>
      <c r="X54" s="93">
        <f t="shared" si="23"/>
        <v>1321519.495955124</v>
      </c>
    </row>
    <row r="55" spans="2:24" s="77" customFormat="1" ht="14.25" customHeight="1" x14ac:dyDescent="0.45">
      <c r="B55" s="186"/>
      <c r="C55" s="91">
        <v>46</v>
      </c>
      <c r="D55" s="91">
        <f t="shared" si="12"/>
        <v>-80238.890860023312</v>
      </c>
      <c r="E55" s="92">
        <f t="shared" si="13"/>
        <v>-8215.2251055012111</v>
      </c>
      <c r="F55" s="93">
        <f t="shared" si="20"/>
        <v>16350211.320142398</v>
      </c>
      <c r="G55" s="82"/>
      <c r="H55" s="184"/>
      <c r="I55" s="91">
        <v>106</v>
      </c>
      <c r="J55" s="91">
        <f t="shared" si="14"/>
        <v>-82681.908976098493</v>
      </c>
      <c r="K55" s="92">
        <f t="shared" si="15"/>
        <v>-5772.2069894260158</v>
      </c>
      <c r="L55" s="93">
        <f t="shared" si="21"/>
        <v>11461732.069875933</v>
      </c>
      <c r="M55" s="82"/>
      <c r="N55" s="186"/>
      <c r="O55" s="91">
        <v>166</v>
      </c>
      <c r="P55" s="91">
        <f t="shared" si="16"/>
        <v>-85199.309196057497</v>
      </c>
      <c r="Q55" s="94">
        <f t="shared" si="17"/>
        <v>-3254.806769467014</v>
      </c>
      <c r="R55" s="93">
        <f t="shared" si="22"/>
        <v>6424414.2297379691</v>
      </c>
      <c r="S55" s="88"/>
      <c r="T55" s="186"/>
      <c r="U55" s="90">
        <v>226</v>
      </c>
      <c r="V55" s="91">
        <f t="shared" si="18"/>
        <v>-87793.356217546941</v>
      </c>
      <c r="W55" s="94">
        <f t="shared" si="19"/>
        <v>-660.75974797756385</v>
      </c>
      <c r="X55" s="93">
        <f t="shared" si="23"/>
        <v>1233726.1397375772</v>
      </c>
    </row>
    <row r="56" spans="2:24" s="77" customFormat="1" ht="14.25" customHeight="1" x14ac:dyDescent="0.45">
      <c r="B56" s="186"/>
      <c r="C56" s="91">
        <v>47</v>
      </c>
      <c r="D56" s="91">
        <f t="shared" si="12"/>
        <v>-80279.01030545331</v>
      </c>
      <c r="E56" s="92">
        <f t="shared" si="13"/>
        <v>-8175.1056600712</v>
      </c>
      <c r="F56" s="93">
        <f t="shared" si="20"/>
        <v>16269932.309836945</v>
      </c>
      <c r="G56" s="82"/>
      <c r="H56" s="184"/>
      <c r="I56" s="91">
        <v>107</v>
      </c>
      <c r="J56" s="91">
        <f t="shared" si="14"/>
        <v>-82723.249930586549</v>
      </c>
      <c r="K56" s="92">
        <f t="shared" si="15"/>
        <v>-5730.8660349379661</v>
      </c>
      <c r="L56" s="93">
        <f t="shared" si="21"/>
        <v>11379008.819945347</v>
      </c>
      <c r="M56" s="82"/>
      <c r="N56" s="186"/>
      <c r="O56" s="91">
        <v>167</v>
      </c>
      <c r="P56" s="91">
        <f t="shared" si="16"/>
        <v>-85241.908850655527</v>
      </c>
      <c r="Q56" s="94">
        <f t="shared" si="17"/>
        <v>-3212.2071148689852</v>
      </c>
      <c r="R56" s="93">
        <f t="shared" si="22"/>
        <v>6339172.3208873132</v>
      </c>
      <c r="S56" s="88"/>
      <c r="T56" s="186"/>
      <c r="U56" s="90">
        <v>227</v>
      </c>
      <c r="V56" s="91">
        <f t="shared" si="18"/>
        <v>-87837.252895655722</v>
      </c>
      <c r="W56" s="94">
        <f t="shared" si="19"/>
        <v>-616.86306986879049</v>
      </c>
      <c r="X56" s="93">
        <f t="shared" si="23"/>
        <v>1145888.8868419214</v>
      </c>
    </row>
    <row r="57" spans="2:24" s="77" customFormat="1" ht="14.25" customHeight="1" x14ac:dyDescent="0.45">
      <c r="B57" s="187"/>
      <c r="C57" s="91">
        <v>48</v>
      </c>
      <c r="D57" s="91">
        <f t="shared" si="12"/>
        <v>-80319.149810606032</v>
      </c>
      <c r="E57" s="92">
        <f t="shared" si="13"/>
        <v>-8134.966154918473</v>
      </c>
      <c r="F57" s="93">
        <f t="shared" si="20"/>
        <v>16189613.160026338</v>
      </c>
      <c r="G57" s="82"/>
      <c r="H57" s="184"/>
      <c r="I57" s="91">
        <v>108</v>
      </c>
      <c r="J57" s="91">
        <f t="shared" si="14"/>
        <v>-82764.611555551848</v>
      </c>
      <c r="K57" s="92">
        <f t="shared" si="15"/>
        <v>-5689.5044099726747</v>
      </c>
      <c r="L57" s="93">
        <f t="shared" si="21"/>
        <v>11296244.208389794</v>
      </c>
      <c r="M57" s="82"/>
      <c r="N57" s="187"/>
      <c r="O57" s="91">
        <v>168</v>
      </c>
      <c r="P57" s="91">
        <f t="shared" si="16"/>
        <v>-85284.529805080863</v>
      </c>
      <c r="Q57" s="94">
        <f t="shared" si="17"/>
        <v>-3169.5861604436573</v>
      </c>
      <c r="R57" s="93">
        <f t="shared" si="22"/>
        <v>6253887.7910822323</v>
      </c>
      <c r="S57" s="88"/>
      <c r="T57" s="187"/>
      <c r="U57" s="90">
        <v>228</v>
      </c>
      <c r="V57" s="91">
        <f t="shared" si="18"/>
        <v>-87881.171522103556</v>
      </c>
      <c r="W57" s="94">
        <f t="shared" si="19"/>
        <v>-572.94444342096256</v>
      </c>
      <c r="X57" s="93">
        <f t="shared" si="23"/>
        <v>1058007.7153198179</v>
      </c>
    </row>
    <row r="58" spans="2:24" s="77" customFormat="1" ht="14.25" customHeight="1" x14ac:dyDescent="0.45">
      <c r="B58" s="186">
        <v>5</v>
      </c>
      <c r="C58" s="90">
        <v>49</v>
      </c>
      <c r="D58" s="96">
        <f t="shared" si="12"/>
        <v>-80359.30938551134</v>
      </c>
      <c r="E58" s="92">
        <f t="shared" si="13"/>
        <v>-8094.8065800131681</v>
      </c>
      <c r="F58" s="93">
        <f t="shared" si="20"/>
        <v>16109253.850640826</v>
      </c>
      <c r="G58" s="88"/>
      <c r="H58" s="185">
        <v>10</v>
      </c>
      <c r="I58" s="91">
        <v>109</v>
      </c>
      <c r="J58" s="96">
        <f t="shared" si="14"/>
        <v>-82805.993861329611</v>
      </c>
      <c r="K58" s="92">
        <f t="shared" si="15"/>
        <v>-5648.1221041948966</v>
      </c>
      <c r="L58" s="93">
        <f t="shared" si="21"/>
        <v>11213438.214528466</v>
      </c>
      <c r="M58" s="88"/>
      <c r="N58" s="185">
        <v>15</v>
      </c>
      <c r="O58" s="91">
        <v>169</v>
      </c>
      <c r="P58" s="96">
        <f t="shared" si="16"/>
        <v>-85327.172069983397</v>
      </c>
      <c r="Q58" s="94">
        <f t="shared" si="17"/>
        <v>-3126.9438955411165</v>
      </c>
      <c r="R58" s="93">
        <f t="shared" si="22"/>
        <v>6168560.6190122487</v>
      </c>
      <c r="S58" s="88"/>
      <c r="T58" s="186">
        <v>20</v>
      </c>
      <c r="U58" s="90">
        <v>229</v>
      </c>
      <c r="V58" s="96">
        <f t="shared" si="18"/>
        <v>-87925.112107864596</v>
      </c>
      <c r="W58" s="94">
        <f t="shared" si="19"/>
        <v>-529.00385765991075</v>
      </c>
      <c r="X58" s="93">
        <f t="shared" si="23"/>
        <v>970082.6032119533</v>
      </c>
    </row>
    <row r="59" spans="2:24" s="77" customFormat="1" ht="14.25" customHeight="1" x14ac:dyDescent="0.45">
      <c r="B59" s="186"/>
      <c r="C59" s="90">
        <v>50</v>
      </c>
      <c r="D59" s="91">
        <f t="shared" si="12"/>
        <v>-80399.489040204091</v>
      </c>
      <c r="E59" s="92">
        <f t="shared" si="13"/>
        <v>-8054.6269253204146</v>
      </c>
      <c r="F59" s="93">
        <f t="shared" si="20"/>
        <v>16028854.361600623</v>
      </c>
      <c r="G59" s="88"/>
      <c r="H59" s="186"/>
      <c r="I59" s="91">
        <v>110</v>
      </c>
      <c r="J59" s="91">
        <f t="shared" si="14"/>
        <v>-82847.396858260283</v>
      </c>
      <c r="K59" s="92">
        <f t="shared" si="15"/>
        <v>-5606.7191072642327</v>
      </c>
      <c r="L59" s="93">
        <f t="shared" si="21"/>
        <v>11130590.817670206</v>
      </c>
      <c r="M59" s="88"/>
      <c r="N59" s="186"/>
      <c r="O59" s="91">
        <v>170</v>
      </c>
      <c r="P59" s="91">
        <f t="shared" si="16"/>
        <v>-85369.835656018389</v>
      </c>
      <c r="Q59" s="94">
        <f t="shared" si="17"/>
        <v>-3084.2803095061258</v>
      </c>
      <c r="R59" s="93">
        <f t="shared" si="22"/>
        <v>6083190.7833562307</v>
      </c>
      <c r="S59" s="88"/>
      <c r="T59" s="186"/>
      <c r="U59" s="90">
        <v>230</v>
      </c>
      <c r="V59" s="91">
        <f t="shared" si="18"/>
        <v>-87969.074663918524</v>
      </c>
      <c r="W59" s="94">
        <f t="shared" si="19"/>
        <v>-485.0413016059785</v>
      </c>
      <c r="X59" s="93">
        <f t="shared" si="23"/>
        <v>882113.52854803484</v>
      </c>
    </row>
    <row r="60" spans="2:24" s="77" customFormat="1" ht="14.25" customHeight="1" x14ac:dyDescent="0.45">
      <c r="B60" s="186"/>
      <c r="C60" s="90">
        <v>51</v>
      </c>
      <c r="D60" s="91">
        <f t="shared" si="12"/>
        <v>-80439.688784724189</v>
      </c>
      <c r="E60" s="92">
        <f t="shared" si="13"/>
        <v>-8014.4271808003123</v>
      </c>
      <c r="F60" s="93">
        <f t="shared" si="20"/>
        <v>15948414.672815898</v>
      </c>
      <c r="G60" s="88"/>
      <c r="H60" s="186"/>
      <c r="I60" s="91">
        <v>111</v>
      </c>
      <c r="J60" s="91">
        <f t="shared" si="14"/>
        <v>-82888.820556689418</v>
      </c>
      <c r="K60" s="92">
        <f t="shared" si="15"/>
        <v>-5565.2954088351016</v>
      </c>
      <c r="L60" s="93">
        <f t="shared" si="21"/>
        <v>11047701.997113517</v>
      </c>
      <c r="M60" s="88"/>
      <c r="N60" s="186"/>
      <c r="O60" s="91">
        <v>171</v>
      </c>
      <c r="P60" s="91">
        <f t="shared" si="16"/>
        <v>-85412.520573846399</v>
      </c>
      <c r="Q60" s="94">
        <f t="shared" si="17"/>
        <v>-3041.5953916781164</v>
      </c>
      <c r="R60" s="93">
        <f t="shared" si="22"/>
        <v>5997778.2627823846</v>
      </c>
      <c r="S60" s="88"/>
      <c r="T60" s="186"/>
      <c r="U60" s="90">
        <v>231</v>
      </c>
      <c r="V60" s="91">
        <f t="shared" si="18"/>
        <v>-88013.059201250493</v>
      </c>
      <c r="W60" s="94">
        <f t="shared" si="19"/>
        <v>-441.05676427401932</v>
      </c>
      <c r="X60" s="93">
        <f t="shared" si="23"/>
        <v>794100.46934678429</v>
      </c>
    </row>
    <row r="61" spans="2:24" s="77" customFormat="1" ht="14.25" customHeight="1" x14ac:dyDescent="0.45">
      <c r="B61" s="186"/>
      <c r="C61" s="90">
        <v>52</v>
      </c>
      <c r="D61" s="91">
        <f t="shared" si="12"/>
        <v>-80479.908629116573</v>
      </c>
      <c r="E61" s="92">
        <f t="shared" si="13"/>
        <v>-7974.2073364079506</v>
      </c>
      <c r="F61" s="93">
        <f t="shared" si="20"/>
        <v>15867934.764186783</v>
      </c>
      <c r="G61" s="88"/>
      <c r="H61" s="186"/>
      <c r="I61" s="91">
        <v>112</v>
      </c>
      <c r="J61" s="91">
        <f t="shared" si="14"/>
        <v>-82930.264966967748</v>
      </c>
      <c r="K61" s="92">
        <f t="shared" si="15"/>
        <v>-5523.8509985567571</v>
      </c>
      <c r="L61" s="93">
        <f t="shared" si="21"/>
        <v>10964771.732146548</v>
      </c>
      <c r="M61" s="88"/>
      <c r="N61" s="186"/>
      <c r="O61" s="91">
        <v>172</v>
      </c>
      <c r="P61" s="91">
        <f t="shared" si="16"/>
        <v>-85455.226834133311</v>
      </c>
      <c r="Q61" s="94">
        <f t="shared" si="17"/>
        <v>-2998.8891313911931</v>
      </c>
      <c r="R61" s="93">
        <f t="shared" si="22"/>
        <v>5912323.0359482514</v>
      </c>
      <c r="S61" s="88"/>
      <c r="T61" s="186"/>
      <c r="U61" s="90">
        <v>232</v>
      </c>
      <c r="V61" s="91">
        <f t="shared" si="18"/>
        <v>-88057.065730851114</v>
      </c>
      <c r="W61" s="94">
        <f t="shared" si="19"/>
        <v>-397.05023467339402</v>
      </c>
      <c r="X61" s="93">
        <f t="shared" si="23"/>
        <v>706043.40361593314</v>
      </c>
    </row>
    <row r="62" spans="2:24" s="77" customFormat="1" ht="14.25" customHeight="1" x14ac:dyDescent="0.45">
      <c r="B62" s="186"/>
      <c r="C62" s="90">
        <v>53</v>
      </c>
      <c r="D62" s="91">
        <f t="shared" si="12"/>
        <v>-80520.148583431132</v>
      </c>
      <c r="E62" s="92">
        <f t="shared" si="13"/>
        <v>-7933.9673820933913</v>
      </c>
      <c r="F62" s="93">
        <f t="shared" si="20"/>
        <v>15787414.615603352</v>
      </c>
      <c r="G62" s="88"/>
      <c r="H62" s="186"/>
      <c r="I62" s="91">
        <v>113</v>
      </c>
      <c r="J62" s="91">
        <f t="shared" si="14"/>
        <v>-82971.730099451233</v>
      </c>
      <c r="K62" s="92">
        <f t="shared" si="15"/>
        <v>-5482.3858660732731</v>
      </c>
      <c r="L62" s="93">
        <f t="shared" si="21"/>
        <v>10881800.002047097</v>
      </c>
      <c r="M62" s="88"/>
      <c r="N62" s="186"/>
      <c r="O62" s="91">
        <v>173</v>
      </c>
      <c r="P62" s="91">
        <f t="shared" si="16"/>
        <v>-85497.954447550394</v>
      </c>
      <c r="Q62" s="94">
        <f t="shared" si="17"/>
        <v>-2956.1615179741266</v>
      </c>
      <c r="R62" s="93">
        <f t="shared" si="22"/>
        <v>5826825.0815007007</v>
      </c>
      <c r="S62" s="88"/>
      <c r="T62" s="186"/>
      <c r="U62" s="90">
        <v>233</v>
      </c>
      <c r="V62" s="91">
        <f t="shared" si="18"/>
        <v>-88101.094263716557</v>
      </c>
      <c r="W62" s="94">
        <f t="shared" si="19"/>
        <v>-353.0217018079685</v>
      </c>
      <c r="X62" s="93">
        <f t="shared" si="23"/>
        <v>617942.30935221654</v>
      </c>
    </row>
    <row r="63" spans="2:24" s="77" customFormat="1" ht="14.25" customHeight="1" x14ac:dyDescent="0.45">
      <c r="B63" s="186"/>
      <c r="C63" s="90">
        <v>54</v>
      </c>
      <c r="D63" s="91">
        <f t="shared" si="12"/>
        <v>-80560.40865772283</v>
      </c>
      <c r="E63" s="92">
        <f t="shared" si="13"/>
        <v>-7893.7073078016765</v>
      </c>
      <c r="F63" s="93">
        <f t="shared" si="20"/>
        <v>15706854.20694563</v>
      </c>
      <c r="G63" s="88"/>
      <c r="H63" s="186"/>
      <c r="I63" s="91">
        <v>114</v>
      </c>
      <c r="J63" s="91">
        <f t="shared" si="14"/>
        <v>-83013.215964500967</v>
      </c>
      <c r="K63" s="92">
        <f t="shared" si="15"/>
        <v>-5440.9000010235468</v>
      </c>
      <c r="L63" s="93">
        <f t="shared" si="21"/>
        <v>10798786.786082596</v>
      </c>
      <c r="M63" s="88"/>
      <c r="N63" s="186"/>
      <c r="O63" s="91">
        <v>174</v>
      </c>
      <c r="P63" s="91">
        <f t="shared" si="16"/>
        <v>-85540.703424774154</v>
      </c>
      <c r="Q63" s="94">
        <f t="shared" si="17"/>
        <v>-2913.4125407503511</v>
      </c>
      <c r="R63" s="93">
        <f t="shared" si="22"/>
        <v>5741284.3780759266</v>
      </c>
      <c r="S63" s="88"/>
      <c r="T63" s="186"/>
      <c r="U63" s="90">
        <v>234</v>
      </c>
      <c r="V63" s="91">
        <f t="shared" si="18"/>
        <v>-88145.144810848404</v>
      </c>
      <c r="W63" s="94">
        <f t="shared" si="19"/>
        <v>-308.97115467611019</v>
      </c>
      <c r="X63" s="93">
        <f t="shared" si="23"/>
        <v>529797.16454136814</v>
      </c>
    </row>
    <row r="64" spans="2:24" s="77" customFormat="1" ht="14.25" customHeight="1" x14ac:dyDescent="0.45">
      <c r="B64" s="186"/>
      <c r="C64" s="90">
        <v>55</v>
      </c>
      <c r="D64" s="91">
        <f t="shared" si="12"/>
        <v>-80600.688862051698</v>
      </c>
      <c r="E64" s="92">
        <f t="shared" si="13"/>
        <v>-7853.4271034728145</v>
      </c>
      <c r="F64" s="93">
        <f t="shared" si="20"/>
        <v>15626253.518083578</v>
      </c>
      <c r="G64" s="88"/>
      <c r="H64" s="186"/>
      <c r="I64" s="91">
        <v>115</v>
      </c>
      <c r="J64" s="91">
        <f t="shared" si="14"/>
        <v>-83054.72257248321</v>
      </c>
      <c r="K64" s="92">
        <f t="shared" si="15"/>
        <v>-5399.3933930412968</v>
      </c>
      <c r="L64" s="93">
        <f t="shared" si="21"/>
        <v>10715732.063510112</v>
      </c>
      <c r="M64" s="88"/>
      <c r="N64" s="186"/>
      <c r="O64" s="91">
        <v>175</v>
      </c>
      <c r="P64" s="91">
        <f t="shared" si="16"/>
        <v>-85583.473776486542</v>
      </c>
      <c r="Q64" s="94">
        <f t="shared" si="17"/>
        <v>-2870.6421890379643</v>
      </c>
      <c r="R64" s="93">
        <f t="shared" si="22"/>
        <v>5655700.9042994399</v>
      </c>
      <c r="S64" s="88"/>
      <c r="T64" s="186"/>
      <c r="U64" s="90">
        <v>235</v>
      </c>
      <c r="V64" s="91">
        <f t="shared" si="18"/>
        <v>-88189.21738325381</v>
      </c>
      <c r="W64" s="94">
        <f t="shared" si="19"/>
        <v>-264.89858227068601</v>
      </c>
      <c r="X64" s="93">
        <f t="shared" si="23"/>
        <v>441607.94715811434</v>
      </c>
    </row>
    <row r="65" spans="2:24" s="77" customFormat="1" ht="14.25" customHeight="1" x14ac:dyDescent="0.45">
      <c r="B65" s="186"/>
      <c r="C65" s="90">
        <v>56</v>
      </c>
      <c r="D65" s="91">
        <f t="shared" si="12"/>
        <v>-80640.989206482715</v>
      </c>
      <c r="E65" s="92">
        <f t="shared" si="13"/>
        <v>-7813.126759041791</v>
      </c>
      <c r="F65" s="93">
        <f t="shared" si="20"/>
        <v>15545612.528877094</v>
      </c>
      <c r="G65" s="88"/>
      <c r="H65" s="186"/>
      <c r="I65" s="91">
        <v>116</v>
      </c>
      <c r="J65" s="91">
        <f t="shared" si="14"/>
        <v>-83096.249933769446</v>
      </c>
      <c r="K65" s="92">
        <f t="shared" si="15"/>
        <v>-5357.8660317550557</v>
      </c>
      <c r="L65" s="93">
        <f t="shared" si="21"/>
        <v>10632635.813576343</v>
      </c>
      <c r="M65" s="88"/>
      <c r="N65" s="186"/>
      <c r="O65" s="91">
        <v>176</v>
      </c>
      <c r="P65" s="91">
        <f t="shared" si="16"/>
        <v>-85626.26551337479</v>
      </c>
      <c r="Q65" s="94">
        <f t="shared" si="17"/>
        <v>-2827.8504521497207</v>
      </c>
      <c r="R65" s="93">
        <f t="shared" si="22"/>
        <v>5570074.6387860654</v>
      </c>
      <c r="S65" s="88"/>
      <c r="T65" s="186"/>
      <c r="U65" s="90">
        <v>236</v>
      </c>
      <c r="V65" s="91">
        <f t="shared" si="18"/>
        <v>-88233.311991945448</v>
      </c>
      <c r="W65" s="94">
        <f t="shared" si="19"/>
        <v>-220.80397357905912</v>
      </c>
      <c r="X65" s="93">
        <f t="shared" si="23"/>
        <v>353374.63516616891</v>
      </c>
    </row>
    <row r="66" spans="2:24" s="77" customFormat="1" ht="14.25" customHeight="1" x14ac:dyDescent="0.45">
      <c r="B66" s="186"/>
      <c r="C66" s="90">
        <v>57</v>
      </c>
      <c r="D66" s="91">
        <f t="shared" si="12"/>
        <v>-80681.309701085964</v>
      </c>
      <c r="E66" s="92">
        <f t="shared" si="13"/>
        <v>-7772.8062644385473</v>
      </c>
      <c r="F66" s="93">
        <f t="shared" si="20"/>
        <v>15464931.219176009</v>
      </c>
      <c r="G66" s="88"/>
      <c r="H66" s="186"/>
      <c r="I66" s="91">
        <v>117</v>
      </c>
      <c r="J66" s="91">
        <f t="shared" si="14"/>
        <v>-83137.798058736342</v>
      </c>
      <c r="K66" s="92">
        <f t="shared" si="15"/>
        <v>-5316.3179067881711</v>
      </c>
      <c r="L66" s="93">
        <f t="shared" si="21"/>
        <v>10549498.015517605</v>
      </c>
      <c r="M66" s="88"/>
      <c r="N66" s="186"/>
      <c r="O66" s="91">
        <v>177</v>
      </c>
      <c r="P66" s="91">
        <f t="shared" si="16"/>
        <v>-85669.078646131471</v>
      </c>
      <c r="Q66" s="94">
        <f t="shared" si="17"/>
        <v>-2785.0373193930332</v>
      </c>
      <c r="R66" s="93">
        <f t="shared" si="22"/>
        <v>5484405.5601399336</v>
      </c>
      <c r="S66" s="88"/>
      <c r="T66" s="186"/>
      <c r="U66" s="90">
        <v>237</v>
      </c>
      <c r="V66" s="91">
        <f t="shared" si="18"/>
        <v>-88277.42864794143</v>
      </c>
      <c r="W66" s="94">
        <f t="shared" si="19"/>
        <v>-176.68731758308641</v>
      </c>
      <c r="X66" s="93">
        <f t="shared" si="23"/>
        <v>265097.20651822747</v>
      </c>
    </row>
    <row r="67" spans="2:24" s="77" customFormat="1" ht="14.25" customHeight="1" x14ac:dyDescent="0.45">
      <c r="B67" s="186"/>
      <c r="C67" s="90">
        <v>58</v>
      </c>
      <c r="D67" s="91">
        <f t="shared" si="12"/>
        <v>-80721.650355936508</v>
      </c>
      <c r="E67" s="92">
        <f t="shared" si="13"/>
        <v>-7732.4656095880055</v>
      </c>
      <c r="F67" s="93">
        <f t="shared" si="20"/>
        <v>15384209.568820072</v>
      </c>
      <c r="G67" s="88"/>
      <c r="H67" s="186"/>
      <c r="I67" s="91">
        <v>118</v>
      </c>
      <c r="J67" s="91">
        <f t="shared" si="14"/>
        <v>-83179.366957765713</v>
      </c>
      <c r="K67" s="92">
        <f t="shared" si="15"/>
        <v>-5274.7490077588027</v>
      </c>
      <c r="L67" s="93">
        <f t="shared" si="21"/>
        <v>10466318.64855984</v>
      </c>
      <c r="M67" s="88"/>
      <c r="N67" s="186"/>
      <c r="O67" s="91">
        <v>178</v>
      </c>
      <c r="P67" s="91">
        <f t="shared" si="16"/>
        <v>-85711.913185454556</v>
      </c>
      <c r="Q67" s="94">
        <f t="shared" si="17"/>
        <v>-2742.202780069968</v>
      </c>
      <c r="R67" s="93">
        <f t="shared" si="22"/>
        <v>5398693.6469544787</v>
      </c>
      <c r="S67" s="88"/>
      <c r="T67" s="186"/>
      <c r="U67" s="90">
        <v>238</v>
      </c>
      <c r="V67" s="91">
        <f t="shared" si="18"/>
        <v>-88321.567362265399</v>
      </c>
      <c r="W67" s="94">
        <f t="shared" si="19"/>
        <v>-132.54860325911568</v>
      </c>
      <c r="X67" s="93">
        <f t="shared" si="23"/>
        <v>176775.63915596207</v>
      </c>
    </row>
    <row r="68" spans="2:24" s="77" customFormat="1" ht="14.25" customHeight="1" x14ac:dyDescent="0.45">
      <c r="B68" s="186"/>
      <c r="C68" s="90">
        <v>59</v>
      </c>
      <c r="D68" s="91">
        <f t="shared" si="12"/>
        <v>-80762.011181114474</v>
      </c>
      <c r="E68" s="92">
        <f t="shared" si="13"/>
        <v>-7692.1047844100367</v>
      </c>
      <c r="F68" s="93">
        <f t="shared" si="20"/>
        <v>15303447.557638958</v>
      </c>
      <c r="G68" s="88"/>
      <c r="H68" s="186"/>
      <c r="I68" s="91">
        <v>119</v>
      </c>
      <c r="J68" s="91">
        <f t="shared" si="14"/>
        <v>-83220.956641244586</v>
      </c>
      <c r="K68" s="92">
        <f t="shared" si="15"/>
        <v>-5233.1593242799199</v>
      </c>
      <c r="L68" s="93">
        <f t="shared" si="21"/>
        <v>10383097.691918597</v>
      </c>
      <c r="M68" s="88"/>
      <c r="N68" s="186"/>
      <c r="O68" s="91">
        <v>179</v>
      </c>
      <c r="P68" s="91">
        <f t="shared" si="16"/>
        <v>-85754.769142047269</v>
      </c>
      <c r="Q68" s="94">
        <f t="shared" si="17"/>
        <v>-2699.3468234772404</v>
      </c>
      <c r="R68" s="93">
        <f t="shared" si="22"/>
        <v>5312938.8778124312</v>
      </c>
      <c r="S68" s="88"/>
      <c r="T68" s="186"/>
      <c r="U68" s="90">
        <v>239</v>
      </c>
      <c r="V68" s="91">
        <f t="shared" si="18"/>
        <v>-88365.728145946516</v>
      </c>
      <c r="W68" s="94">
        <f t="shared" si="19"/>
        <v>-88.387819577982995</v>
      </c>
      <c r="X68" s="93">
        <f t="shared" si="23"/>
        <v>88409.911010015552</v>
      </c>
    </row>
    <row r="69" spans="2:24" s="77" customFormat="1" ht="14.25" customHeight="1" thickBot="1" x14ac:dyDescent="0.5">
      <c r="B69" s="196"/>
      <c r="C69" s="97">
        <v>60</v>
      </c>
      <c r="D69" s="98">
        <f t="shared" si="12"/>
        <v>-80802.392186705023</v>
      </c>
      <c r="E69" s="99">
        <f t="shared" si="13"/>
        <v>-7651.7237788194798</v>
      </c>
      <c r="F69" s="100">
        <f t="shared" si="20"/>
        <v>15222645.165452253</v>
      </c>
      <c r="G69" s="88"/>
      <c r="H69" s="196"/>
      <c r="I69" s="98">
        <v>120</v>
      </c>
      <c r="J69" s="98">
        <f t="shared" si="14"/>
        <v>-83262.567119565225</v>
      </c>
      <c r="K69" s="99">
        <f t="shared" si="15"/>
        <v>-5191.548845959298</v>
      </c>
      <c r="L69" s="100">
        <f t="shared" si="21"/>
        <v>10299835.124799032</v>
      </c>
      <c r="M69" s="82"/>
      <c r="N69" s="196"/>
      <c r="O69" s="98">
        <v>180</v>
      </c>
      <c r="P69" s="98">
        <f t="shared" si="16"/>
        <v>-85797.646526618293</v>
      </c>
      <c r="Q69" s="101">
        <f t="shared" si="17"/>
        <v>-2656.469438906217</v>
      </c>
      <c r="R69" s="100">
        <f t="shared" si="22"/>
        <v>5227141.2312858133</v>
      </c>
      <c r="S69" s="88"/>
      <c r="T69" s="196"/>
      <c r="U69" s="97">
        <v>240</v>
      </c>
      <c r="V69" s="98">
        <f t="shared" si="18"/>
        <v>-88409.911010019496</v>
      </c>
      <c r="W69" s="101">
        <f t="shared" si="19"/>
        <v>-44.204955505009742</v>
      </c>
      <c r="X69" s="100">
        <f t="shared" si="23"/>
        <v>-3.9435690268874168E-9</v>
      </c>
    </row>
    <row r="70" spans="2:24" x14ac:dyDescent="0.2">
      <c r="G70" s="3"/>
      <c r="I70" s="2"/>
      <c r="J70" s="2"/>
      <c r="K70" s="2"/>
      <c r="L70" s="2"/>
      <c r="M70" s="2"/>
      <c r="S70" s="3"/>
    </row>
    <row r="71" spans="2:24" x14ac:dyDescent="0.2">
      <c r="I71" s="2"/>
      <c r="J71" s="2"/>
      <c r="K71" s="2"/>
      <c r="L71" s="2"/>
      <c r="M71" s="2"/>
    </row>
    <row r="72" spans="2:24" x14ac:dyDescent="0.2">
      <c r="I72" s="2"/>
      <c r="J72" s="2"/>
      <c r="K72" s="2"/>
      <c r="L72" s="2"/>
      <c r="M72" s="2"/>
    </row>
    <row r="73" spans="2:24" x14ac:dyDescent="0.2">
      <c r="I73" s="2"/>
      <c r="J73" s="2"/>
      <c r="K73" s="2"/>
      <c r="L73" s="2"/>
      <c r="M73" s="2"/>
    </row>
    <row r="74" spans="2:24" x14ac:dyDescent="0.2">
      <c r="I74" s="2"/>
      <c r="J74" s="2"/>
      <c r="K74" s="2"/>
      <c r="L74" s="2"/>
      <c r="M74" s="2"/>
    </row>
    <row r="75" spans="2:24" x14ac:dyDescent="0.2">
      <c r="I75" s="2"/>
      <c r="J75" s="2"/>
      <c r="K75" s="2"/>
      <c r="L75" s="2"/>
      <c r="M75" s="2"/>
    </row>
    <row r="76" spans="2:24" x14ac:dyDescent="0.2">
      <c r="I76" s="2"/>
      <c r="J76" s="2"/>
      <c r="K76" s="2"/>
      <c r="L76" s="2"/>
      <c r="M76" s="2"/>
    </row>
    <row r="77" spans="2:24" x14ac:dyDescent="0.2">
      <c r="I77" s="2"/>
      <c r="J77" s="2"/>
      <c r="K77" s="2"/>
      <c r="L77" s="2"/>
      <c r="M77" s="2"/>
    </row>
    <row r="78" spans="2:24" x14ac:dyDescent="0.2">
      <c r="I78" s="2"/>
      <c r="J78" s="2"/>
      <c r="K78" s="2"/>
      <c r="L78" s="2"/>
      <c r="M78" s="2"/>
    </row>
    <row r="79" spans="2:24" x14ac:dyDescent="0.2">
      <c r="I79" s="2"/>
      <c r="J79" s="2"/>
      <c r="K79" s="2"/>
      <c r="L79" s="2"/>
      <c r="M79" s="2"/>
    </row>
    <row r="80" spans="2:24" x14ac:dyDescent="0.2">
      <c r="I80" s="2"/>
      <c r="J80" s="2"/>
      <c r="K80" s="2"/>
      <c r="L80" s="2"/>
      <c r="M80" s="2"/>
    </row>
    <row r="81" spans="9:13" x14ac:dyDescent="0.2">
      <c r="I81" s="2"/>
      <c r="J81" s="2"/>
      <c r="K81" s="2"/>
      <c r="L81" s="2"/>
      <c r="M81" s="2"/>
    </row>
    <row r="82" spans="9:13" x14ac:dyDescent="0.2">
      <c r="I82" s="2"/>
      <c r="J82" s="2"/>
      <c r="K82" s="2"/>
      <c r="L82" s="2"/>
      <c r="M82" s="2"/>
    </row>
    <row r="83" spans="9:13" x14ac:dyDescent="0.2">
      <c r="I83" s="2"/>
      <c r="J83" s="2"/>
      <c r="K83" s="2"/>
      <c r="L83" s="2"/>
      <c r="M83" s="2"/>
    </row>
    <row r="84" spans="9:13" x14ac:dyDescent="0.2">
      <c r="I84" s="2"/>
      <c r="J84" s="2"/>
      <c r="K84" s="2"/>
      <c r="L84" s="2"/>
      <c r="M84" s="2"/>
    </row>
    <row r="85" spans="9:13" x14ac:dyDescent="0.2">
      <c r="I85" s="2"/>
      <c r="J85" s="2"/>
      <c r="K85" s="2"/>
      <c r="L85" s="2"/>
      <c r="M85" s="2"/>
    </row>
    <row r="86" spans="9:13" x14ac:dyDescent="0.2">
      <c r="I86" s="2"/>
      <c r="J86" s="2"/>
      <c r="K86" s="2"/>
      <c r="L86" s="2"/>
      <c r="M86" s="2"/>
    </row>
    <row r="87" spans="9:13" x14ac:dyDescent="0.2">
      <c r="I87" s="2"/>
      <c r="J87" s="2"/>
      <c r="K87" s="2"/>
      <c r="L87" s="2"/>
      <c r="M87" s="2"/>
    </row>
    <row r="88" spans="9:13" x14ac:dyDescent="0.2">
      <c r="I88" s="2"/>
      <c r="J88" s="2"/>
      <c r="K88" s="2"/>
      <c r="L88" s="2"/>
      <c r="M88" s="2"/>
    </row>
    <row r="89" spans="9:13" x14ac:dyDescent="0.2">
      <c r="I89" s="2"/>
      <c r="J89" s="2"/>
      <c r="K89" s="2"/>
      <c r="L89" s="2"/>
      <c r="M89" s="2"/>
    </row>
    <row r="90" spans="9:13" x14ac:dyDescent="0.2">
      <c r="I90" s="2"/>
      <c r="J90" s="2"/>
      <c r="K90" s="2"/>
      <c r="L90" s="2"/>
      <c r="M90" s="2"/>
    </row>
    <row r="91" spans="9:13" x14ac:dyDescent="0.2">
      <c r="I91" s="2"/>
      <c r="J91" s="2"/>
      <c r="K91" s="2"/>
      <c r="L91" s="2"/>
      <c r="M91" s="2"/>
    </row>
    <row r="92" spans="9:13" x14ac:dyDescent="0.2">
      <c r="I92" s="2"/>
      <c r="J92" s="2"/>
      <c r="K92" s="2"/>
      <c r="L92" s="2"/>
      <c r="M92" s="2"/>
    </row>
    <row r="93" spans="9:13" x14ac:dyDescent="0.2">
      <c r="I93" s="2"/>
      <c r="J93" s="2"/>
      <c r="K93" s="2"/>
      <c r="L93" s="2"/>
      <c r="M93" s="2"/>
    </row>
    <row r="94" spans="9:13" x14ac:dyDescent="0.2">
      <c r="I94" s="2"/>
      <c r="J94" s="2"/>
      <c r="K94" s="2"/>
      <c r="L94" s="2"/>
      <c r="M94" s="2"/>
    </row>
    <row r="95" spans="9:13" x14ac:dyDescent="0.2">
      <c r="I95" s="2"/>
      <c r="J95" s="2"/>
      <c r="K95" s="2"/>
      <c r="L95" s="2"/>
      <c r="M95" s="2"/>
    </row>
    <row r="96" spans="9:13" x14ac:dyDescent="0.2">
      <c r="I96" s="2"/>
      <c r="J96" s="2"/>
      <c r="K96" s="2"/>
      <c r="L96" s="2"/>
      <c r="M96" s="2"/>
    </row>
    <row r="97" spans="9:13" x14ac:dyDescent="0.2">
      <c r="I97" s="2"/>
      <c r="J97" s="2"/>
      <c r="K97" s="2"/>
      <c r="L97" s="2"/>
      <c r="M97" s="2"/>
    </row>
    <row r="98" spans="9:13" x14ac:dyDescent="0.2">
      <c r="I98" s="2"/>
      <c r="J98" s="2"/>
      <c r="K98" s="2"/>
      <c r="L98" s="2"/>
      <c r="M98" s="2"/>
    </row>
    <row r="99" spans="9:13" x14ac:dyDescent="0.2">
      <c r="I99" s="2"/>
      <c r="J99" s="2"/>
      <c r="K99" s="2"/>
      <c r="L99" s="2"/>
      <c r="M99" s="2"/>
    </row>
    <row r="100" spans="9:13" x14ac:dyDescent="0.2">
      <c r="I100" s="2"/>
      <c r="J100" s="2"/>
      <c r="K100" s="2"/>
      <c r="L100" s="2"/>
      <c r="M100" s="2"/>
    </row>
    <row r="101" spans="9:13" x14ac:dyDescent="0.2">
      <c r="I101" s="2"/>
      <c r="J101" s="2"/>
      <c r="K101" s="2"/>
      <c r="L101" s="2"/>
      <c r="M101" s="2"/>
    </row>
    <row r="102" spans="9:13" x14ac:dyDescent="0.2">
      <c r="I102" s="2"/>
      <c r="J102" s="2"/>
      <c r="K102" s="2"/>
      <c r="L102" s="2"/>
      <c r="M102" s="2"/>
    </row>
    <row r="103" spans="9:13" x14ac:dyDescent="0.2">
      <c r="I103" s="2"/>
      <c r="J103" s="2"/>
      <c r="K103" s="2"/>
      <c r="L103" s="2"/>
      <c r="M103" s="2"/>
    </row>
    <row r="104" spans="9:13" x14ac:dyDescent="0.2">
      <c r="I104" s="2"/>
      <c r="J104" s="2"/>
      <c r="K104" s="2"/>
      <c r="L104" s="2"/>
      <c r="M104" s="2"/>
    </row>
    <row r="105" spans="9:13" x14ac:dyDescent="0.2">
      <c r="I105" s="2"/>
      <c r="J105" s="2"/>
      <c r="K105" s="2"/>
      <c r="L105" s="2"/>
      <c r="M105" s="2"/>
    </row>
    <row r="106" spans="9:13" x14ac:dyDescent="0.2">
      <c r="I106" s="2"/>
      <c r="J106" s="2"/>
      <c r="K106" s="2"/>
      <c r="L106" s="2"/>
      <c r="M106" s="2"/>
    </row>
    <row r="107" spans="9:13" x14ac:dyDescent="0.2">
      <c r="I107" s="2"/>
      <c r="J107" s="2"/>
      <c r="K107" s="2"/>
      <c r="L107" s="2"/>
      <c r="M107" s="2"/>
    </row>
    <row r="108" spans="9:13" x14ac:dyDescent="0.2">
      <c r="I108" s="2"/>
      <c r="J108" s="2"/>
      <c r="K108" s="2"/>
      <c r="L108" s="2"/>
      <c r="M108" s="2"/>
    </row>
    <row r="109" spans="9:13" x14ac:dyDescent="0.2">
      <c r="I109" s="2"/>
      <c r="J109" s="2"/>
      <c r="K109" s="2"/>
      <c r="L109" s="2"/>
      <c r="M109" s="2"/>
    </row>
    <row r="110" spans="9:13" x14ac:dyDescent="0.2">
      <c r="I110" s="2"/>
      <c r="J110" s="2"/>
      <c r="K110" s="2"/>
      <c r="L110" s="2"/>
      <c r="M110" s="2"/>
    </row>
    <row r="111" spans="9:13" x14ac:dyDescent="0.2">
      <c r="I111" s="2"/>
      <c r="J111" s="2"/>
      <c r="K111" s="2"/>
      <c r="L111" s="2"/>
      <c r="M111" s="2"/>
    </row>
    <row r="112" spans="9:13" x14ac:dyDescent="0.2">
      <c r="I112" s="2"/>
      <c r="J112" s="2"/>
      <c r="K112" s="2"/>
      <c r="L112" s="2"/>
      <c r="M112" s="2"/>
    </row>
    <row r="113" spans="9:13" x14ac:dyDescent="0.2">
      <c r="I113" s="2"/>
      <c r="J113" s="2"/>
      <c r="K113" s="2"/>
      <c r="L113" s="2"/>
      <c r="M113" s="2"/>
    </row>
    <row r="114" spans="9:13" x14ac:dyDescent="0.2">
      <c r="I114" s="2"/>
      <c r="J114" s="2"/>
      <c r="K114" s="2"/>
      <c r="L114" s="2"/>
      <c r="M114" s="2"/>
    </row>
    <row r="115" spans="9:13" x14ac:dyDescent="0.2">
      <c r="I115" s="2"/>
      <c r="J115" s="2"/>
      <c r="K115" s="2"/>
      <c r="L115" s="2"/>
      <c r="M115" s="2"/>
    </row>
    <row r="116" spans="9:13" x14ac:dyDescent="0.2">
      <c r="I116" s="2"/>
      <c r="J116" s="2"/>
      <c r="K116" s="2"/>
      <c r="L116" s="2"/>
      <c r="M116" s="2"/>
    </row>
    <row r="117" spans="9:13" x14ac:dyDescent="0.2">
      <c r="I117" s="2"/>
      <c r="J117" s="2"/>
      <c r="K117" s="2"/>
      <c r="L117" s="2"/>
      <c r="M117" s="2"/>
    </row>
    <row r="118" spans="9:13" x14ac:dyDescent="0.2">
      <c r="I118" s="2"/>
      <c r="J118" s="2"/>
      <c r="K118" s="2"/>
      <c r="L118" s="2"/>
      <c r="M118" s="2"/>
    </row>
    <row r="119" spans="9:13" x14ac:dyDescent="0.2">
      <c r="I119" s="2"/>
      <c r="J119" s="2"/>
      <c r="K119" s="2"/>
      <c r="L119" s="2"/>
      <c r="M119" s="2"/>
    </row>
    <row r="120" spans="9:13" x14ac:dyDescent="0.2">
      <c r="I120" s="2"/>
      <c r="J120" s="2"/>
      <c r="K120" s="2"/>
      <c r="L120" s="2"/>
      <c r="M120" s="2"/>
    </row>
    <row r="121" spans="9:13" x14ac:dyDescent="0.2">
      <c r="I121" s="2"/>
      <c r="J121" s="2"/>
      <c r="K121" s="2"/>
      <c r="L121" s="2"/>
      <c r="M121" s="2"/>
    </row>
    <row r="122" spans="9:13" x14ac:dyDescent="0.2">
      <c r="I122" s="2"/>
      <c r="J122" s="2"/>
      <c r="K122" s="2"/>
      <c r="L122" s="2"/>
      <c r="M122" s="2"/>
    </row>
    <row r="123" spans="9:13" x14ac:dyDescent="0.2">
      <c r="I123" s="2"/>
      <c r="J123" s="2"/>
      <c r="K123" s="2"/>
      <c r="L123" s="2"/>
      <c r="M123" s="2"/>
    </row>
    <row r="124" spans="9:13" x14ac:dyDescent="0.2">
      <c r="I124" s="2"/>
      <c r="J124" s="2"/>
      <c r="K124" s="2"/>
      <c r="L124" s="2"/>
      <c r="M124" s="2"/>
    </row>
    <row r="125" spans="9:13" x14ac:dyDescent="0.2">
      <c r="I125" s="2"/>
      <c r="J125" s="2"/>
      <c r="K125" s="2"/>
      <c r="L125" s="2"/>
      <c r="M125" s="2"/>
    </row>
    <row r="126" spans="9:13" x14ac:dyDescent="0.2">
      <c r="I126" s="2"/>
      <c r="J126" s="2"/>
      <c r="K126" s="2"/>
      <c r="L126" s="2"/>
      <c r="M126" s="2"/>
    </row>
    <row r="127" spans="9:13" x14ac:dyDescent="0.2">
      <c r="I127" s="2"/>
      <c r="J127" s="2"/>
      <c r="K127" s="2"/>
      <c r="L127" s="2"/>
      <c r="M127" s="2"/>
    </row>
    <row r="128" spans="9:13" x14ac:dyDescent="0.2">
      <c r="I128" s="2"/>
      <c r="J128" s="2"/>
      <c r="K128" s="2"/>
      <c r="L128" s="2"/>
      <c r="M128" s="2"/>
    </row>
    <row r="129" spans="9:17" x14ac:dyDescent="0.2">
      <c r="I129" s="2"/>
      <c r="J129" s="2"/>
      <c r="K129" s="2"/>
      <c r="L129" s="2"/>
      <c r="M129" s="2"/>
    </row>
    <row r="130" spans="9:17" x14ac:dyDescent="0.2">
      <c r="L130" s="2"/>
      <c r="M130" s="2"/>
      <c r="O130" s="2"/>
      <c r="P130" s="2"/>
      <c r="Q130" s="2"/>
    </row>
    <row r="131" spans="9:17" x14ac:dyDescent="0.2">
      <c r="L131" s="2"/>
      <c r="M131" s="2"/>
      <c r="O131" s="2"/>
      <c r="P131" s="2"/>
      <c r="Q131" s="2"/>
    </row>
    <row r="132" spans="9:17" x14ac:dyDescent="0.2">
      <c r="L132" s="2"/>
      <c r="M132" s="2"/>
      <c r="O132" s="2"/>
      <c r="P132" s="2"/>
      <c r="Q132" s="2"/>
    </row>
    <row r="133" spans="9:17" x14ac:dyDescent="0.2">
      <c r="L133" s="2"/>
      <c r="M133" s="2"/>
      <c r="O133" s="2"/>
      <c r="P133" s="2"/>
      <c r="Q133" s="2"/>
    </row>
    <row r="134" spans="9:17" x14ac:dyDescent="0.2">
      <c r="L134" s="2"/>
      <c r="M134" s="2"/>
      <c r="O134" s="2"/>
      <c r="P134" s="2"/>
      <c r="Q134" s="2"/>
    </row>
    <row r="135" spans="9:17" x14ac:dyDescent="0.2">
      <c r="L135" s="2"/>
      <c r="M135" s="2"/>
      <c r="O135" s="2"/>
      <c r="P135" s="2"/>
      <c r="Q135" s="2"/>
    </row>
    <row r="136" spans="9:17" x14ac:dyDescent="0.2">
      <c r="L136" s="2"/>
      <c r="M136" s="2"/>
      <c r="O136" s="2"/>
      <c r="P136" s="2"/>
      <c r="Q136" s="2"/>
    </row>
    <row r="137" spans="9:17" x14ac:dyDescent="0.2">
      <c r="L137" s="2"/>
      <c r="M137" s="2"/>
      <c r="O137" s="2"/>
      <c r="P137" s="2"/>
      <c r="Q137" s="2"/>
    </row>
    <row r="138" spans="9:17" x14ac:dyDescent="0.2">
      <c r="L138" s="2"/>
      <c r="M138" s="2"/>
      <c r="O138" s="2"/>
      <c r="P138" s="2"/>
      <c r="Q138" s="2"/>
    </row>
    <row r="139" spans="9:17" x14ac:dyDescent="0.2">
      <c r="L139" s="2"/>
      <c r="M139" s="2"/>
      <c r="O139" s="2"/>
      <c r="P139" s="2"/>
      <c r="Q139" s="2"/>
    </row>
    <row r="140" spans="9:17" x14ac:dyDescent="0.2">
      <c r="L140" s="2"/>
      <c r="M140" s="2"/>
      <c r="O140" s="2"/>
      <c r="P140" s="2"/>
      <c r="Q140" s="2"/>
    </row>
    <row r="141" spans="9:17" x14ac:dyDescent="0.2">
      <c r="L141" s="2"/>
      <c r="M141" s="2"/>
      <c r="O141" s="2"/>
      <c r="P141" s="2"/>
      <c r="Q141" s="2"/>
    </row>
    <row r="142" spans="9:17" x14ac:dyDescent="0.2">
      <c r="L142" s="2"/>
      <c r="M142" s="2"/>
      <c r="O142" s="2"/>
      <c r="P142" s="2"/>
      <c r="Q142" s="2"/>
    </row>
    <row r="143" spans="9:17" x14ac:dyDescent="0.2">
      <c r="L143" s="2"/>
      <c r="M143" s="2"/>
      <c r="O143" s="2"/>
      <c r="P143" s="2"/>
      <c r="Q143" s="2"/>
    </row>
    <row r="144" spans="9:17" x14ac:dyDescent="0.2">
      <c r="L144" s="2"/>
      <c r="M144" s="2"/>
      <c r="O144" s="2"/>
      <c r="P144" s="2"/>
      <c r="Q144" s="2"/>
    </row>
    <row r="145" spans="12:17" x14ac:dyDescent="0.2">
      <c r="L145" s="2"/>
      <c r="M145" s="2"/>
      <c r="O145" s="2"/>
      <c r="P145" s="2"/>
      <c r="Q145" s="2"/>
    </row>
    <row r="146" spans="12:17" x14ac:dyDescent="0.2">
      <c r="L146" s="2"/>
      <c r="M146" s="2"/>
      <c r="O146" s="2"/>
      <c r="P146" s="2"/>
      <c r="Q146" s="2"/>
    </row>
    <row r="147" spans="12:17" x14ac:dyDescent="0.2">
      <c r="L147" s="2"/>
      <c r="M147" s="2"/>
      <c r="O147" s="2"/>
      <c r="P147" s="2"/>
      <c r="Q147" s="2"/>
    </row>
    <row r="148" spans="12:17" x14ac:dyDescent="0.2">
      <c r="L148" s="2"/>
      <c r="M148" s="2"/>
      <c r="O148" s="2"/>
      <c r="P148" s="2"/>
      <c r="Q148" s="2"/>
    </row>
    <row r="149" spans="12:17" x14ac:dyDescent="0.2">
      <c r="L149" s="2"/>
      <c r="M149" s="2"/>
      <c r="O149" s="2"/>
      <c r="P149" s="2"/>
      <c r="Q149" s="2"/>
    </row>
    <row r="150" spans="12:17" x14ac:dyDescent="0.2">
      <c r="L150" s="2"/>
      <c r="M150" s="2"/>
      <c r="O150" s="2"/>
      <c r="P150" s="2"/>
      <c r="Q150" s="2"/>
    </row>
    <row r="151" spans="12:17" x14ac:dyDescent="0.2">
      <c r="L151" s="2"/>
      <c r="M151" s="2"/>
      <c r="O151" s="2"/>
      <c r="P151" s="2"/>
      <c r="Q151" s="2"/>
    </row>
    <row r="152" spans="12:17" x14ac:dyDescent="0.2">
      <c r="L152" s="2"/>
      <c r="M152" s="2"/>
      <c r="O152" s="2"/>
      <c r="P152" s="2"/>
      <c r="Q152" s="2"/>
    </row>
    <row r="153" spans="12:17" x14ac:dyDescent="0.2">
      <c r="L153" s="2"/>
      <c r="M153" s="2"/>
      <c r="O153" s="2"/>
      <c r="P153" s="2"/>
      <c r="Q153" s="2"/>
    </row>
    <row r="154" spans="12:17" x14ac:dyDescent="0.2">
      <c r="L154" s="2"/>
      <c r="M154" s="2"/>
      <c r="O154" s="2"/>
      <c r="P154" s="2"/>
      <c r="Q154" s="2"/>
    </row>
    <row r="155" spans="12:17" x14ac:dyDescent="0.2">
      <c r="L155" s="2"/>
      <c r="M155" s="2"/>
      <c r="O155" s="2"/>
      <c r="P155" s="2"/>
      <c r="Q155" s="2"/>
    </row>
    <row r="156" spans="12:17" x14ac:dyDescent="0.2">
      <c r="L156" s="2"/>
      <c r="M156" s="2"/>
      <c r="O156" s="2"/>
      <c r="P156" s="2"/>
      <c r="Q156" s="2"/>
    </row>
    <row r="157" spans="12:17" x14ac:dyDescent="0.2">
      <c r="L157" s="2"/>
      <c r="M157" s="2"/>
      <c r="O157" s="2"/>
      <c r="P157" s="2"/>
      <c r="Q157" s="2"/>
    </row>
    <row r="158" spans="12:17" x14ac:dyDescent="0.2">
      <c r="L158" s="2"/>
      <c r="M158" s="2"/>
      <c r="O158" s="2"/>
      <c r="P158" s="2"/>
      <c r="Q158" s="2"/>
    </row>
    <row r="159" spans="12:17" x14ac:dyDescent="0.2">
      <c r="L159" s="2"/>
      <c r="M159" s="2"/>
      <c r="O159" s="2"/>
      <c r="P159" s="2"/>
      <c r="Q159" s="2"/>
    </row>
    <row r="160" spans="12:17" x14ac:dyDescent="0.2">
      <c r="L160" s="2"/>
      <c r="M160" s="2"/>
      <c r="O160" s="2"/>
      <c r="P160" s="2"/>
      <c r="Q160" s="2"/>
    </row>
    <row r="161" spans="12:17" x14ac:dyDescent="0.2">
      <c r="L161" s="2"/>
      <c r="M161" s="2"/>
      <c r="O161" s="2"/>
      <c r="P161" s="2"/>
      <c r="Q161" s="2"/>
    </row>
    <row r="162" spans="12:17" x14ac:dyDescent="0.2">
      <c r="L162" s="2"/>
      <c r="M162" s="2"/>
      <c r="O162" s="2"/>
      <c r="P162" s="2"/>
      <c r="Q162" s="2"/>
    </row>
    <row r="163" spans="12:17" x14ac:dyDescent="0.2">
      <c r="L163" s="2"/>
      <c r="M163" s="2"/>
      <c r="O163" s="2"/>
      <c r="P163" s="2"/>
      <c r="Q163" s="2"/>
    </row>
    <row r="164" spans="12:17" x14ac:dyDescent="0.2">
      <c r="L164" s="2"/>
      <c r="M164" s="2"/>
      <c r="O164" s="2"/>
      <c r="P164" s="2"/>
      <c r="Q164" s="2"/>
    </row>
    <row r="165" spans="12:17" x14ac:dyDescent="0.2">
      <c r="L165" s="2"/>
      <c r="M165" s="2"/>
      <c r="O165" s="2"/>
      <c r="P165" s="2"/>
      <c r="Q165" s="2"/>
    </row>
    <row r="166" spans="12:17" x14ac:dyDescent="0.2">
      <c r="L166" s="2"/>
      <c r="M166" s="2"/>
      <c r="O166" s="2"/>
      <c r="P166" s="2"/>
      <c r="Q166" s="2"/>
    </row>
    <row r="167" spans="12:17" x14ac:dyDescent="0.2">
      <c r="L167" s="2"/>
      <c r="M167" s="2"/>
      <c r="O167" s="2"/>
      <c r="P167" s="2"/>
      <c r="Q167" s="2"/>
    </row>
    <row r="168" spans="12:17" x14ac:dyDescent="0.2">
      <c r="L168" s="2"/>
      <c r="M168" s="2"/>
      <c r="O168" s="2"/>
      <c r="P168" s="2"/>
      <c r="Q168" s="2"/>
    </row>
    <row r="169" spans="12:17" x14ac:dyDescent="0.2">
      <c r="L169" s="2"/>
      <c r="M169" s="2"/>
      <c r="O169" s="2"/>
      <c r="P169" s="2"/>
      <c r="Q169" s="2"/>
    </row>
    <row r="170" spans="12:17" x14ac:dyDescent="0.2">
      <c r="L170" s="2"/>
      <c r="M170" s="2"/>
      <c r="O170" s="2"/>
      <c r="P170" s="2"/>
      <c r="Q170" s="2"/>
    </row>
    <row r="171" spans="12:17" x14ac:dyDescent="0.2">
      <c r="L171" s="2"/>
      <c r="M171" s="2"/>
      <c r="O171" s="2"/>
      <c r="P171" s="2"/>
      <c r="Q171" s="2"/>
    </row>
    <row r="172" spans="12:17" x14ac:dyDescent="0.2">
      <c r="L172" s="2"/>
      <c r="M172" s="2"/>
      <c r="O172" s="2"/>
      <c r="P172" s="2"/>
      <c r="Q172" s="2"/>
    </row>
    <row r="173" spans="12:17" x14ac:dyDescent="0.2">
      <c r="L173" s="2"/>
      <c r="M173" s="2"/>
      <c r="O173" s="2"/>
      <c r="P173" s="2"/>
      <c r="Q173" s="2"/>
    </row>
    <row r="174" spans="12:17" x14ac:dyDescent="0.2">
      <c r="L174" s="2"/>
      <c r="M174" s="2"/>
      <c r="O174" s="2"/>
      <c r="P174" s="2"/>
      <c r="Q174" s="2"/>
    </row>
    <row r="175" spans="12:17" x14ac:dyDescent="0.2">
      <c r="L175" s="2"/>
      <c r="M175" s="2"/>
      <c r="O175" s="2"/>
      <c r="P175" s="2"/>
      <c r="Q175" s="2"/>
    </row>
    <row r="176" spans="12:17" x14ac:dyDescent="0.2">
      <c r="L176" s="2"/>
      <c r="M176" s="2"/>
      <c r="O176" s="2"/>
      <c r="P176" s="2"/>
      <c r="Q176" s="2"/>
    </row>
    <row r="177" spans="12:17" x14ac:dyDescent="0.2">
      <c r="L177" s="2"/>
      <c r="M177" s="2"/>
      <c r="O177" s="2"/>
      <c r="P177" s="2"/>
      <c r="Q177" s="2"/>
    </row>
    <row r="178" spans="12:17" x14ac:dyDescent="0.2">
      <c r="L178" s="2"/>
      <c r="M178" s="2"/>
      <c r="O178" s="2"/>
      <c r="P178" s="2"/>
      <c r="Q178" s="2"/>
    </row>
    <row r="179" spans="12:17" x14ac:dyDescent="0.2">
      <c r="L179" s="2"/>
      <c r="M179" s="2"/>
      <c r="O179" s="2"/>
      <c r="P179" s="2"/>
      <c r="Q179" s="2"/>
    </row>
    <row r="180" spans="12:17" x14ac:dyDescent="0.2">
      <c r="L180" s="2"/>
      <c r="M180" s="2"/>
      <c r="O180" s="2"/>
      <c r="P180" s="2"/>
      <c r="Q180" s="2"/>
    </row>
    <row r="181" spans="12:17" x14ac:dyDescent="0.2">
      <c r="L181" s="2"/>
      <c r="M181" s="2"/>
      <c r="O181" s="2"/>
      <c r="P181" s="2"/>
      <c r="Q181" s="2"/>
    </row>
    <row r="182" spans="12:17" x14ac:dyDescent="0.2">
      <c r="L182" s="2"/>
      <c r="M182" s="2"/>
      <c r="O182" s="2"/>
      <c r="P182" s="2"/>
      <c r="Q182" s="2"/>
    </row>
    <row r="183" spans="12:17" x14ac:dyDescent="0.2">
      <c r="L183" s="2"/>
      <c r="M183" s="2"/>
      <c r="O183" s="2"/>
      <c r="P183" s="2"/>
      <c r="Q183" s="2"/>
    </row>
    <row r="184" spans="12:17" x14ac:dyDescent="0.2">
      <c r="L184" s="2"/>
      <c r="M184" s="2"/>
      <c r="O184" s="2"/>
      <c r="P184" s="2"/>
      <c r="Q184" s="2"/>
    </row>
    <row r="185" spans="12:17" x14ac:dyDescent="0.2">
      <c r="L185" s="2"/>
      <c r="M185" s="2"/>
      <c r="O185" s="2"/>
      <c r="P185" s="2"/>
      <c r="Q185" s="2"/>
    </row>
    <row r="186" spans="12:17" x14ac:dyDescent="0.2">
      <c r="L186" s="2"/>
      <c r="M186" s="2"/>
      <c r="O186" s="2"/>
      <c r="P186" s="2"/>
      <c r="Q186" s="2"/>
    </row>
    <row r="187" spans="12:17" x14ac:dyDescent="0.2">
      <c r="L187" s="2"/>
      <c r="M187" s="2"/>
      <c r="O187" s="2"/>
      <c r="P187" s="2"/>
      <c r="Q187" s="2"/>
    </row>
    <row r="188" spans="12:17" x14ac:dyDescent="0.2">
      <c r="L188" s="2"/>
      <c r="M188" s="2"/>
      <c r="O188" s="2"/>
      <c r="P188" s="2"/>
      <c r="Q188" s="2"/>
    </row>
    <row r="189" spans="12:17" x14ac:dyDescent="0.2">
      <c r="L189" s="2"/>
      <c r="M189" s="2"/>
      <c r="O189" s="2"/>
      <c r="P189" s="2"/>
      <c r="Q189" s="2"/>
    </row>
    <row r="190" spans="12:17" x14ac:dyDescent="0.2">
      <c r="L190" s="2"/>
      <c r="M190" s="2"/>
      <c r="O190" s="2"/>
      <c r="P190" s="2"/>
      <c r="Q190" s="2"/>
    </row>
    <row r="191" spans="12:17" x14ac:dyDescent="0.2">
      <c r="L191" s="2"/>
      <c r="M191" s="2"/>
      <c r="O191" s="2"/>
      <c r="P191" s="2"/>
      <c r="Q191" s="2"/>
    </row>
    <row r="192" spans="12:17" x14ac:dyDescent="0.2">
      <c r="L192" s="2"/>
      <c r="M192" s="2"/>
      <c r="O192" s="2"/>
      <c r="P192" s="2"/>
      <c r="Q192" s="2"/>
    </row>
    <row r="193" spans="12:17" x14ac:dyDescent="0.2">
      <c r="L193" s="2"/>
      <c r="M193" s="2"/>
      <c r="O193" s="2"/>
      <c r="P193" s="2"/>
      <c r="Q193" s="2"/>
    </row>
    <row r="194" spans="12:17" x14ac:dyDescent="0.2">
      <c r="L194" s="2"/>
      <c r="M194" s="2"/>
      <c r="O194" s="2"/>
      <c r="P194" s="2"/>
      <c r="Q194" s="2"/>
    </row>
    <row r="195" spans="12:17" x14ac:dyDescent="0.2">
      <c r="L195" s="2"/>
      <c r="M195" s="2"/>
      <c r="O195" s="2"/>
      <c r="P195" s="2"/>
      <c r="Q195" s="2"/>
    </row>
    <row r="196" spans="12:17" x14ac:dyDescent="0.2">
      <c r="L196" s="2"/>
      <c r="M196" s="2"/>
      <c r="O196" s="2"/>
      <c r="P196" s="2"/>
      <c r="Q196" s="2"/>
    </row>
    <row r="197" spans="12:17" x14ac:dyDescent="0.2">
      <c r="L197" s="2"/>
      <c r="M197" s="2"/>
      <c r="O197" s="2"/>
      <c r="P197" s="2"/>
      <c r="Q197" s="2"/>
    </row>
    <row r="198" spans="12:17" x14ac:dyDescent="0.2">
      <c r="L198" s="2"/>
      <c r="M198" s="2"/>
      <c r="O198" s="2"/>
      <c r="P198" s="2"/>
      <c r="Q198" s="2"/>
    </row>
    <row r="199" spans="12:17" x14ac:dyDescent="0.2">
      <c r="L199" s="2"/>
      <c r="M199" s="2"/>
      <c r="O199" s="2"/>
      <c r="P199" s="2"/>
      <c r="Q199" s="2"/>
    </row>
    <row r="200" spans="12:17" x14ac:dyDescent="0.2">
      <c r="L200" s="2"/>
      <c r="M200" s="2"/>
      <c r="O200" s="2"/>
      <c r="P200" s="2"/>
      <c r="Q200" s="2"/>
    </row>
    <row r="201" spans="12:17" x14ac:dyDescent="0.2">
      <c r="L201" s="2"/>
      <c r="M201" s="2"/>
      <c r="O201" s="2"/>
      <c r="P201" s="2"/>
      <c r="Q201" s="2"/>
    </row>
    <row r="202" spans="12:17" x14ac:dyDescent="0.2">
      <c r="L202" s="2"/>
      <c r="M202" s="2"/>
      <c r="O202" s="2"/>
      <c r="P202" s="2"/>
      <c r="Q202" s="2"/>
    </row>
    <row r="203" spans="12:17" x14ac:dyDescent="0.2">
      <c r="L203" s="2"/>
      <c r="M203" s="2"/>
      <c r="O203" s="2"/>
      <c r="P203" s="2"/>
      <c r="Q203" s="2"/>
    </row>
    <row r="204" spans="12:17" x14ac:dyDescent="0.2">
      <c r="L204" s="2"/>
      <c r="M204" s="2"/>
      <c r="O204" s="2"/>
      <c r="P204" s="2"/>
      <c r="Q204" s="2"/>
    </row>
    <row r="205" spans="12:17" x14ac:dyDescent="0.2">
      <c r="L205" s="2"/>
      <c r="M205" s="2"/>
      <c r="O205" s="2"/>
      <c r="P205" s="2"/>
      <c r="Q205" s="2"/>
    </row>
    <row r="206" spans="12:17" x14ac:dyDescent="0.2">
      <c r="L206" s="2"/>
      <c r="M206" s="2"/>
      <c r="O206" s="2"/>
      <c r="P206" s="2"/>
      <c r="Q206" s="2"/>
    </row>
    <row r="207" spans="12:17" x14ac:dyDescent="0.2">
      <c r="L207" s="2"/>
      <c r="M207" s="2"/>
      <c r="O207" s="2"/>
      <c r="P207" s="2"/>
      <c r="Q207" s="2"/>
    </row>
    <row r="208" spans="12:17" x14ac:dyDescent="0.2">
      <c r="L208" s="2"/>
      <c r="M208" s="2"/>
      <c r="O208" s="2"/>
      <c r="P208" s="2"/>
      <c r="Q208" s="2"/>
    </row>
    <row r="209" spans="12:17" x14ac:dyDescent="0.2">
      <c r="L209" s="2"/>
      <c r="M209" s="2"/>
      <c r="O209" s="2"/>
      <c r="P209" s="2"/>
      <c r="Q209" s="2"/>
    </row>
    <row r="210" spans="12:17" x14ac:dyDescent="0.2">
      <c r="L210" s="2"/>
      <c r="M210" s="2"/>
      <c r="O210" s="2"/>
      <c r="P210" s="2"/>
      <c r="Q210" s="2"/>
    </row>
    <row r="211" spans="12:17" x14ac:dyDescent="0.2">
      <c r="L211" s="2"/>
      <c r="M211" s="2"/>
      <c r="O211" s="2"/>
      <c r="P211" s="2"/>
      <c r="Q211" s="2"/>
    </row>
    <row r="212" spans="12:17" x14ac:dyDescent="0.2">
      <c r="L212" s="2"/>
      <c r="M212" s="2"/>
      <c r="O212" s="2"/>
      <c r="P212" s="2"/>
      <c r="Q212" s="2"/>
    </row>
    <row r="213" spans="12:17" x14ac:dyDescent="0.2">
      <c r="L213" s="2"/>
      <c r="M213" s="2"/>
      <c r="O213" s="2"/>
      <c r="P213" s="2"/>
      <c r="Q213" s="2"/>
    </row>
    <row r="214" spans="12:17" x14ac:dyDescent="0.2">
      <c r="L214" s="2"/>
      <c r="M214" s="2"/>
      <c r="O214" s="2"/>
      <c r="P214" s="2"/>
      <c r="Q214" s="2"/>
    </row>
    <row r="215" spans="12:17" x14ac:dyDescent="0.2">
      <c r="L215" s="2"/>
      <c r="M215" s="2"/>
      <c r="O215" s="2"/>
      <c r="P215" s="2"/>
      <c r="Q215" s="2"/>
    </row>
    <row r="216" spans="12:17" x14ac:dyDescent="0.2">
      <c r="L216" s="2"/>
      <c r="M216" s="2"/>
      <c r="O216" s="2"/>
      <c r="P216" s="2"/>
      <c r="Q216" s="2"/>
    </row>
    <row r="217" spans="12:17" x14ac:dyDescent="0.2">
      <c r="L217" s="2"/>
      <c r="M217" s="2"/>
      <c r="O217" s="2"/>
      <c r="P217" s="2"/>
      <c r="Q217" s="2"/>
    </row>
    <row r="218" spans="12:17" x14ac:dyDescent="0.2">
      <c r="L218" s="2"/>
      <c r="M218" s="2"/>
      <c r="O218" s="2"/>
      <c r="P218" s="2"/>
      <c r="Q218" s="2"/>
    </row>
    <row r="219" spans="12:17" x14ac:dyDescent="0.2">
      <c r="L219" s="2"/>
      <c r="M219" s="2"/>
      <c r="O219" s="2"/>
      <c r="P219" s="2"/>
      <c r="Q219" s="2"/>
    </row>
    <row r="220" spans="12:17" x14ac:dyDescent="0.2">
      <c r="L220" s="2"/>
      <c r="M220" s="2"/>
      <c r="O220" s="2"/>
      <c r="P220" s="2"/>
      <c r="Q220" s="2"/>
    </row>
    <row r="221" spans="12:17" x14ac:dyDescent="0.2">
      <c r="L221" s="2"/>
      <c r="M221" s="2"/>
      <c r="O221" s="2"/>
      <c r="P221" s="2"/>
      <c r="Q221" s="2"/>
    </row>
    <row r="222" spans="12:17" x14ac:dyDescent="0.2">
      <c r="L222" s="2"/>
      <c r="M222" s="2"/>
      <c r="O222" s="2"/>
      <c r="P222" s="2"/>
      <c r="Q222" s="2"/>
    </row>
    <row r="223" spans="12:17" x14ac:dyDescent="0.2">
      <c r="L223" s="2"/>
      <c r="M223" s="2"/>
      <c r="O223" s="2"/>
      <c r="P223" s="2"/>
      <c r="Q223" s="2"/>
    </row>
    <row r="224" spans="12:17" x14ac:dyDescent="0.2">
      <c r="L224" s="2"/>
      <c r="M224" s="2"/>
      <c r="O224" s="2"/>
      <c r="P224" s="2"/>
      <c r="Q224" s="2"/>
    </row>
    <row r="225" spans="12:17" x14ac:dyDescent="0.2">
      <c r="L225" s="2"/>
      <c r="M225" s="2"/>
      <c r="O225" s="2"/>
      <c r="P225" s="2"/>
      <c r="Q225" s="2"/>
    </row>
    <row r="226" spans="12:17" x14ac:dyDescent="0.2">
      <c r="L226" s="2"/>
      <c r="M226" s="2"/>
      <c r="O226" s="2"/>
      <c r="P226" s="2"/>
      <c r="Q226" s="2"/>
    </row>
    <row r="227" spans="12:17" x14ac:dyDescent="0.2">
      <c r="L227" s="2"/>
      <c r="M227" s="2"/>
      <c r="O227" s="2"/>
      <c r="P227" s="2"/>
      <c r="Q227" s="2"/>
    </row>
    <row r="228" spans="12:17" x14ac:dyDescent="0.2">
      <c r="L228" s="2"/>
      <c r="M228" s="2"/>
      <c r="O228" s="2"/>
      <c r="P228" s="2"/>
      <c r="Q228" s="2"/>
    </row>
    <row r="229" spans="12:17" x14ac:dyDescent="0.2">
      <c r="L229" s="2"/>
      <c r="M229" s="2"/>
      <c r="O229" s="2"/>
      <c r="P229" s="2"/>
      <c r="Q229" s="2"/>
    </row>
    <row r="230" spans="12:17" x14ac:dyDescent="0.2">
      <c r="L230" s="2"/>
      <c r="M230" s="2"/>
      <c r="O230" s="2"/>
      <c r="P230" s="2"/>
      <c r="Q230" s="2"/>
    </row>
    <row r="231" spans="12:17" x14ac:dyDescent="0.2">
      <c r="L231" s="2"/>
      <c r="M231" s="2"/>
      <c r="O231" s="2"/>
      <c r="P231" s="2"/>
      <c r="Q231" s="2"/>
    </row>
    <row r="232" spans="12:17" x14ac:dyDescent="0.2">
      <c r="L232" s="2"/>
      <c r="M232" s="2"/>
      <c r="O232" s="2"/>
      <c r="P232" s="2"/>
      <c r="Q232" s="2"/>
    </row>
    <row r="233" spans="12:17" x14ac:dyDescent="0.2">
      <c r="L233" s="2"/>
      <c r="M233" s="2"/>
      <c r="O233" s="2"/>
      <c r="P233" s="2"/>
      <c r="Q233" s="2"/>
    </row>
    <row r="234" spans="12:17" x14ac:dyDescent="0.2">
      <c r="L234" s="2"/>
      <c r="M234" s="2"/>
      <c r="O234" s="2"/>
      <c r="P234" s="2"/>
      <c r="Q234" s="2"/>
    </row>
    <row r="235" spans="12:17" x14ac:dyDescent="0.2">
      <c r="L235" s="2"/>
      <c r="M235" s="2"/>
      <c r="O235" s="2"/>
      <c r="P235" s="2"/>
      <c r="Q235" s="2"/>
    </row>
    <row r="236" spans="12:17" x14ac:dyDescent="0.2">
      <c r="L236" s="2"/>
      <c r="M236" s="2"/>
      <c r="O236" s="2"/>
      <c r="P236" s="2"/>
      <c r="Q236" s="2"/>
    </row>
    <row r="237" spans="12:17" x14ac:dyDescent="0.2">
      <c r="L237" s="2"/>
      <c r="M237" s="2"/>
      <c r="O237" s="2"/>
      <c r="P237" s="2"/>
      <c r="Q237" s="2"/>
    </row>
    <row r="238" spans="12:17" x14ac:dyDescent="0.2">
      <c r="L238" s="2"/>
      <c r="M238" s="2"/>
      <c r="O238" s="2"/>
      <c r="P238" s="2"/>
      <c r="Q238" s="2"/>
    </row>
    <row r="239" spans="12:17" x14ac:dyDescent="0.2">
      <c r="L239" s="2"/>
      <c r="M239" s="2"/>
      <c r="O239" s="2"/>
      <c r="P239" s="2"/>
      <c r="Q239" s="2"/>
    </row>
    <row r="240" spans="12:17" x14ac:dyDescent="0.2">
      <c r="L240" s="2"/>
      <c r="M240" s="2"/>
      <c r="O240" s="2"/>
      <c r="P240" s="2"/>
      <c r="Q240" s="2"/>
    </row>
    <row r="241" spans="12:17" x14ac:dyDescent="0.2">
      <c r="L241" s="2"/>
      <c r="M241" s="2"/>
      <c r="O241" s="2"/>
      <c r="P241" s="2"/>
      <c r="Q241" s="2"/>
    </row>
    <row r="242" spans="12:17" x14ac:dyDescent="0.2">
      <c r="L242" s="2"/>
      <c r="M242" s="2"/>
      <c r="O242" s="2"/>
      <c r="P242" s="2"/>
      <c r="Q242" s="2"/>
    </row>
    <row r="243" spans="12:17" x14ac:dyDescent="0.2">
      <c r="L243" s="2"/>
      <c r="M243" s="2"/>
      <c r="O243" s="2"/>
      <c r="P243" s="2"/>
      <c r="Q243" s="2"/>
    </row>
    <row r="244" spans="12:17" x14ac:dyDescent="0.2">
      <c r="L244" s="2"/>
      <c r="M244" s="2"/>
      <c r="O244" s="2"/>
      <c r="P244" s="2"/>
      <c r="Q244" s="2"/>
    </row>
    <row r="245" spans="12:17" x14ac:dyDescent="0.2">
      <c r="L245" s="2"/>
      <c r="M245" s="2"/>
      <c r="O245" s="2"/>
      <c r="P245" s="2"/>
      <c r="Q245" s="2"/>
    </row>
    <row r="246" spans="12:17" x14ac:dyDescent="0.2">
      <c r="L246" s="2"/>
      <c r="M246" s="2"/>
      <c r="O246" s="2"/>
      <c r="P246" s="2"/>
      <c r="Q246" s="2"/>
    </row>
    <row r="247" spans="12:17" x14ac:dyDescent="0.2">
      <c r="L247" s="2"/>
      <c r="M247" s="2"/>
      <c r="O247" s="2"/>
      <c r="P247" s="2"/>
      <c r="Q247" s="2"/>
    </row>
    <row r="248" spans="12:17" x14ac:dyDescent="0.2">
      <c r="L248" s="2"/>
      <c r="M248" s="2"/>
      <c r="O248" s="2"/>
      <c r="P248" s="2"/>
      <c r="Q248" s="2"/>
    </row>
    <row r="249" spans="12:17" x14ac:dyDescent="0.2">
      <c r="L249" s="2"/>
      <c r="M249" s="2"/>
      <c r="O249" s="2"/>
      <c r="P249" s="2"/>
      <c r="Q249" s="2"/>
    </row>
  </sheetData>
  <sheetProtection algorithmName="SHA-512" hashValue="emWX+jRLlZY6qo8tFIz76RPpM2aTTuh23wyCrHzeA4992nmBC8OWe1PRXdXhNimEoctCWoxe26LqfqbiJbcYsg==" saltValue="O1k9u/JU/eKafyErSD2Ndg==" spinCount="100000" sheet="1" objects="1" scenarios="1"/>
  <mergeCells count="49">
    <mergeCell ref="T46:T57"/>
    <mergeCell ref="T58:T69"/>
    <mergeCell ref="N58:N69"/>
    <mergeCell ref="H58:H69"/>
    <mergeCell ref="H22:H33"/>
    <mergeCell ref="A1:X1"/>
    <mergeCell ref="R4:T4"/>
    <mergeCell ref="R3:T3"/>
    <mergeCell ref="B58:B69"/>
    <mergeCell ref="B34:B45"/>
    <mergeCell ref="H34:H45"/>
    <mergeCell ref="B10:B21"/>
    <mergeCell ref="B22:B33"/>
    <mergeCell ref="B46:B57"/>
    <mergeCell ref="I8:I9"/>
    <mergeCell ref="C8:C9"/>
    <mergeCell ref="B8:B9"/>
    <mergeCell ref="H8:H9"/>
    <mergeCell ref="T10:T21"/>
    <mergeCell ref="T22:T33"/>
    <mergeCell ref="T34:T45"/>
    <mergeCell ref="D8:E8"/>
    <mergeCell ref="F8:F9"/>
    <mergeCell ref="H10:H21"/>
    <mergeCell ref="H46:H57"/>
    <mergeCell ref="N10:N21"/>
    <mergeCell ref="N22:N33"/>
    <mergeCell ref="N34:N45"/>
    <mergeCell ref="N46:N57"/>
    <mergeCell ref="L8:L9"/>
    <mergeCell ref="R8:R9"/>
    <mergeCell ref="X8:X9"/>
    <mergeCell ref="J8:K8"/>
    <mergeCell ref="P8:Q8"/>
    <mergeCell ref="V8:W8"/>
    <mergeCell ref="O8:O9"/>
    <mergeCell ref="U8:U9"/>
    <mergeCell ref="T8:T9"/>
    <mergeCell ref="N8:N9"/>
    <mergeCell ref="C3:D3"/>
    <mergeCell ref="C4:D4"/>
    <mergeCell ref="O3:P3"/>
    <mergeCell ref="O4:P4"/>
    <mergeCell ref="E3:F3"/>
    <mergeCell ref="E4:F4"/>
    <mergeCell ref="G3:I3"/>
    <mergeCell ref="G4:I4"/>
    <mergeCell ref="J3:K3"/>
    <mergeCell ref="J4:K4"/>
  </mergeCells>
  <phoneticPr fontId="3"/>
  <pageMargins left="0.25" right="0.25" top="0.75" bottom="0.75" header="0.3" footer="0.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AB247"/>
  <sheetViews>
    <sheetView workbookViewId="0">
      <selection activeCell="D25" sqref="D25"/>
    </sheetView>
  </sheetViews>
  <sheetFormatPr defaultColWidth="9" defaultRowHeight="13" x14ac:dyDescent="0.2"/>
  <cols>
    <col min="1" max="1" width="4.25" style="1" customWidth="1"/>
    <col min="2" max="2" width="4.75" style="1" customWidth="1"/>
    <col min="3" max="3" width="6.5" style="1" customWidth="1"/>
    <col min="4" max="5" width="10" style="1" customWidth="1"/>
    <col min="6" max="6" width="11.25" style="1" customWidth="1"/>
    <col min="7" max="7" width="1.75" style="1" customWidth="1"/>
    <col min="8" max="8" width="4.75" style="1" customWidth="1"/>
    <col min="9" max="9" width="6.5" style="1" customWidth="1"/>
    <col min="10" max="11" width="10" style="1" customWidth="1"/>
    <col min="12" max="12" width="10.5" style="1" customWidth="1"/>
    <col min="13" max="13" width="1.75" style="1" customWidth="1"/>
    <col min="14" max="14" width="4.75" style="1" customWidth="1"/>
    <col min="15" max="15" width="6.5" style="1" customWidth="1"/>
    <col min="16" max="17" width="10" style="1" customWidth="1"/>
    <col min="18" max="18" width="10.5" style="1" customWidth="1"/>
    <col min="19" max="19" width="1.75" style="1" customWidth="1"/>
    <col min="20" max="20" width="4.75" style="1" customWidth="1"/>
    <col min="21" max="21" width="6.5" style="1" customWidth="1"/>
    <col min="22" max="23" width="10" style="1" customWidth="1"/>
    <col min="24" max="24" width="10.75" style="1" customWidth="1"/>
    <col min="25" max="16384" width="9" style="1"/>
  </cols>
  <sheetData>
    <row r="1" spans="1:24" ht="13.5" thickBot="1" x14ac:dyDescent="0.25">
      <c r="E1" s="32"/>
      <c r="F1" s="32"/>
      <c r="G1" s="32"/>
      <c r="H1" s="32"/>
      <c r="I1" s="32"/>
    </row>
    <row r="2" spans="1:24" s="27" customFormat="1" ht="19.5" customHeight="1" x14ac:dyDescent="0.55000000000000004">
      <c r="C2" s="152" t="s">
        <v>14</v>
      </c>
      <c r="D2" s="140"/>
      <c r="E2" s="153" t="s">
        <v>13</v>
      </c>
      <c r="F2" s="140"/>
      <c r="G2" s="154" t="s">
        <v>12</v>
      </c>
      <c r="H2" s="142"/>
      <c r="I2" s="143"/>
      <c r="J2" s="153" t="s">
        <v>11</v>
      </c>
      <c r="K2" s="144"/>
      <c r="L2" s="29"/>
      <c r="M2" s="31"/>
      <c r="O2" s="155" t="s">
        <v>10</v>
      </c>
      <c r="P2" s="146"/>
      <c r="Q2" s="199" t="s">
        <v>9</v>
      </c>
      <c r="R2" s="157"/>
      <c r="V2" s="30"/>
    </row>
    <row r="3" spans="1:24" s="27" customFormat="1" ht="19.5" customHeight="1" thickBot="1" x14ac:dyDescent="0.6">
      <c r="C3" s="200">
        <v>17700000</v>
      </c>
      <c r="D3" s="130"/>
      <c r="E3" s="129">
        <v>240</v>
      </c>
      <c r="F3" s="130"/>
      <c r="G3" s="201">
        <v>5.4000000000000003E-3</v>
      </c>
      <c r="H3" s="202"/>
      <c r="I3" s="203"/>
      <c r="J3" s="129">
        <f>PMT(G3/12,E3,C3)</f>
        <v>-77820.747459162987</v>
      </c>
      <c r="K3" s="134"/>
      <c r="L3" s="29"/>
      <c r="M3" s="28"/>
      <c r="O3" s="135">
        <f>SUM(E8:E67,K8:K67,Q8:Q67,W8:W67)</f>
        <v>-976979.39019911806</v>
      </c>
      <c r="P3" s="136"/>
      <c r="Q3" s="198">
        <f>ROUNDDOWN(SUM(E8:E67,K8:K67),0)</f>
        <v>-727327</v>
      </c>
      <c r="R3" s="159"/>
    </row>
    <row r="4" spans="1:24" x14ac:dyDescent="0.2">
      <c r="C4" s="2"/>
      <c r="D4" s="2"/>
      <c r="E4" s="2"/>
      <c r="F4" s="7"/>
      <c r="G4" s="2"/>
      <c r="I4" s="2"/>
      <c r="J4" s="2"/>
      <c r="K4" s="2"/>
      <c r="L4" s="7"/>
      <c r="M4" s="2"/>
      <c r="O4" s="2"/>
      <c r="P4" s="2"/>
      <c r="Q4" s="2"/>
    </row>
    <row r="5" spans="1:24" ht="13.5" thickBot="1" x14ac:dyDescent="0.25">
      <c r="C5" s="2"/>
      <c r="D5" s="26"/>
      <c r="E5" s="26"/>
      <c r="F5" s="2"/>
      <c r="G5" s="7"/>
      <c r="I5" s="2"/>
      <c r="J5" s="26"/>
      <c r="K5" s="26"/>
      <c r="L5" s="2"/>
      <c r="M5" s="2"/>
      <c r="O5" s="2"/>
      <c r="P5" s="2"/>
      <c r="Q5" s="2"/>
    </row>
    <row r="6" spans="1:24" ht="14.25" customHeight="1" x14ac:dyDescent="0.2">
      <c r="B6" s="160" t="s">
        <v>7</v>
      </c>
      <c r="C6" s="162" t="s">
        <v>6</v>
      </c>
      <c r="D6" s="164" t="s">
        <v>8</v>
      </c>
      <c r="E6" s="164"/>
      <c r="F6" s="165" t="s">
        <v>4</v>
      </c>
      <c r="G6" s="47"/>
      <c r="H6" s="160" t="s">
        <v>7</v>
      </c>
      <c r="I6" s="162" t="s">
        <v>6</v>
      </c>
      <c r="J6" s="168" t="s">
        <v>8</v>
      </c>
      <c r="K6" s="169"/>
      <c r="L6" s="165" t="s">
        <v>4</v>
      </c>
      <c r="M6" s="25"/>
      <c r="N6" s="181" t="s">
        <v>7</v>
      </c>
      <c r="O6" s="179" t="s">
        <v>6</v>
      </c>
      <c r="P6" s="168" t="s">
        <v>5</v>
      </c>
      <c r="Q6" s="169"/>
      <c r="R6" s="165" t="s">
        <v>4</v>
      </c>
      <c r="S6" s="25"/>
      <c r="T6" s="181" t="s">
        <v>7</v>
      </c>
      <c r="U6" s="179" t="s">
        <v>6</v>
      </c>
      <c r="V6" s="168" t="s">
        <v>5</v>
      </c>
      <c r="W6" s="169"/>
      <c r="X6" s="178" t="s">
        <v>4</v>
      </c>
    </row>
    <row r="7" spans="1:24" ht="13.5" thickBot="1" x14ac:dyDescent="0.25">
      <c r="B7" s="161"/>
      <c r="C7" s="163"/>
      <c r="D7" s="24" t="s">
        <v>3</v>
      </c>
      <c r="E7" s="48" t="s">
        <v>2</v>
      </c>
      <c r="F7" s="166"/>
      <c r="G7" s="47"/>
      <c r="H7" s="161"/>
      <c r="I7" s="167"/>
      <c r="J7" s="46" t="s">
        <v>3</v>
      </c>
      <c r="K7" s="46" t="s">
        <v>2</v>
      </c>
      <c r="L7" s="166"/>
      <c r="M7" s="25"/>
      <c r="N7" s="182"/>
      <c r="O7" s="180"/>
      <c r="P7" s="46" t="s">
        <v>3</v>
      </c>
      <c r="Q7" s="46" t="s">
        <v>2</v>
      </c>
      <c r="R7" s="166"/>
      <c r="S7" s="25"/>
      <c r="T7" s="182"/>
      <c r="U7" s="180"/>
      <c r="V7" s="24" t="s">
        <v>3</v>
      </c>
      <c r="W7" s="24" t="s">
        <v>2</v>
      </c>
      <c r="X7" s="166"/>
    </row>
    <row r="8" spans="1:24" ht="18" x14ac:dyDescent="0.55000000000000004">
      <c r="B8" s="175">
        <v>1</v>
      </c>
      <c r="C8" s="23">
        <v>1</v>
      </c>
      <c r="D8" s="22">
        <f t="shared" ref="D8:D67" si="0">PPMT($G$3/12,C8,$E$3,$C$3)</f>
        <v>-69855.747459162987</v>
      </c>
      <c r="E8" s="21">
        <f t="shared" ref="E8:E67" si="1">IPMT($G$3/12,C8,$E$3,$C$3)</f>
        <v>-7965.0000000000009</v>
      </c>
      <c r="F8" s="20">
        <f>C3+D8</f>
        <v>17630144.252540838</v>
      </c>
      <c r="G8" s="8"/>
      <c r="H8" s="173">
        <v>6</v>
      </c>
      <c r="I8" s="18">
        <v>61</v>
      </c>
      <c r="J8" s="16">
        <f t="shared" ref="J8:J67" si="2">PPMT($G$3/12,I8,$E$3,$C$3)</f>
        <v>-71767.109921756622</v>
      </c>
      <c r="K8" s="19">
        <f t="shared" ref="K8:K67" si="3">IPMT($G$3/12,I8,$E$3,$C$3)</f>
        <v>-6053.63753740636</v>
      </c>
      <c r="L8" s="15">
        <f>F67+J8</f>
        <v>13380760.750981269</v>
      </c>
      <c r="M8" s="8"/>
      <c r="N8" s="173">
        <v>11</v>
      </c>
      <c r="O8" s="18">
        <v>121</v>
      </c>
      <c r="P8" s="16">
        <f t="shared" ref="P8:P67" si="4">PPMT($G$3/12,O8,$E$3,$C$3)</f>
        <v>-73730.770249540932</v>
      </c>
      <c r="Q8" s="41">
        <f t="shared" ref="Q8:Q67" si="5">IPMT($G$3/12,O8,$E$3,$C$3)</f>
        <v>-4089.9772096220604</v>
      </c>
      <c r="R8" s="15">
        <f>L67+P8</f>
        <v>9015107.4733550381</v>
      </c>
      <c r="S8" s="7"/>
      <c r="T8" s="175">
        <v>16</v>
      </c>
      <c r="U8" s="17">
        <v>181</v>
      </c>
      <c r="V8" s="16">
        <f t="shared" ref="V8:V67" si="6">PPMT($G$3/12,U8,$E$3,$C$3)</f>
        <v>-75748.159393869704</v>
      </c>
      <c r="W8" s="41">
        <f t="shared" ref="W8:W67" si="7">IPMT($G$3/12,U8,$E$3,$C$3)</f>
        <v>-2072.5880652932774</v>
      </c>
      <c r="X8" s="15">
        <f>R67+V8</f>
        <v>4530003.0968134115</v>
      </c>
    </row>
    <row r="9" spans="1:24" ht="18" x14ac:dyDescent="0.55000000000000004">
      <c r="B9" s="171"/>
      <c r="C9" s="12">
        <v>2</v>
      </c>
      <c r="D9" s="11">
        <f t="shared" si="0"/>
        <v>-69887.182545519609</v>
      </c>
      <c r="E9" s="13">
        <f t="shared" si="1"/>
        <v>-7933.5649136433776</v>
      </c>
      <c r="F9" s="10">
        <f t="shared" ref="F9:F67" si="8">F8+D9</f>
        <v>17560257.069995318</v>
      </c>
      <c r="G9" s="8"/>
      <c r="H9" s="173"/>
      <c r="I9" s="11">
        <v>62</v>
      </c>
      <c r="J9" s="11">
        <f t="shared" si="2"/>
        <v>-71799.405121221411</v>
      </c>
      <c r="K9" s="13">
        <f t="shared" si="3"/>
        <v>-6021.342337941569</v>
      </c>
      <c r="L9" s="10">
        <f t="shared" ref="L9:L67" si="9">L8+J9</f>
        <v>13308961.345860047</v>
      </c>
      <c r="M9" s="8"/>
      <c r="N9" s="173"/>
      <c r="O9" s="11">
        <v>122</v>
      </c>
      <c r="P9" s="11">
        <f t="shared" si="4"/>
        <v>-73763.949096153214</v>
      </c>
      <c r="Q9" s="42">
        <f t="shared" si="5"/>
        <v>-4056.7983630097683</v>
      </c>
      <c r="R9" s="10">
        <f t="shared" ref="R9:R67" si="10">R8+P9</f>
        <v>8941343.5242588855</v>
      </c>
      <c r="S9" s="7"/>
      <c r="T9" s="171"/>
      <c r="U9" s="12">
        <v>182</v>
      </c>
      <c r="V9" s="11">
        <f t="shared" si="6"/>
        <v>-75782.246065596948</v>
      </c>
      <c r="W9" s="42">
        <f t="shared" si="7"/>
        <v>-2038.5013935660359</v>
      </c>
      <c r="X9" s="10">
        <f t="shared" ref="X9:X67" si="11">X8+V9</f>
        <v>4454220.8507478144</v>
      </c>
    </row>
    <row r="10" spans="1:24" ht="18" x14ac:dyDescent="0.55000000000000004">
      <c r="A10" s="3"/>
      <c r="B10" s="171"/>
      <c r="C10" s="12">
        <v>3</v>
      </c>
      <c r="D10" s="11">
        <f t="shared" si="0"/>
        <v>-69918.631777665098</v>
      </c>
      <c r="E10" s="13">
        <f t="shared" si="1"/>
        <v>-7902.115681497894</v>
      </c>
      <c r="F10" s="10">
        <f t="shared" si="8"/>
        <v>17490338.438217651</v>
      </c>
      <c r="G10" s="8"/>
      <c r="H10" s="173"/>
      <c r="I10" s="11">
        <v>63</v>
      </c>
      <c r="J10" s="11">
        <f t="shared" si="2"/>
        <v>-71831.714853525977</v>
      </c>
      <c r="K10" s="13">
        <f t="shared" si="3"/>
        <v>-5989.0326056370204</v>
      </c>
      <c r="L10" s="10">
        <f t="shared" si="9"/>
        <v>13237129.631006522</v>
      </c>
      <c r="M10" s="8"/>
      <c r="N10" s="173"/>
      <c r="O10" s="11">
        <v>123</v>
      </c>
      <c r="P10" s="11">
        <f t="shared" si="4"/>
        <v>-73797.142873246485</v>
      </c>
      <c r="Q10" s="42">
        <f t="shared" si="5"/>
        <v>-4023.6045859164988</v>
      </c>
      <c r="R10" s="10">
        <f t="shared" si="10"/>
        <v>8867546.3813856393</v>
      </c>
      <c r="S10" s="7"/>
      <c r="T10" s="171"/>
      <c r="U10" s="12">
        <v>183</v>
      </c>
      <c r="V10" s="11">
        <f t="shared" si="6"/>
        <v>-75816.348076326467</v>
      </c>
      <c r="W10" s="42">
        <f t="shared" si="7"/>
        <v>-2004.3993828365171</v>
      </c>
      <c r="X10" s="10">
        <f t="shared" si="11"/>
        <v>4378404.5026714876</v>
      </c>
    </row>
    <row r="11" spans="1:24" ht="18" x14ac:dyDescent="0.55000000000000004">
      <c r="B11" s="171"/>
      <c r="C11" s="12">
        <v>4</v>
      </c>
      <c r="D11" s="11">
        <f t="shared" si="0"/>
        <v>-69950.09516196503</v>
      </c>
      <c r="E11" s="13">
        <f t="shared" si="1"/>
        <v>-7870.6522971979439</v>
      </c>
      <c r="F11" s="10">
        <f t="shared" si="8"/>
        <v>17420388.343055688</v>
      </c>
      <c r="G11" s="8"/>
      <c r="H11" s="173"/>
      <c r="I11" s="11">
        <v>64</v>
      </c>
      <c r="J11" s="11">
        <f t="shared" si="2"/>
        <v>-71864.039125210053</v>
      </c>
      <c r="K11" s="13">
        <f t="shared" si="3"/>
        <v>-5956.7083339529345</v>
      </c>
      <c r="L11" s="10">
        <f t="shared" si="9"/>
        <v>13165265.591881312</v>
      </c>
      <c r="M11" s="8"/>
      <c r="N11" s="173"/>
      <c r="O11" s="11">
        <v>124</v>
      </c>
      <c r="P11" s="11">
        <f t="shared" si="4"/>
        <v>-73830.351587539437</v>
      </c>
      <c r="Q11" s="42">
        <f t="shared" si="5"/>
        <v>-3990.3958716235379</v>
      </c>
      <c r="R11" s="10">
        <f t="shared" si="10"/>
        <v>8793716.0297980998</v>
      </c>
      <c r="S11" s="7"/>
      <c r="T11" s="171"/>
      <c r="U11" s="12">
        <v>184</v>
      </c>
      <c r="V11" s="11">
        <f t="shared" si="6"/>
        <v>-75850.465432960817</v>
      </c>
      <c r="W11" s="42">
        <f t="shared" si="7"/>
        <v>-1970.2820262021705</v>
      </c>
      <c r="X11" s="10">
        <f t="shared" si="11"/>
        <v>4302554.0372385271</v>
      </c>
    </row>
    <row r="12" spans="1:24" ht="18" x14ac:dyDescent="0.55000000000000004">
      <c r="B12" s="171"/>
      <c r="C12" s="12">
        <v>5</v>
      </c>
      <c r="D12" s="11">
        <f t="shared" si="0"/>
        <v>-69981.572704787919</v>
      </c>
      <c r="E12" s="13">
        <f t="shared" si="1"/>
        <v>-7839.1747543750598</v>
      </c>
      <c r="F12" s="10">
        <f t="shared" si="8"/>
        <v>17350406.7703509</v>
      </c>
      <c r="G12" s="8"/>
      <c r="H12" s="173"/>
      <c r="I12" s="11">
        <v>65</v>
      </c>
      <c r="J12" s="11">
        <f t="shared" si="2"/>
        <v>-71896.377942816398</v>
      </c>
      <c r="K12" s="13">
        <f t="shared" si="3"/>
        <v>-5924.3695163465891</v>
      </c>
      <c r="L12" s="10">
        <f t="shared" si="9"/>
        <v>13093369.213938495</v>
      </c>
      <c r="M12" s="8"/>
      <c r="N12" s="173"/>
      <c r="O12" s="11">
        <v>125</v>
      </c>
      <c r="P12" s="11">
        <f t="shared" si="4"/>
        <v>-73863.575245753847</v>
      </c>
      <c r="Q12" s="42">
        <f t="shared" si="5"/>
        <v>-3957.1722134091451</v>
      </c>
      <c r="R12" s="10">
        <f t="shared" si="10"/>
        <v>8719852.4545523468</v>
      </c>
      <c r="S12" s="7"/>
      <c r="T12" s="171"/>
      <c r="U12" s="12">
        <v>185</v>
      </c>
      <c r="V12" s="11">
        <f t="shared" si="6"/>
        <v>-75884.598142405652</v>
      </c>
      <c r="W12" s="42">
        <f t="shared" si="7"/>
        <v>-1936.1493167573378</v>
      </c>
      <c r="X12" s="10">
        <f t="shared" si="11"/>
        <v>4226669.4390961211</v>
      </c>
    </row>
    <row r="13" spans="1:24" ht="18" x14ac:dyDescent="0.55000000000000004">
      <c r="B13" s="171"/>
      <c r="C13" s="12">
        <v>6</v>
      </c>
      <c r="D13" s="11">
        <f t="shared" si="0"/>
        <v>-70013.064412505075</v>
      </c>
      <c r="E13" s="13">
        <f t="shared" si="1"/>
        <v>-7807.6830466579058</v>
      </c>
      <c r="F13" s="10">
        <f t="shared" si="8"/>
        <v>17280393.705938395</v>
      </c>
      <c r="G13" s="8"/>
      <c r="H13" s="173"/>
      <c r="I13" s="11">
        <v>66</v>
      </c>
      <c r="J13" s="11">
        <f t="shared" si="2"/>
        <v>-71928.731312890668</v>
      </c>
      <c r="K13" s="13">
        <f t="shared" si="3"/>
        <v>-5892.0161462723227</v>
      </c>
      <c r="L13" s="10">
        <f t="shared" si="9"/>
        <v>13021440.482625604</v>
      </c>
      <c r="M13" s="8"/>
      <c r="N13" s="173"/>
      <c r="O13" s="11">
        <v>126</v>
      </c>
      <c r="P13" s="11">
        <f t="shared" si="4"/>
        <v>-73896.813854614433</v>
      </c>
      <c r="Q13" s="42">
        <f t="shared" si="5"/>
        <v>-3923.9336045485566</v>
      </c>
      <c r="R13" s="10">
        <f t="shared" si="10"/>
        <v>8645955.6406977326</v>
      </c>
      <c r="S13" s="7"/>
      <c r="T13" s="171"/>
      <c r="U13" s="12">
        <v>186</v>
      </c>
      <c r="V13" s="11">
        <f t="shared" si="6"/>
        <v>-75918.746211569727</v>
      </c>
      <c r="W13" s="42">
        <f t="shared" si="7"/>
        <v>-1902.0012475932556</v>
      </c>
      <c r="X13" s="10">
        <f t="shared" si="11"/>
        <v>4150750.6928845514</v>
      </c>
    </row>
    <row r="14" spans="1:24" ht="18" x14ac:dyDescent="0.55000000000000004">
      <c r="B14" s="171"/>
      <c r="C14" s="12">
        <v>7</v>
      </c>
      <c r="D14" s="11">
        <f t="shared" si="0"/>
        <v>-70044.570291490701</v>
      </c>
      <c r="E14" s="13">
        <f t="shared" si="1"/>
        <v>-7776.1771676722783</v>
      </c>
      <c r="F14" s="10">
        <f t="shared" si="8"/>
        <v>17210349.135646906</v>
      </c>
      <c r="G14" s="8"/>
      <c r="H14" s="173"/>
      <c r="I14" s="11">
        <v>67</v>
      </c>
      <c r="J14" s="11">
        <f t="shared" si="2"/>
        <v>-71961.099241981472</v>
      </c>
      <c r="K14" s="13">
        <f t="shared" si="3"/>
        <v>-5859.6482171815214</v>
      </c>
      <c r="L14" s="10">
        <f t="shared" si="9"/>
        <v>12949479.383383622</v>
      </c>
      <c r="M14" s="8"/>
      <c r="N14" s="173"/>
      <c r="O14" s="11">
        <v>127</v>
      </c>
      <c r="P14" s="11">
        <f t="shared" si="4"/>
        <v>-73930.067420849009</v>
      </c>
      <c r="Q14" s="42">
        <f t="shared" si="5"/>
        <v>-3890.6800383139798</v>
      </c>
      <c r="R14" s="10">
        <f t="shared" si="10"/>
        <v>8572025.573276883</v>
      </c>
      <c r="S14" s="7"/>
      <c r="T14" s="171"/>
      <c r="U14" s="12">
        <v>187</v>
      </c>
      <c r="V14" s="11">
        <f t="shared" si="6"/>
        <v>-75952.909647364941</v>
      </c>
      <c r="W14" s="42">
        <f t="shared" si="7"/>
        <v>-1867.837811798049</v>
      </c>
      <c r="X14" s="10">
        <f t="shared" si="11"/>
        <v>4074797.7832371863</v>
      </c>
    </row>
    <row r="15" spans="1:24" ht="18" x14ac:dyDescent="0.55000000000000004">
      <c r="B15" s="171"/>
      <c r="C15" s="12">
        <v>8</v>
      </c>
      <c r="D15" s="11">
        <f t="shared" si="0"/>
        <v>-70076.090348121885</v>
      </c>
      <c r="E15" s="13">
        <f t="shared" si="1"/>
        <v>-7744.6571110411069</v>
      </c>
      <c r="F15" s="10">
        <f t="shared" si="8"/>
        <v>17140273.045298785</v>
      </c>
      <c r="G15" s="8"/>
      <c r="H15" s="173"/>
      <c r="I15" s="11">
        <v>68</v>
      </c>
      <c r="J15" s="11">
        <f t="shared" si="2"/>
        <v>-71993.481736640373</v>
      </c>
      <c r="K15" s="13">
        <f t="shared" si="3"/>
        <v>-5827.2657225226294</v>
      </c>
      <c r="L15" s="10">
        <f t="shared" si="9"/>
        <v>12877485.901646983</v>
      </c>
      <c r="M15" s="8"/>
      <c r="N15" s="173"/>
      <c r="O15" s="11">
        <v>128</v>
      </c>
      <c r="P15" s="11">
        <f t="shared" si="4"/>
        <v>-73963.33595118839</v>
      </c>
      <c r="Q15" s="42">
        <f t="shared" si="5"/>
        <v>-3857.4115079745975</v>
      </c>
      <c r="R15" s="10">
        <f t="shared" si="10"/>
        <v>8498062.2373256944</v>
      </c>
      <c r="S15" s="7"/>
      <c r="T15" s="171"/>
      <c r="U15" s="12">
        <v>188</v>
      </c>
      <c r="V15" s="11">
        <f t="shared" si="6"/>
        <v>-75987.088456706246</v>
      </c>
      <c r="W15" s="42">
        <f t="shared" si="7"/>
        <v>-1833.6590024567347</v>
      </c>
      <c r="X15" s="10">
        <f t="shared" si="11"/>
        <v>3998810.6947804801</v>
      </c>
    </row>
    <row r="16" spans="1:24" ht="18" x14ac:dyDescent="0.55000000000000004">
      <c r="B16" s="171"/>
      <c r="C16" s="12">
        <v>9</v>
      </c>
      <c r="D16" s="11">
        <f t="shared" si="0"/>
        <v>-70107.624588778534</v>
      </c>
      <c r="E16" s="13">
        <f t="shared" si="1"/>
        <v>-7713.1228703844536</v>
      </c>
      <c r="F16" s="10">
        <f t="shared" si="8"/>
        <v>17070165.420710005</v>
      </c>
      <c r="G16" s="8"/>
      <c r="H16" s="173"/>
      <c r="I16" s="11">
        <v>69</v>
      </c>
      <c r="J16" s="11">
        <f t="shared" si="2"/>
        <v>-72025.878803421845</v>
      </c>
      <c r="K16" s="13">
        <f t="shared" si="3"/>
        <v>-5794.868655741142</v>
      </c>
      <c r="L16" s="10">
        <f t="shared" si="9"/>
        <v>12805460.02284356</v>
      </c>
      <c r="M16" s="8"/>
      <c r="N16" s="173"/>
      <c r="O16" s="11">
        <v>129</v>
      </c>
      <c r="P16" s="11">
        <f t="shared" si="4"/>
        <v>-73996.619452366416</v>
      </c>
      <c r="Q16" s="42">
        <f t="shared" si="5"/>
        <v>-3824.1280067965627</v>
      </c>
      <c r="R16" s="10">
        <f t="shared" si="10"/>
        <v>8424065.6178733278</v>
      </c>
      <c r="S16" s="7"/>
      <c r="T16" s="171"/>
      <c r="U16" s="12">
        <v>189</v>
      </c>
      <c r="V16" s="11">
        <f t="shared" si="6"/>
        <v>-76021.282646511769</v>
      </c>
      <c r="W16" s="42">
        <f t="shared" si="7"/>
        <v>-1799.4648126512172</v>
      </c>
      <c r="X16" s="10">
        <f t="shared" si="11"/>
        <v>3922789.4121339684</v>
      </c>
    </row>
    <row r="17" spans="2:28" ht="18" x14ac:dyDescent="0.55000000000000004">
      <c r="B17" s="171"/>
      <c r="C17" s="12">
        <v>10</v>
      </c>
      <c r="D17" s="11">
        <f t="shared" si="0"/>
        <v>-70139.173019843482</v>
      </c>
      <c r="E17" s="13">
        <f t="shared" si="1"/>
        <v>-7681.5744393195027</v>
      </c>
      <c r="F17" s="10">
        <f t="shared" si="8"/>
        <v>17000026.24769016</v>
      </c>
      <c r="G17" s="8"/>
      <c r="H17" s="173"/>
      <c r="I17" s="11">
        <v>70</v>
      </c>
      <c r="J17" s="11">
        <f t="shared" si="2"/>
        <v>-72058.290448883374</v>
      </c>
      <c r="K17" s="13">
        <f t="shared" si="3"/>
        <v>-5762.4570102796006</v>
      </c>
      <c r="L17" s="10">
        <f t="shared" si="9"/>
        <v>12733401.732394677</v>
      </c>
      <c r="M17" s="8"/>
      <c r="N17" s="173"/>
      <c r="O17" s="11">
        <v>130</v>
      </c>
      <c r="P17" s="11">
        <f t="shared" si="4"/>
        <v>-74029.917931119999</v>
      </c>
      <c r="Q17" s="42">
        <f t="shared" si="5"/>
        <v>-3790.8295280429988</v>
      </c>
      <c r="R17" s="10">
        <f t="shared" si="10"/>
        <v>8350035.6999422079</v>
      </c>
      <c r="S17" s="7"/>
      <c r="T17" s="171"/>
      <c r="U17" s="12">
        <v>190</v>
      </c>
      <c r="V17" s="11">
        <f t="shared" si="6"/>
        <v>-76055.492223702691</v>
      </c>
      <c r="W17" s="42">
        <f t="shared" si="7"/>
        <v>-1765.2552354602867</v>
      </c>
      <c r="X17" s="10">
        <f t="shared" si="11"/>
        <v>3846733.9199102656</v>
      </c>
    </row>
    <row r="18" spans="2:28" ht="18" x14ac:dyDescent="0.55000000000000004">
      <c r="B18" s="171"/>
      <c r="C18" s="12">
        <v>11</v>
      </c>
      <c r="D18" s="11">
        <f t="shared" si="0"/>
        <v>-70170.735647702415</v>
      </c>
      <c r="E18" s="13">
        <f t="shared" si="1"/>
        <v>-7650.011811460573</v>
      </c>
      <c r="F18" s="10">
        <f t="shared" si="8"/>
        <v>16929855.512042459</v>
      </c>
      <c r="G18" s="8"/>
      <c r="H18" s="173"/>
      <c r="I18" s="11">
        <v>71</v>
      </c>
      <c r="J18" s="11">
        <f t="shared" si="2"/>
        <v>-72090.716679585385</v>
      </c>
      <c r="K18" s="13">
        <f t="shared" si="3"/>
        <v>-5730.0307795776043</v>
      </c>
      <c r="L18" s="10">
        <f t="shared" si="9"/>
        <v>12661311.015715091</v>
      </c>
      <c r="M18" s="8"/>
      <c r="N18" s="173"/>
      <c r="O18" s="11">
        <v>131</v>
      </c>
      <c r="P18" s="11">
        <f t="shared" si="4"/>
        <v>-74063.231394189002</v>
      </c>
      <c r="Q18" s="42">
        <f t="shared" si="5"/>
        <v>-3757.5160649739946</v>
      </c>
      <c r="R18" s="10">
        <f t="shared" si="10"/>
        <v>8275972.4685480185</v>
      </c>
      <c r="S18" s="7"/>
      <c r="T18" s="171"/>
      <c r="U18" s="12">
        <v>191</v>
      </c>
      <c r="V18" s="11">
        <f t="shared" si="6"/>
        <v>-76089.717195203368</v>
      </c>
      <c r="W18" s="42">
        <f t="shared" si="7"/>
        <v>-1731.0302639596202</v>
      </c>
      <c r="X18" s="10">
        <f t="shared" si="11"/>
        <v>3770644.2027150621</v>
      </c>
    </row>
    <row r="19" spans="2:28" ht="18" x14ac:dyDescent="0.55000000000000004">
      <c r="B19" s="171"/>
      <c r="C19" s="12">
        <v>12</v>
      </c>
      <c r="D19" s="11">
        <f t="shared" si="0"/>
        <v>-70202.312478743872</v>
      </c>
      <c r="E19" s="13">
        <f t="shared" si="1"/>
        <v>-7618.434980419107</v>
      </c>
      <c r="F19" s="10">
        <f t="shared" si="8"/>
        <v>16859653.199563716</v>
      </c>
      <c r="G19" s="8"/>
      <c r="H19" s="173"/>
      <c r="I19" s="11">
        <v>72</v>
      </c>
      <c r="J19" s="11">
        <f t="shared" si="2"/>
        <v>-72123.157502091199</v>
      </c>
      <c r="K19" s="13">
        <f t="shared" si="3"/>
        <v>-5697.5899570717902</v>
      </c>
      <c r="L19" s="10">
        <f t="shared" si="9"/>
        <v>12589187.858213</v>
      </c>
      <c r="M19" s="8"/>
      <c r="N19" s="173"/>
      <c r="O19" s="11">
        <v>132</v>
      </c>
      <c r="P19" s="11">
        <f t="shared" si="4"/>
        <v>-74096.559848316378</v>
      </c>
      <c r="Q19" s="42">
        <f t="shared" si="5"/>
        <v>-3724.1876108466095</v>
      </c>
      <c r="R19" s="10">
        <f t="shared" si="10"/>
        <v>8201875.9086997025</v>
      </c>
      <c r="S19" s="7"/>
      <c r="T19" s="172"/>
      <c r="U19" s="12">
        <v>192</v>
      </c>
      <c r="V19" s="11">
        <f t="shared" si="6"/>
        <v>-76123.957567941208</v>
      </c>
      <c r="W19" s="42">
        <f t="shared" si="7"/>
        <v>-1696.7898912217788</v>
      </c>
      <c r="X19" s="10">
        <f t="shared" si="11"/>
        <v>3694520.2451471207</v>
      </c>
    </row>
    <row r="20" spans="2:28" ht="18" x14ac:dyDescent="0.55000000000000004">
      <c r="B20" s="170">
        <v>2</v>
      </c>
      <c r="C20" s="12">
        <v>13</v>
      </c>
      <c r="D20" s="14">
        <f t="shared" si="0"/>
        <v>-70233.903519359315</v>
      </c>
      <c r="E20" s="13">
        <f t="shared" si="1"/>
        <v>-7586.8439398036708</v>
      </c>
      <c r="F20" s="10">
        <f t="shared" si="8"/>
        <v>16789419.296044357</v>
      </c>
      <c r="G20" s="8"/>
      <c r="H20" s="170">
        <v>7</v>
      </c>
      <c r="I20" s="11">
        <v>73</v>
      </c>
      <c r="J20" s="14">
        <f t="shared" si="2"/>
        <v>-72155.61292296715</v>
      </c>
      <c r="K20" s="13">
        <f t="shared" si="3"/>
        <v>-5665.1345361958502</v>
      </c>
      <c r="L20" s="10">
        <f t="shared" si="9"/>
        <v>12517032.245290034</v>
      </c>
      <c r="M20" s="8"/>
      <c r="N20" s="170">
        <v>12</v>
      </c>
      <c r="O20" s="11">
        <v>133</v>
      </c>
      <c r="P20" s="14">
        <f t="shared" si="4"/>
        <v>-74129.90330024813</v>
      </c>
      <c r="Q20" s="42">
        <f t="shared" si="5"/>
        <v>-3690.8441589148661</v>
      </c>
      <c r="R20" s="10">
        <f t="shared" si="10"/>
        <v>8127746.0053994544</v>
      </c>
      <c r="S20" s="7"/>
      <c r="T20" s="170">
        <v>17</v>
      </c>
      <c r="U20" s="12">
        <v>193</v>
      </c>
      <c r="V20" s="14">
        <f t="shared" si="6"/>
        <v>-76158.213348846781</v>
      </c>
      <c r="W20" s="42">
        <f t="shared" si="7"/>
        <v>-1662.5341103162054</v>
      </c>
      <c r="X20" s="10">
        <f t="shared" si="11"/>
        <v>3618362.0317982738</v>
      </c>
    </row>
    <row r="21" spans="2:28" ht="18" x14ac:dyDescent="0.55000000000000004">
      <c r="B21" s="171"/>
      <c r="C21" s="12">
        <v>14</v>
      </c>
      <c r="D21" s="11">
        <f t="shared" si="0"/>
        <v>-70265.508775943032</v>
      </c>
      <c r="E21" s="13">
        <f t="shared" si="1"/>
        <v>-7555.2386832199618</v>
      </c>
      <c r="F21" s="10">
        <f t="shared" si="8"/>
        <v>16719153.787268413</v>
      </c>
      <c r="G21" s="8"/>
      <c r="H21" s="171"/>
      <c r="I21" s="11">
        <v>74</v>
      </c>
      <c r="J21" s="11">
        <f t="shared" si="2"/>
        <v>-72188.082948782467</v>
      </c>
      <c r="K21" s="13">
        <f t="shared" si="3"/>
        <v>-5632.6645103805149</v>
      </c>
      <c r="L21" s="10">
        <f t="shared" si="9"/>
        <v>12444844.162341252</v>
      </c>
      <c r="M21" s="8"/>
      <c r="N21" s="171"/>
      <c r="O21" s="11">
        <v>134</v>
      </c>
      <c r="P21" s="11">
        <f t="shared" si="4"/>
        <v>-74163.261756733235</v>
      </c>
      <c r="Q21" s="42">
        <f t="shared" si="5"/>
        <v>-3657.4857024297548</v>
      </c>
      <c r="R21" s="10">
        <f t="shared" si="10"/>
        <v>8053582.7436427213</v>
      </c>
      <c r="S21" s="7"/>
      <c r="T21" s="171"/>
      <c r="U21" s="12">
        <v>194</v>
      </c>
      <c r="V21" s="11">
        <f t="shared" si="6"/>
        <v>-76192.484544853767</v>
      </c>
      <c r="W21" s="42">
        <f t="shared" si="7"/>
        <v>-1628.2629143092245</v>
      </c>
      <c r="X21" s="10">
        <f t="shared" si="11"/>
        <v>3542169.5472534201</v>
      </c>
    </row>
    <row r="22" spans="2:28" ht="18" x14ac:dyDescent="0.55000000000000004">
      <c r="B22" s="171"/>
      <c r="C22" s="12">
        <v>15</v>
      </c>
      <c r="D22" s="11">
        <f t="shared" si="0"/>
        <v>-70297.128254892203</v>
      </c>
      <c r="E22" s="13">
        <f t="shared" si="1"/>
        <v>-7523.6192042707862</v>
      </c>
      <c r="F22" s="10">
        <f t="shared" si="8"/>
        <v>16648856.659013521</v>
      </c>
      <c r="G22" s="8"/>
      <c r="H22" s="171"/>
      <c r="I22" s="11">
        <v>75</v>
      </c>
      <c r="J22" s="11">
        <f t="shared" si="2"/>
        <v>-72220.567586109435</v>
      </c>
      <c r="K22" s="13">
        <f t="shared" si="3"/>
        <v>-5600.179873053562</v>
      </c>
      <c r="L22" s="10">
        <f t="shared" si="9"/>
        <v>12372623.594755143</v>
      </c>
      <c r="M22" s="8"/>
      <c r="N22" s="171"/>
      <c r="O22" s="11">
        <v>135</v>
      </c>
      <c r="P22" s="11">
        <f t="shared" si="4"/>
        <v>-74196.635224523765</v>
      </c>
      <c r="Q22" s="42">
        <f t="shared" si="5"/>
        <v>-3624.1122346392249</v>
      </c>
      <c r="R22" s="10">
        <f t="shared" si="10"/>
        <v>7979386.1084181974</v>
      </c>
      <c r="S22" s="7"/>
      <c r="T22" s="171"/>
      <c r="U22" s="12">
        <v>195</v>
      </c>
      <c r="V22" s="11">
        <f t="shared" si="6"/>
        <v>-76226.771162898964</v>
      </c>
      <c r="W22" s="42">
        <f t="shared" si="7"/>
        <v>-1593.9762962640402</v>
      </c>
      <c r="X22" s="10">
        <f t="shared" si="11"/>
        <v>3465942.7760905214</v>
      </c>
    </row>
    <row r="23" spans="2:28" ht="18" x14ac:dyDescent="0.55000000000000004">
      <c r="B23" s="171"/>
      <c r="C23" s="12">
        <v>16</v>
      </c>
      <c r="D23" s="11">
        <f t="shared" si="0"/>
        <v>-70328.761962606906</v>
      </c>
      <c r="E23" s="13">
        <f t="shared" si="1"/>
        <v>-7491.9854965560844</v>
      </c>
      <c r="F23" s="10">
        <f t="shared" si="8"/>
        <v>16578527.897050913</v>
      </c>
      <c r="G23" s="8"/>
      <c r="H23" s="171"/>
      <c r="I23" s="11">
        <v>76</v>
      </c>
      <c r="J23" s="11">
        <f t="shared" si="2"/>
        <v>-72253.066841523178</v>
      </c>
      <c r="K23" s="13">
        <f t="shared" si="3"/>
        <v>-5567.6806176398113</v>
      </c>
      <c r="L23" s="10">
        <f t="shared" si="9"/>
        <v>12300370.527913619</v>
      </c>
      <c r="M23" s="8"/>
      <c r="N23" s="171"/>
      <c r="O23" s="11">
        <v>136</v>
      </c>
      <c r="P23" s="11">
        <f t="shared" si="4"/>
        <v>-74230.023710374793</v>
      </c>
      <c r="Q23" s="42">
        <f t="shared" si="5"/>
        <v>-3590.7237487881894</v>
      </c>
      <c r="R23" s="10">
        <f t="shared" si="10"/>
        <v>7905156.0847078227</v>
      </c>
      <c r="S23" s="7"/>
      <c r="T23" s="171"/>
      <c r="U23" s="12">
        <v>196</v>
      </c>
      <c r="V23" s="11">
        <f t="shared" si="6"/>
        <v>-76261.073209922266</v>
      </c>
      <c r="W23" s="42">
        <f t="shared" si="7"/>
        <v>-1559.6742492407359</v>
      </c>
      <c r="X23" s="10">
        <f t="shared" si="11"/>
        <v>3389681.7028805991</v>
      </c>
    </row>
    <row r="24" spans="2:28" ht="18" x14ac:dyDescent="0.55000000000000004">
      <c r="B24" s="171"/>
      <c r="C24" s="12">
        <v>17</v>
      </c>
      <c r="D24" s="11">
        <f t="shared" si="0"/>
        <v>-70360.409905490073</v>
      </c>
      <c r="E24" s="13">
        <f t="shared" si="1"/>
        <v>-7460.3375536729109</v>
      </c>
      <c r="F24" s="10">
        <f t="shared" si="8"/>
        <v>16508167.487145424</v>
      </c>
      <c r="G24" s="8"/>
      <c r="H24" s="171"/>
      <c r="I24" s="11">
        <v>77</v>
      </c>
      <c r="J24" s="11">
        <f t="shared" si="2"/>
        <v>-72285.580721601873</v>
      </c>
      <c r="K24" s="13">
        <f t="shared" si="3"/>
        <v>-5535.1667375611278</v>
      </c>
      <c r="L24" s="10">
        <f t="shared" si="9"/>
        <v>12228084.947192017</v>
      </c>
      <c r="M24" s="8"/>
      <c r="N24" s="171"/>
      <c r="O24" s="11">
        <v>137</v>
      </c>
      <c r="P24" s="11">
        <f t="shared" si="4"/>
        <v>-74263.427221044461</v>
      </c>
      <c r="Q24" s="42">
        <f t="shared" si="5"/>
        <v>-3557.3202381185206</v>
      </c>
      <c r="R24" s="10">
        <f t="shared" si="10"/>
        <v>7830892.6574867778</v>
      </c>
      <c r="S24" s="7"/>
      <c r="T24" s="171"/>
      <c r="U24" s="12">
        <v>197</v>
      </c>
      <c r="V24" s="11">
        <f t="shared" si="6"/>
        <v>-76295.390692866727</v>
      </c>
      <c r="W24" s="42">
        <f t="shared" si="7"/>
        <v>-1525.3567662962703</v>
      </c>
      <c r="X24" s="10">
        <f t="shared" si="11"/>
        <v>3313386.3121877322</v>
      </c>
    </row>
    <row r="25" spans="2:28" ht="18" x14ac:dyDescent="0.55000000000000004">
      <c r="B25" s="171"/>
      <c r="C25" s="12">
        <v>18</v>
      </c>
      <c r="D25" s="11">
        <f t="shared" si="0"/>
        <v>-70392.072089947542</v>
      </c>
      <c r="E25" s="13">
        <f t="shared" si="1"/>
        <v>-7428.6753692154407</v>
      </c>
      <c r="F25" s="10">
        <f t="shared" si="8"/>
        <v>16437775.415055476</v>
      </c>
      <c r="G25" s="8"/>
      <c r="H25" s="171"/>
      <c r="I25" s="11">
        <v>78</v>
      </c>
      <c r="J25" s="11">
        <f t="shared" si="2"/>
        <v>-72318.109232926581</v>
      </c>
      <c r="K25" s="13">
        <f t="shared" si="3"/>
        <v>-5502.6382262364077</v>
      </c>
      <c r="L25" s="10">
        <f t="shared" si="9"/>
        <v>12155766.83795909</v>
      </c>
      <c r="M25" s="8"/>
      <c r="N25" s="171"/>
      <c r="O25" s="11">
        <v>138</v>
      </c>
      <c r="P25" s="11">
        <f t="shared" si="4"/>
        <v>-74296.845763293939</v>
      </c>
      <c r="Q25" s="42">
        <f t="shared" si="5"/>
        <v>-3523.9016958690504</v>
      </c>
      <c r="R25" s="10">
        <f t="shared" si="10"/>
        <v>7756595.8117234837</v>
      </c>
      <c r="S25" s="7"/>
      <c r="T25" s="171"/>
      <c r="U25" s="12">
        <v>198</v>
      </c>
      <c r="V25" s="11">
        <f t="shared" si="6"/>
        <v>-76329.723618678501</v>
      </c>
      <c r="W25" s="42">
        <f t="shared" si="7"/>
        <v>-1491.0238404844804</v>
      </c>
      <c r="X25" s="10">
        <f t="shared" si="11"/>
        <v>3237056.5885690539</v>
      </c>
      <c r="AB25" s="3"/>
    </row>
    <row r="26" spans="2:28" ht="18" x14ac:dyDescent="0.55000000000000004">
      <c r="B26" s="171"/>
      <c r="C26" s="12">
        <v>19</v>
      </c>
      <c r="D26" s="11">
        <f t="shared" si="0"/>
        <v>-70423.748522388021</v>
      </c>
      <c r="E26" s="13">
        <f t="shared" si="1"/>
        <v>-7396.998936774964</v>
      </c>
      <c r="F26" s="10">
        <f t="shared" si="8"/>
        <v>16367351.666533088</v>
      </c>
      <c r="G26" s="8"/>
      <c r="H26" s="171"/>
      <c r="I26" s="11">
        <v>79</v>
      </c>
      <c r="J26" s="11">
        <f t="shared" si="2"/>
        <v>-72350.652382081404</v>
      </c>
      <c r="K26" s="13">
        <f t="shared" si="3"/>
        <v>-5470.0950770815898</v>
      </c>
      <c r="L26" s="10">
        <f t="shared" si="9"/>
        <v>12083416.185577009</v>
      </c>
      <c r="M26" s="8"/>
      <c r="N26" s="171"/>
      <c r="O26" s="11">
        <v>139</v>
      </c>
      <c r="P26" s="11">
        <f t="shared" si="4"/>
        <v>-74330.279343887421</v>
      </c>
      <c r="Q26" s="42">
        <f t="shared" si="5"/>
        <v>-3490.4681152755684</v>
      </c>
      <c r="R26" s="10">
        <f t="shared" si="10"/>
        <v>7682265.5323795965</v>
      </c>
      <c r="S26" s="7"/>
      <c r="T26" s="171"/>
      <c r="U26" s="12">
        <v>199</v>
      </c>
      <c r="V26" s="11">
        <f t="shared" si="6"/>
        <v>-76364.071994306913</v>
      </c>
      <c r="W26" s="42">
        <f t="shared" si="7"/>
        <v>-1456.6754648560757</v>
      </c>
      <c r="X26" s="10">
        <f t="shared" si="11"/>
        <v>3160692.5165747469</v>
      </c>
    </row>
    <row r="27" spans="2:28" ht="18" x14ac:dyDescent="0.55000000000000004">
      <c r="B27" s="171"/>
      <c r="C27" s="12">
        <v>20</v>
      </c>
      <c r="D27" s="11">
        <f t="shared" si="0"/>
        <v>-70455.439209223099</v>
      </c>
      <c r="E27" s="13">
        <f t="shared" si="1"/>
        <v>-7365.3082499398897</v>
      </c>
      <c r="F27" s="10">
        <f t="shared" si="8"/>
        <v>16296896.227323866</v>
      </c>
      <c r="G27" s="8"/>
      <c r="H27" s="171"/>
      <c r="I27" s="11">
        <v>80</v>
      </c>
      <c r="J27" s="11">
        <f t="shared" si="2"/>
        <v>-72383.210175653338</v>
      </c>
      <c r="K27" s="13">
        <f t="shared" si="3"/>
        <v>-5437.5372835096532</v>
      </c>
      <c r="L27" s="10">
        <f t="shared" si="9"/>
        <v>12011032.975401355</v>
      </c>
      <c r="M27" s="8"/>
      <c r="N27" s="171"/>
      <c r="O27" s="11">
        <v>140</v>
      </c>
      <c r="P27" s="11">
        <f t="shared" si="4"/>
        <v>-74363.727969592175</v>
      </c>
      <c r="Q27" s="42">
        <f t="shared" si="5"/>
        <v>-3457.0194895708182</v>
      </c>
      <c r="R27" s="10">
        <f t="shared" si="10"/>
        <v>7607901.8044100041</v>
      </c>
      <c r="S27" s="7"/>
      <c r="T27" s="171"/>
      <c r="U27" s="12">
        <v>200</v>
      </c>
      <c r="V27" s="11">
        <f t="shared" si="6"/>
        <v>-76398.435826704357</v>
      </c>
      <c r="W27" s="42">
        <f t="shared" si="7"/>
        <v>-1422.3116324586374</v>
      </c>
      <c r="X27" s="10">
        <f t="shared" si="11"/>
        <v>3084294.0807480426</v>
      </c>
    </row>
    <row r="28" spans="2:28" ht="18" x14ac:dyDescent="0.55000000000000004">
      <c r="B28" s="171"/>
      <c r="C28" s="12">
        <v>21</v>
      </c>
      <c r="D28" s="11">
        <f t="shared" si="0"/>
        <v>-70487.144156867245</v>
      </c>
      <c r="E28" s="13">
        <f t="shared" si="1"/>
        <v>-7333.6033022957381</v>
      </c>
      <c r="F28" s="10">
        <f t="shared" si="8"/>
        <v>16226409.083166998</v>
      </c>
      <c r="G28" s="8"/>
      <c r="H28" s="171"/>
      <c r="I28" s="11">
        <v>81</v>
      </c>
      <c r="J28" s="11">
        <f t="shared" si="2"/>
        <v>-72415.782620232378</v>
      </c>
      <c r="K28" s="13">
        <f t="shared" si="3"/>
        <v>-5404.9648389306085</v>
      </c>
      <c r="L28" s="10">
        <f t="shared" si="9"/>
        <v>11938617.192781122</v>
      </c>
      <c r="M28" s="8"/>
      <c r="N28" s="171"/>
      <c r="O28" s="11">
        <v>141</v>
      </c>
      <c r="P28" s="11">
        <f t="shared" si="4"/>
        <v>-74397.191647178479</v>
      </c>
      <c r="Q28" s="42">
        <f t="shared" si="5"/>
        <v>-3423.5558119845023</v>
      </c>
      <c r="R28" s="10">
        <f t="shared" si="10"/>
        <v>7533504.6127628256</v>
      </c>
      <c r="S28" s="7"/>
      <c r="T28" s="171"/>
      <c r="U28" s="12">
        <v>201</v>
      </c>
      <c r="V28" s="11">
        <f t="shared" si="6"/>
        <v>-76432.81512282636</v>
      </c>
      <c r="W28" s="42">
        <f t="shared" si="7"/>
        <v>-1387.9323363366204</v>
      </c>
      <c r="X28" s="10">
        <f t="shared" si="11"/>
        <v>3007861.2656252161</v>
      </c>
    </row>
    <row r="29" spans="2:28" ht="18" x14ac:dyDescent="0.55000000000000004">
      <c r="B29" s="171"/>
      <c r="C29" s="12">
        <v>22</v>
      </c>
      <c r="D29" s="11">
        <f t="shared" si="0"/>
        <v>-70518.86337173784</v>
      </c>
      <c r="E29" s="13">
        <f t="shared" si="1"/>
        <v>-7301.8840874251491</v>
      </c>
      <c r="F29" s="10">
        <f t="shared" si="8"/>
        <v>16155890.219795261</v>
      </c>
      <c r="G29" s="8"/>
      <c r="H29" s="171"/>
      <c r="I29" s="11">
        <v>82</v>
      </c>
      <c r="J29" s="11">
        <f t="shared" si="2"/>
        <v>-72448.369722411488</v>
      </c>
      <c r="K29" s="13">
        <f t="shared" si="3"/>
        <v>-5372.3777367515058</v>
      </c>
      <c r="L29" s="10">
        <f t="shared" si="9"/>
        <v>11866168.823058711</v>
      </c>
      <c r="M29" s="8"/>
      <c r="N29" s="171"/>
      <c r="O29" s="11">
        <v>142</v>
      </c>
      <c r="P29" s="11">
        <f t="shared" si="4"/>
        <v>-74430.670383419725</v>
      </c>
      <c r="Q29" s="42">
        <f t="shared" si="5"/>
        <v>-3390.0770757432724</v>
      </c>
      <c r="R29" s="10">
        <f t="shared" si="10"/>
        <v>7459073.9423794057</v>
      </c>
      <c r="S29" s="7"/>
      <c r="T29" s="171"/>
      <c r="U29" s="12">
        <v>202</v>
      </c>
      <c r="V29" s="11">
        <f t="shared" si="6"/>
        <v>-76467.209889631646</v>
      </c>
      <c r="W29" s="42">
        <f t="shared" si="7"/>
        <v>-1353.5375695313485</v>
      </c>
      <c r="X29" s="10">
        <f t="shared" si="11"/>
        <v>2931394.0557355843</v>
      </c>
    </row>
    <row r="30" spans="2:28" ht="18" x14ac:dyDescent="0.55000000000000004">
      <c r="B30" s="171"/>
      <c r="C30" s="12">
        <v>23</v>
      </c>
      <c r="D30" s="11">
        <f t="shared" si="0"/>
        <v>-70550.596860255115</v>
      </c>
      <c r="E30" s="13">
        <f t="shared" si="1"/>
        <v>-7270.1505989078669</v>
      </c>
      <c r="F30" s="10">
        <f t="shared" si="8"/>
        <v>16085339.622935005</v>
      </c>
      <c r="G30" s="8"/>
      <c r="H30" s="171"/>
      <c r="I30" s="11">
        <v>83</v>
      </c>
      <c r="J30" s="11">
        <f t="shared" si="2"/>
        <v>-72480.97148878657</v>
      </c>
      <c r="K30" s="13">
        <f t="shared" si="3"/>
        <v>-5339.7759703764195</v>
      </c>
      <c r="L30" s="10">
        <f t="shared" si="9"/>
        <v>11793687.851569925</v>
      </c>
      <c r="M30" s="8"/>
      <c r="N30" s="171"/>
      <c r="O30" s="11">
        <v>143</v>
      </c>
      <c r="P30" s="11">
        <f t="shared" si="4"/>
        <v>-74464.164185092246</v>
      </c>
      <c r="Q30" s="42">
        <f t="shared" si="5"/>
        <v>-3356.5832740707333</v>
      </c>
      <c r="R30" s="10">
        <f t="shared" si="10"/>
        <v>7384609.7781943139</v>
      </c>
      <c r="S30" s="7"/>
      <c r="T30" s="171"/>
      <c r="U30" s="12">
        <v>203</v>
      </c>
      <c r="V30" s="11">
        <f t="shared" si="6"/>
        <v>-76501.620134081968</v>
      </c>
      <c r="W30" s="42">
        <f t="shared" si="7"/>
        <v>-1319.1273250810141</v>
      </c>
      <c r="X30" s="10">
        <f t="shared" si="11"/>
        <v>2854892.4356015022</v>
      </c>
    </row>
    <row r="31" spans="2:28" ht="18" x14ac:dyDescent="0.55000000000000004">
      <c r="B31" s="171"/>
      <c r="C31" s="12">
        <v>24</v>
      </c>
      <c r="D31" s="11">
        <f t="shared" si="0"/>
        <v>-70582.344628842242</v>
      </c>
      <c r="E31" s="13">
        <f t="shared" si="1"/>
        <v>-7238.4028303207515</v>
      </c>
      <c r="F31" s="10">
        <f t="shared" si="8"/>
        <v>16014757.278306162</v>
      </c>
      <c r="G31" s="8"/>
      <c r="H31" s="171"/>
      <c r="I31" s="11">
        <v>84</v>
      </c>
      <c r="J31" s="11">
        <f t="shared" si="2"/>
        <v>-72513.587925956526</v>
      </c>
      <c r="K31" s="13">
        <f t="shared" si="3"/>
        <v>-5307.1595332064644</v>
      </c>
      <c r="L31" s="10">
        <f t="shared" si="9"/>
        <v>11721174.263643969</v>
      </c>
      <c r="M31" s="8"/>
      <c r="N31" s="172"/>
      <c r="O31" s="11">
        <v>144</v>
      </c>
      <c r="P31" s="11">
        <f t="shared" si="4"/>
        <v>-74497.673058975546</v>
      </c>
      <c r="Q31" s="42">
        <f t="shared" si="5"/>
        <v>-3323.0744001874414</v>
      </c>
      <c r="R31" s="10">
        <f t="shared" si="10"/>
        <v>7310112.1051353384</v>
      </c>
      <c r="S31" s="7"/>
      <c r="T31" s="172"/>
      <c r="U31" s="12">
        <v>204</v>
      </c>
      <c r="V31" s="11">
        <f t="shared" si="6"/>
        <v>-76536.04586314231</v>
      </c>
      <c r="W31" s="42">
        <f t="shared" si="7"/>
        <v>-1284.7015960206775</v>
      </c>
      <c r="X31" s="10">
        <f t="shared" si="11"/>
        <v>2778356.38973836</v>
      </c>
    </row>
    <row r="32" spans="2:28" ht="18" x14ac:dyDescent="0.55000000000000004">
      <c r="B32" s="170">
        <v>3</v>
      </c>
      <c r="C32" s="12">
        <v>25</v>
      </c>
      <c r="D32" s="14">
        <f t="shared" si="0"/>
        <v>-70614.106683925216</v>
      </c>
      <c r="E32" s="13">
        <f t="shared" si="1"/>
        <v>-7206.6407752377727</v>
      </c>
      <c r="F32" s="10">
        <f t="shared" si="8"/>
        <v>15944143.171622237</v>
      </c>
      <c r="G32" s="7"/>
      <c r="H32" s="170">
        <v>8</v>
      </c>
      <c r="I32" s="11">
        <v>85</v>
      </c>
      <c r="J32" s="14">
        <f t="shared" si="2"/>
        <v>-72546.21904052321</v>
      </c>
      <c r="K32" s="13">
        <f t="shared" si="3"/>
        <v>-5274.5284186397848</v>
      </c>
      <c r="L32" s="10">
        <f t="shared" si="9"/>
        <v>11648628.044603446</v>
      </c>
      <c r="M32" s="7"/>
      <c r="N32" s="204">
        <v>13</v>
      </c>
      <c r="O32" s="11">
        <v>145</v>
      </c>
      <c r="P32" s="14">
        <f t="shared" si="4"/>
        <v>-74531.197011852099</v>
      </c>
      <c r="Q32" s="42">
        <f t="shared" si="5"/>
        <v>-3289.5504473109027</v>
      </c>
      <c r="R32" s="10">
        <f t="shared" si="10"/>
        <v>7235580.9081234867</v>
      </c>
      <c r="S32" s="7"/>
      <c r="T32" s="170">
        <v>18</v>
      </c>
      <c r="U32" s="12">
        <v>205</v>
      </c>
      <c r="V32" s="14">
        <f t="shared" si="6"/>
        <v>-76570.48708378071</v>
      </c>
      <c r="W32" s="42">
        <f t="shared" si="7"/>
        <v>-1250.2603753822632</v>
      </c>
      <c r="X32" s="10">
        <f t="shared" si="11"/>
        <v>2701785.9026545794</v>
      </c>
    </row>
    <row r="33" spans="2:24" ht="18" x14ac:dyDescent="0.55000000000000004">
      <c r="B33" s="171"/>
      <c r="C33" s="12">
        <v>26</v>
      </c>
      <c r="D33" s="11">
        <f t="shared" si="0"/>
        <v>-70645.883031932986</v>
      </c>
      <c r="E33" s="13">
        <f t="shared" si="1"/>
        <v>-7174.8644272300062</v>
      </c>
      <c r="F33" s="10">
        <f t="shared" si="8"/>
        <v>15873497.288590305</v>
      </c>
      <c r="G33" s="7"/>
      <c r="H33" s="171"/>
      <c r="I33" s="11">
        <v>86</v>
      </c>
      <c r="J33" s="11">
        <f t="shared" si="2"/>
        <v>-72578.864839091446</v>
      </c>
      <c r="K33" s="13">
        <f t="shared" si="3"/>
        <v>-5241.8826200715494</v>
      </c>
      <c r="L33" s="10">
        <f t="shared" si="9"/>
        <v>11576049.179764355</v>
      </c>
      <c r="M33" s="7"/>
      <c r="N33" s="204"/>
      <c r="O33" s="11">
        <v>146</v>
      </c>
      <c r="P33" s="11">
        <f t="shared" si="4"/>
        <v>-74564.736050507432</v>
      </c>
      <c r="Q33" s="42">
        <f t="shared" si="5"/>
        <v>-3256.0114086555691</v>
      </c>
      <c r="R33" s="10">
        <f t="shared" si="10"/>
        <v>7161016.1720729796</v>
      </c>
      <c r="S33" s="7"/>
      <c r="T33" s="171"/>
      <c r="U33" s="12">
        <v>206</v>
      </c>
      <c r="V33" s="11">
        <f t="shared" si="6"/>
        <v>-76604.943802968424</v>
      </c>
      <c r="W33" s="42">
        <f t="shared" si="7"/>
        <v>-1215.8036561945621</v>
      </c>
      <c r="X33" s="10">
        <f t="shared" si="11"/>
        <v>2625180.9588516108</v>
      </c>
    </row>
    <row r="34" spans="2:24" ht="18" x14ac:dyDescent="0.55000000000000004">
      <c r="B34" s="171"/>
      <c r="C34" s="12">
        <v>27</v>
      </c>
      <c r="D34" s="11">
        <f t="shared" si="0"/>
        <v>-70677.673679297353</v>
      </c>
      <c r="E34" s="13">
        <f t="shared" si="1"/>
        <v>-7143.0737798656373</v>
      </c>
      <c r="F34" s="10">
        <f t="shared" si="8"/>
        <v>15802819.614911007</v>
      </c>
      <c r="G34" s="7"/>
      <c r="H34" s="171"/>
      <c r="I34" s="11">
        <v>87</v>
      </c>
      <c r="J34" s="11">
        <f t="shared" si="2"/>
        <v>-72611.525328269025</v>
      </c>
      <c r="K34" s="13">
        <f t="shared" si="3"/>
        <v>-5209.2221308939588</v>
      </c>
      <c r="L34" s="10">
        <f t="shared" si="9"/>
        <v>11503437.654436085</v>
      </c>
      <c r="M34" s="7"/>
      <c r="N34" s="204"/>
      <c r="O34" s="11">
        <v>147</v>
      </c>
      <c r="P34" s="11">
        <f t="shared" si="4"/>
        <v>-74598.290181730146</v>
      </c>
      <c r="Q34" s="42">
        <f t="shared" si="5"/>
        <v>-3222.4572774328408</v>
      </c>
      <c r="R34" s="10">
        <f t="shared" si="10"/>
        <v>7086417.8818912497</v>
      </c>
      <c r="S34" s="7"/>
      <c r="T34" s="171"/>
      <c r="U34" s="12">
        <v>207</v>
      </c>
      <c r="V34" s="11">
        <f t="shared" si="6"/>
        <v>-76639.416027679763</v>
      </c>
      <c r="W34" s="42">
        <f t="shared" si="7"/>
        <v>-1181.331431483226</v>
      </c>
      <c r="X34" s="10">
        <f t="shared" si="11"/>
        <v>2548541.5428239312</v>
      </c>
    </row>
    <row r="35" spans="2:24" ht="18" x14ac:dyDescent="0.55000000000000004">
      <c r="B35" s="171"/>
      <c r="C35" s="12">
        <v>28</v>
      </c>
      <c r="D35" s="11">
        <f t="shared" si="0"/>
        <v>-70709.478632453029</v>
      </c>
      <c r="E35" s="13">
        <f t="shared" si="1"/>
        <v>-7111.2688267099538</v>
      </c>
      <c r="F35" s="10">
        <f t="shared" si="8"/>
        <v>15732110.136278553</v>
      </c>
      <c r="G35" s="7"/>
      <c r="H35" s="171"/>
      <c r="I35" s="11">
        <v>88</v>
      </c>
      <c r="J35" s="11">
        <f t="shared" si="2"/>
        <v>-72644.200514666751</v>
      </c>
      <c r="K35" s="13">
        <f t="shared" si="3"/>
        <v>-5176.5469444962373</v>
      </c>
      <c r="L35" s="10">
        <f t="shared" si="9"/>
        <v>11430793.453921419</v>
      </c>
      <c r="M35" s="7"/>
      <c r="N35" s="204"/>
      <c r="O35" s="11">
        <v>148</v>
      </c>
      <c r="P35" s="11">
        <f t="shared" si="4"/>
        <v>-74631.859412311926</v>
      </c>
      <c r="Q35" s="42">
        <f t="shared" si="5"/>
        <v>-3188.8880468510624</v>
      </c>
      <c r="R35" s="10">
        <f t="shared" si="10"/>
        <v>7011786.0224789381</v>
      </c>
      <c r="S35" s="7"/>
      <c r="T35" s="171"/>
      <c r="U35" s="12">
        <v>208</v>
      </c>
      <c r="V35" s="11">
        <f t="shared" si="6"/>
        <v>-76673.903764892209</v>
      </c>
      <c r="W35" s="42">
        <f t="shared" si="7"/>
        <v>-1146.8436942707701</v>
      </c>
      <c r="X35" s="10">
        <f t="shared" si="11"/>
        <v>2471867.6390590388</v>
      </c>
    </row>
    <row r="36" spans="2:24" ht="18" x14ac:dyDescent="0.55000000000000004">
      <c r="B36" s="171"/>
      <c r="C36" s="12">
        <v>29</v>
      </c>
      <c r="D36" s="11">
        <f t="shared" si="0"/>
        <v>-70741.297897837649</v>
      </c>
      <c r="E36" s="13">
        <f t="shared" si="1"/>
        <v>-7079.4495613253475</v>
      </c>
      <c r="F36" s="10">
        <f t="shared" si="8"/>
        <v>15661368.838380715</v>
      </c>
      <c r="G36" s="7"/>
      <c r="H36" s="171"/>
      <c r="I36" s="11">
        <v>89</v>
      </c>
      <c r="J36" s="11">
        <f t="shared" si="2"/>
        <v>-72676.890404898353</v>
      </c>
      <c r="K36" s="13">
        <f t="shared" si="3"/>
        <v>-5143.8570542646376</v>
      </c>
      <c r="L36" s="10">
        <f t="shared" si="9"/>
        <v>11358116.56351652</v>
      </c>
      <c r="M36" s="7"/>
      <c r="N36" s="204"/>
      <c r="O36" s="11">
        <v>149</v>
      </c>
      <c r="P36" s="11">
        <f t="shared" si="4"/>
        <v>-74665.443749047467</v>
      </c>
      <c r="Q36" s="42">
        <f t="shared" si="5"/>
        <v>-3155.3037101155219</v>
      </c>
      <c r="R36" s="10">
        <f t="shared" si="10"/>
        <v>6937120.5787298903</v>
      </c>
      <c r="S36" s="7"/>
      <c r="T36" s="171"/>
      <c r="U36" s="12">
        <v>209</v>
      </c>
      <c r="V36" s="11">
        <f t="shared" si="6"/>
        <v>-76708.407021586419</v>
      </c>
      <c r="W36" s="42">
        <f t="shared" si="7"/>
        <v>-1112.3404375765685</v>
      </c>
      <c r="X36" s="10">
        <f t="shared" si="11"/>
        <v>2395159.2320374525</v>
      </c>
    </row>
    <row r="37" spans="2:24" ht="18" x14ac:dyDescent="0.55000000000000004">
      <c r="B37" s="171"/>
      <c r="C37" s="12">
        <v>30</v>
      </c>
      <c r="D37" s="11">
        <f t="shared" si="0"/>
        <v>-70773.131481891658</v>
      </c>
      <c r="E37" s="13">
        <f t="shared" si="1"/>
        <v>-7047.6159772713218</v>
      </c>
      <c r="F37" s="10">
        <f t="shared" si="8"/>
        <v>15590595.706898823</v>
      </c>
      <c r="G37" s="7"/>
      <c r="H37" s="171"/>
      <c r="I37" s="11">
        <v>90</v>
      </c>
      <c r="J37" s="11">
        <f t="shared" si="2"/>
        <v>-72709.595005580559</v>
      </c>
      <c r="K37" s="13">
        <f t="shared" si="3"/>
        <v>-5111.1524535824328</v>
      </c>
      <c r="L37" s="10">
        <f t="shared" si="9"/>
        <v>11285406.968510939</v>
      </c>
      <c r="M37" s="7"/>
      <c r="N37" s="204"/>
      <c r="O37" s="11">
        <v>150</v>
      </c>
      <c r="P37" s="11">
        <f t="shared" si="4"/>
        <v>-74699.043198734536</v>
      </c>
      <c r="Q37" s="42">
        <f t="shared" si="5"/>
        <v>-3121.7042604284507</v>
      </c>
      <c r="R37" s="10">
        <f t="shared" si="10"/>
        <v>6862421.5355311558</v>
      </c>
      <c r="S37" s="7"/>
      <c r="T37" s="171"/>
      <c r="U37" s="12">
        <v>210</v>
      </c>
      <c r="V37" s="11">
        <f t="shared" si="6"/>
        <v>-76742.925804746134</v>
      </c>
      <c r="W37" s="42">
        <f t="shared" si="7"/>
        <v>-1077.8216544168547</v>
      </c>
      <c r="X37" s="10">
        <f t="shared" si="11"/>
        <v>2318416.3062327062</v>
      </c>
    </row>
    <row r="38" spans="2:24" ht="18" x14ac:dyDescent="0.55000000000000004">
      <c r="B38" s="171"/>
      <c r="C38" s="12">
        <v>31</v>
      </c>
      <c r="D38" s="11">
        <f t="shared" si="0"/>
        <v>-70804.979391058529</v>
      </c>
      <c r="E38" s="13">
        <f t="shared" si="1"/>
        <v>-7015.7680681044721</v>
      </c>
      <c r="F38" s="10">
        <f t="shared" si="8"/>
        <v>15519790.727507764</v>
      </c>
      <c r="G38" s="7"/>
      <c r="H38" s="171"/>
      <c r="I38" s="11">
        <v>91</v>
      </c>
      <c r="J38" s="11">
        <f t="shared" si="2"/>
        <v>-72742.314323333077</v>
      </c>
      <c r="K38" s="13">
        <f t="shared" si="3"/>
        <v>-5078.4331358299223</v>
      </c>
      <c r="L38" s="10">
        <f t="shared" si="9"/>
        <v>11212664.654187607</v>
      </c>
      <c r="M38" s="7"/>
      <c r="N38" s="204"/>
      <c r="O38" s="11">
        <v>151</v>
      </c>
      <c r="P38" s="11">
        <f t="shared" si="4"/>
        <v>-74732.657768173958</v>
      </c>
      <c r="Q38" s="42">
        <f t="shared" si="5"/>
        <v>-3088.0896909890193</v>
      </c>
      <c r="R38" s="10">
        <f t="shared" si="10"/>
        <v>6787688.8777629817</v>
      </c>
      <c r="S38" s="7"/>
      <c r="T38" s="171"/>
      <c r="U38" s="12">
        <v>211</v>
      </c>
      <c r="V38" s="11">
        <f t="shared" si="6"/>
        <v>-76777.460121358279</v>
      </c>
      <c r="W38" s="42">
        <f t="shared" si="7"/>
        <v>-1043.2873378047188</v>
      </c>
      <c r="X38" s="10">
        <f t="shared" si="11"/>
        <v>2241638.8461113479</v>
      </c>
    </row>
    <row r="39" spans="2:24" ht="18" x14ac:dyDescent="0.55000000000000004">
      <c r="B39" s="171"/>
      <c r="C39" s="12">
        <v>32</v>
      </c>
      <c r="D39" s="11">
        <f t="shared" si="0"/>
        <v>-70836.841631784497</v>
      </c>
      <c r="E39" s="13">
        <f t="shared" si="1"/>
        <v>-6983.9058273784949</v>
      </c>
      <c r="F39" s="10">
        <f t="shared" si="8"/>
        <v>15448953.885875979</v>
      </c>
      <c r="G39" s="7"/>
      <c r="H39" s="171"/>
      <c r="I39" s="11">
        <v>92</v>
      </c>
      <c r="J39" s="11">
        <f t="shared" si="2"/>
        <v>-72775.048364778559</v>
      </c>
      <c r="K39" s="13">
        <f t="shared" si="3"/>
        <v>-5045.699094384423</v>
      </c>
      <c r="L39" s="10">
        <f t="shared" si="9"/>
        <v>11139889.605822828</v>
      </c>
      <c r="M39" s="7"/>
      <c r="N39" s="204"/>
      <c r="O39" s="11">
        <v>152</v>
      </c>
      <c r="P39" s="11">
        <f t="shared" si="4"/>
        <v>-74766.287464169654</v>
      </c>
      <c r="Q39" s="42">
        <f t="shared" si="5"/>
        <v>-3054.4599949933422</v>
      </c>
      <c r="R39" s="10">
        <f t="shared" si="10"/>
        <v>6712922.5902988119</v>
      </c>
      <c r="S39" s="7"/>
      <c r="T39" s="171"/>
      <c r="U39" s="12">
        <v>212</v>
      </c>
      <c r="V39" s="11">
        <f t="shared" si="6"/>
        <v>-76812.009978412883</v>
      </c>
      <c r="W39" s="42">
        <f t="shared" si="7"/>
        <v>-1008.7374807501079</v>
      </c>
      <c r="X39" s="10">
        <f t="shared" si="11"/>
        <v>2164826.8361329352</v>
      </c>
    </row>
    <row r="40" spans="2:24" ht="18" x14ac:dyDescent="0.55000000000000004">
      <c r="B40" s="171"/>
      <c r="C40" s="12">
        <v>33</v>
      </c>
      <c r="D40" s="11">
        <f t="shared" si="0"/>
        <v>-70868.718210518797</v>
      </c>
      <c r="E40" s="13">
        <f t="shared" si="1"/>
        <v>-6952.0292486441913</v>
      </c>
      <c r="F40" s="10">
        <f t="shared" si="8"/>
        <v>15378085.167665461</v>
      </c>
      <c r="G40" s="7"/>
      <c r="H40" s="171"/>
      <c r="I40" s="11">
        <v>93</v>
      </c>
      <c r="J40" s="11">
        <f t="shared" si="2"/>
        <v>-72807.797136542707</v>
      </c>
      <c r="K40" s="13">
        <f t="shared" si="3"/>
        <v>-5012.9503226202714</v>
      </c>
      <c r="L40" s="10">
        <f t="shared" si="9"/>
        <v>11067081.808686284</v>
      </c>
      <c r="M40" s="7"/>
      <c r="N40" s="204"/>
      <c r="O40" s="11">
        <v>153</v>
      </c>
      <c r="P40" s="11">
        <f t="shared" si="4"/>
        <v>-74799.932293528531</v>
      </c>
      <c r="Q40" s="42">
        <f t="shared" si="5"/>
        <v>-3020.8151656344653</v>
      </c>
      <c r="R40" s="10">
        <f t="shared" si="10"/>
        <v>6638122.6580052832</v>
      </c>
      <c r="S40" s="7"/>
      <c r="T40" s="171"/>
      <c r="U40" s="12">
        <v>213</v>
      </c>
      <c r="V40" s="11">
        <f t="shared" si="6"/>
        <v>-76846.57538290316</v>
      </c>
      <c r="W40" s="42">
        <f t="shared" si="7"/>
        <v>-974.17207625982201</v>
      </c>
      <c r="X40" s="10">
        <f t="shared" si="11"/>
        <v>2087980.260750032</v>
      </c>
    </row>
    <row r="41" spans="2:24" ht="18" x14ac:dyDescent="0.55000000000000004">
      <c r="B41" s="171"/>
      <c r="C41" s="12">
        <v>34</v>
      </c>
      <c r="D41" s="11">
        <f t="shared" si="0"/>
        <v>-70900.609133713529</v>
      </c>
      <c r="E41" s="13">
        <f t="shared" si="1"/>
        <v>-6920.1383254494576</v>
      </c>
      <c r="F41" s="10">
        <f t="shared" si="8"/>
        <v>15307184.558531748</v>
      </c>
      <c r="G41" s="7"/>
      <c r="H41" s="171"/>
      <c r="I41" s="11">
        <v>94</v>
      </c>
      <c r="J41" s="11">
        <f t="shared" si="2"/>
        <v>-72840.560645254154</v>
      </c>
      <c r="K41" s="13">
        <f t="shared" si="3"/>
        <v>-4980.1868139088265</v>
      </c>
      <c r="L41" s="10">
        <f t="shared" si="9"/>
        <v>10994241.24804103</v>
      </c>
      <c r="M41" s="7"/>
      <c r="N41" s="204"/>
      <c r="O41" s="11">
        <v>154</v>
      </c>
      <c r="P41" s="11">
        <f t="shared" si="4"/>
        <v>-74833.592263060622</v>
      </c>
      <c r="Q41" s="42">
        <f t="shared" si="5"/>
        <v>-2987.1551961023774</v>
      </c>
      <c r="R41" s="10">
        <f t="shared" si="10"/>
        <v>6563289.0657422226</v>
      </c>
      <c r="S41" s="7"/>
      <c r="T41" s="171"/>
      <c r="U41" s="12">
        <v>214</v>
      </c>
      <c r="V41" s="11">
        <f t="shared" si="6"/>
        <v>-76881.156341825481</v>
      </c>
      <c r="W41" s="42">
        <f t="shared" si="7"/>
        <v>-939.59111733751536</v>
      </c>
      <c r="X41" s="10">
        <f t="shared" si="11"/>
        <v>2011099.1044082067</v>
      </c>
    </row>
    <row r="42" spans="2:24" ht="18" x14ac:dyDescent="0.55000000000000004">
      <c r="B42" s="171"/>
      <c r="C42" s="12">
        <v>35</v>
      </c>
      <c r="D42" s="11">
        <f t="shared" si="0"/>
        <v>-70932.514407823692</v>
      </c>
      <c r="E42" s="13">
        <f t="shared" si="1"/>
        <v>-6888.2330513392872</v>
      </c>
      <c r="F42" s="10">
        <f t="shared" si="8"/>
        <v>15236252.044123925</v>
      </c>
      <c r="G42" s="7"/>
      <c r="H42" s="171"/>
      <c r="I42" s="11">
        <v>95</v>
      </c>
      <c r="J42" s="11">
        <f t="shared" si="2"/>
        <v>-72873.338897544527</v>
      </c>
      <c r="K42" s="13">
        <f t="shared" si="3"/>
        <v>-4947.408561618462</v>
      </c>
      <c r="L42" s="10">
        <f t="shared" si="9"/>
        <v>10921367.909143485</v>
      </c>
      <c r="M42" s="7"/>
      <c r="N42" s="204"/>
      <c r="O42" s="11">
        <v>155</v>
      </c>
      <c r="P42" s="11">
        <f t="shared" si="4"/>
        <v>-74867.267379578989</v>
      </c>
      <c r="Q42" s="42">
        <f t="shared" si="5"/>
        <v>-2953.4800795840006</v>
      </c>
      <c r="R42" s="10">
        <f t="shared" si="10"/>
        <v>6488421.7983626435</v>
      </c>
      <c r="S42" s="7"/>
      <c r="T42" s="171"/>
      <c r="U42" s="12">
        <v>215</v>
      </c>
      <c r="V42" s="11">
        <f t="shared" si="6"/>
        <v>-76915.752862179303</v>
      </c>
      <c r="W42" s="42">
        <f t="shared" si="7"/>
        <v>-904.99459698369412</v>
      </c>
      <c r="X42" s="10">
        <f t="shared" si="11"/>
        <v>1934183.3515460272</v>
      </c>
    </row>
    <row r="43" spans="2:24" ht="18" x14ac:dyDescent="0.55000000000000004">
      <c r="B43" s="171"/>
      <c r="C43" s="12">
        <v>36</v>
      </c>
      <c r="D43" s="11">
        <f t="shared" si="0"/>
        <v>-70964.43403930722</v>
      </c>
      <c r="E43" s="13">
        <f t="shared" si="1"/>
        <v>-6856.3134198557664</v>
      </c>
      <c r="F43" s="10">
        <f t="shared" si="8"/>
        <v>15165287.610084618</v>
      </c>
      <c r="G43" s="7"/>
      <c r="H43" s="172"/>
      <c r="I43" s="11">
        <v>96</v>
      </c>
      <c r="J43" s="11">
        <f t="shared" si="2"/>
        <v>-72906.131900048422</v>
      </c>
      <c r="K43" s="13">
        <f t="shared" si="3"/>
        <v>-4914.6155591145671</v>
      </c>
      <c r="L43" s="10">
        <f t="shared" si="9"/>
        <v>10848461.777243437</v>
      </c>
      <c r="M43" s="7"/>
      <c r="N43" s="204"/>
      <c r="O43" s="11">
        <v>156</v>
      </c>
      <c r="P43" s="11">
        <f t="shared" si="4"/>
        <v>-74900.957649899792</v>
      </c>
      <c r="Q43" s="42">
        <f t="shared" si="5"/>
        <v>-2919.7898092631895</v>
      </c>
      <c r="R43" s="10">
        <f t="shared" si="10"/>
        <v>6413520.8407127438</v>
      </c>
      <c r="S43" s="7"/>
      <c r="T43" s="172"/>
      <c r="U43" s="12">
        <v>216</v>
      </c>
      <c r="V43" s="11">
        <f t="shared" si="6"/>
        <v>-76950.364950967283</v>
      </c>
      <c r="W43" s="42">
        <f t="shared" si="7"/>
        <v>-870.3825081957134</v>
      </c>
      <c r="X43" s="10">
        <f t="shared" si="11"/>
        <v>1857232.98659506</v>
      </c>
    </row>
    <row r="44" spans="2:24" ht="18" x14ac:dyDescent="0.55000000000000004">
      <c r="B44" s="170">
        <v>4</v>
      </c>
      <c r="C44" s="11">
        <v>37</v>
      </c>
      <c r="D44" s="14">
        <f t="shared" si="0"/>
        <v>-70996.368034624902</v>
      </c>
      <c r="E44" s="13">
        <f t="shared" si="1"/>
        <v>-6824.3794245380786</v>
      </c>
      <c r="F44" s="10">
        <f t="shared" si="8"/>
        <v>15094291.242049992</v>
      </c>
      <c r="G44" s="8"/>
      <c r="H44" s="173">
        <v>9</v>
      </c>
      <c r="I44" s="11">
        <v>97</v>
      </c>
      <c r="J44" s="14">
        <f t="shared" si="2"/>
        <v>-72938.939659403448</v>
      </c>
      <c r="K44" s="13">
        <f t="shared" si="3"/>
        <v>-4881.8077997595456</v>
      </c>
      <c r="L44" s="10">
        <f t="shared" si="9"/>
        <v>10775522.837584034</v>
      </c>
      <c r="M44" s="8"/>
      <c r="N44" s="170">
        <v>14</v>
      </c>
      <c r="O44" s="11">
        <v>157</v>
      </c>
      <c r="P44" s="14">
        <f t="shared" si="4"/>
        <v>-74934.663080842249</v>
      </c>
      <c r="Q44" s="42">
        <f t="shared" si="5"/>
        <v>-2886.0843783207347</v>
      </c>
      <c r="R44" s="10">
        <f t="shared" si="10"/>
        <v>6338586.1776319016</v>
      </c>
      <c r="S44" s="7"/>
      <c r="T44" s="170">
        <v>19</v>
      </c>
      <c r="U44" s="12">
        <v>217</v>
      </c>
      <c r="V44" s="14">
        <f t="shared" si="6"/>
        <v>-76984.99261519521</v>
      </c>
      <c r="W44" s="42">
        <f t="shared" si="7"/>
        <v>-835.75484396777813</v>
      </c>
      <c r="X44" s="10">
        <f t="shared" si="11"/>
        <v>1780247.9939798648</v>
      </c>
    </row>
    <row r="45" spans="2:24" ht="18" x14ac:dyDescent="0.55000000000000004">
      <c r="B45" s="171"/>
      <c r="C45" s="11">
        <v>38</v>
      </c>
      <c r="D45" s="11">
        <f t="shared" si="0"/>
        <v>-71028.316400240496</v>
      </c>
      <c r="E45" s="13">
        <f t="shared" si="1"/>
        <v>-6792.4310589224951</v>
      </c>
      <c r="F45" s="10">
        <f t="shared" si="8"/>
        <v>15023262.925649751</v>
      </c>
      <c r="G45" s="8"/>
      <c r="H45" s="173"/>
      <c r="I45" s="11">
        <v>98</v>
      </c>
      <c r="J45" s="11">
        <f t="shared" si="2"/>
        <v>-72971.762182250182</v>
      </c>
      <c r="K45" s="13">
        <f t="shared" si="3"/>
        <v>-4848.9852769128147</v>
      </c>
      <c r="L45" s="10">
        <f t="shared" si="9"/>
        <v>10702551.075401783</v>
      </c>
      <c r="M45" s="8"/>
      <c r="N45" s="171"/>
      <c r="O45" s="11">
        <v>158</v>
      </c>
      <c r="P45" s="11">
        <f t="shared" si="4"/>
        <v>-74968.383679228646</v>
      </c>
      <c r="Q45" s="42">
        <f t="shared" si="5"/>
        <v>-2852.3637799343555</v>
      </c>
      <c r="R45" s="10">
        <f t="shared" si="10"/>
        <v>6263617.7939526727</v>
      </c>
      <c r="S45" s="7"/>
      <c r="T45" s="171"/>
      <c r="U45" s="12">
        <v>218</v>
      </c>
      <c r="V45" s="11">
        <f t="shared" si="6"/>
        <v>-77019.635861872041</v>
      </c>
      <c r="W45" s="42">
        <f t="shared" si="7"/>
        <v>-801.11159729094027</v>
      </c>
      <c r="X45" s="10">
        <f t="shared" si="11"/>
        <v>1703228.3581179928</v>
      </c>
    </row>
    <row r="46" spans="2:24" ht="18" x14ac:dyDescent="0.55000000000000004">
      <c r="B46" s="171"/>
      <c r="C46" s="11">
        <v>39</v>
      </c>
      <c r="D46" s="11">
        <f t="shared" si="0"/>
        <v>-71060.279142620595</v>
      </c>
      <c r="E46" s="13">
        <f t="shared" si="1"/>
        <v>-6760.4683165423903</v>
      </c>
      <c r="F46" s="10">
        <f t="shared" si="8"/>
        <v>14952202.646507131</v>
      </c>
      <c r="G46" s="8"/>
      <c r="H46" s="173"/>
      <c r="I46" s="11">
        <v>99</v>
      </c>
      <c r="J46" s="11">
        <f t="shared" si="2"/>
        <v>-73004.599475232186</v>
      </c>
      <c r="K46" s="13">
        <f t="shared" si="3"/>
        <v>-4816.1479839308031</v>
      </c>
      <c r="L46" s="10">
        <f t="shared" si="9"/>
        <v>10629546.47592655</v>
      </c>
      <c r="M46" s="8"/>
      <c r="N46" s="171"/>
      <c r="O46" s="11">
        <v>159</v>
      </c>
      <c r="P46" s="11">
        <f t="shared" si="4"/>
        <v>-75002.119451884282</v>
      </c>
      <c r="Q46" s="42">
        <f t="shared" si="5"/>
        <v>-2818.6280072787026</v>
      </c>
      <c r="R46" s="10">
        <f t="shared" si="10"/>
        <v>6188615.6745007886</v>
      </c>
      <c r="S46" s="7"/>
      <c r="T46" s="171"/>
      <c r="U46" s="12">
        <v>219</v>
      </c>
      <c r="V46" s="11">
        <f t="shared" si="6"/>
        <v>-77054.294698009893</v>
      </c>
      <c r="W46" s="42">
        <f t="shared" si="7"/>
        <v>-766.45276115309775</v>
      </c>
      <c r="X46" s="10">
        <f t="shared" si="11"/>
        <v>1626174.0634199828</v>
      </c>
    </row>
    <row r="47" spans="2:24" ht="18" x14ac:dyDescent="0.55000000000000004">
      <c r="B47" s="171"/>
      <c r="C47" s="11">
        <v>40</v>
      </c>
      <c r="D47" s="11">
        <f t="shared" si="0"/>
        <v>-71092.256268234778</v>
      </c>
      <c r="E47" s="13">
        <f t="shared" si="1"/>
        <v>-6728.4911909282091</v>
      </c>
      <c r="F47" s="10">
        <f t="shared" si="8"/>
        <v>14881110.390238896</v>
      </c>
      <c r="G47" s="8"/>
      <c r="H47" s="173"/>
      <c r="I47" s="11">
        <v>100</v>
      </c>
      <c r="J47" s="11">
        <f t="shared" si="2"/>
        <v>-73037.451544996045</v>
      </c>
      <c r="K47" s="13">
        <f t="shared" si="3"/>
        <v>-4783.295914166948</v>
      </c>
      <c r="L47" s="10">
        <f t="shared" si="9"/>
        <v>10556509.024381554</v>
      </c>
      <c r="M47" s="8"/>
      <c r="N47" s="171"/>
      <c r="O47" s="11">
        <v>160</v>
      </c>
      <c r="P47" s="11">
        <f t="shared" si="4"/>
        <v>-75035.87040563763</v>
      </c>
      <c r="Q47" s="42">
        <f t="shared" si="5"/>
        <v>-2784.8770535253548</v>
      </c>
      <c r="R47" s="10">
        <f t="shared" si="10"/>
        <v>6113579.8040951509</v>
      </c>
      <c r="S47" s="7"/>
      <c r="T47" s="171"/>
      <c r="U47" s="12">
        <v>220</v>
      </c>
      <c r="V47" s="11">
        <f t="shared" si="6"/>
        <v>-77088.969130623998</v>
      </c>
      <c r="W47" s="42">
        <f t="shared" si="7"/>
        <v>-731.77832853899349</v>
      </c>
      <c r="X47" s="10">
        <f t="shared" si="11"/>
        <v>1549085.0942893587</v>
      </c>
    </row>
    <row r="48" spans="2:24" ht="18" x14ac:dyDescent="0.55000000000000004">
      <c r="B48" s="171"/>
      <c r="C48" s="11">
        <v>41</v>
      </c>
      <c r="D48" s="11">
        <f t="shared" si="0"/>
        <v>-71124.247783555475</v>
      </c>
      <c r="E48" s="13">
        <f t="shared" si="1"/>
        <v>-6696.4996756075034</v>
      </c>
      <c r="F48" s="10">
        <f t="shared" si="8"/>
        <v>14809986.142455341</v>
      </c>
      <c r="G48" s="8"/>
      <c r="H48" s="173"/>
      <c r="I48" s="11">
        <v>101</v>
      </c>
      <c r="J48" s="11">
        <f t="shared" si="2"/>
        <v>-73070.318398191288</v>
      </c>
      <c r="K48" s="13">
        <f t="shared" si="3"/>
        <v>-4750.4290609717</v>
      </c>
      <c r="L48" s="10">
        <f t="shared" si="9"/>
        <v>10483438.705983363</v>
      </c>
      <c r="M48" s="8"/>
      <c r="N48" s="171"/>
      <c r="O48" s="11">
        <v>161</v>
      </c>
      <c r="P48" s="11">
        <f t="shared" si="4"/>
        <v>-75069.636547320173</v>
      </c>
      <c r="Q48" s="42">
        <f t="shared" si="5"/>
        <v>-2751.110911842818</v>
      </c>
      <c r="R48" s="10">
        <f t="shared" si="10"/>
        <v>6038510.1675478304</v>
      </c>
      <c r="S48" s="7"/>
      <c r="T48" s="171"/>
      <c r="U48" s="12">
        <v>221</v>
      </c>
      <c r="V48" s="11">
        <f t="shared" si="6"/>
        <v>-77123.659166732774</v>
      </c>
      <c r="W48" s="42">
        <f t="shared" si="7"/>
        <v>-697.0882924302125</v>
      </c>
      <c r="X48" s="10">
        <f t="shared" si="11"/>
        <v>1471961.4351226259</v>
      </c>
    </row>
    <row r="49" spans="2:24" ht="18" x14ac:dyDescent="0.55000000000000004">
      <c r="B49" s="171"/>
      <c r="C49" s="11">
        <v>42</v>
      </c>
      <c r="D49" s="11">
        <f t="shared" si="0"/>
        <v>-71156.253695058083</v>
      </c>
      <c r="E49" s="13">
        <f t="shared" si="1"/>
        <v>-6664.4937641049046</v>
      </c>
      <c r="F49" s="10">
        <f t="shared" si="8"/>
        <v>14738829.888760284</v>
      </c>
      <c r="G49" s="8"/>
      <c r="H49" s="173"/>
      <c r="I49" s="11">
        <v>102</v>
      </c>
      <c r="J49" s="11">
        <f t="shared" si="2"/>
        <v>-73103.200041470467</v>
      </c>
      <c r="K49" s="13">
        <f t="shared" si="3"/>
        <v>-4717.5474176925127</v>
      </c>
      <c r="L49" s="10">
        <f t="shared" si="9"/>
        <v>10410335.505941892</v>
      </c>
      <c r="M49" s="8"/>
      <c r="N49" s="171"/>
      <c r="O49" s="11">
        <v>162</v>
      </c>
      <c r="P49" s="11">
        <f t="shared" si="4"/>
        <v>-75103.417883766451</v>
      </c>
      <c r="Q49" s="42">
        <f t="shared" si="5"/>
        <v>-2717.3295753965244</v>
      </c>
      <c r="R49" s="10">
        <f t="shared" si="10"/>
        <v>5963406.7496640636</v>
      </c>
      <c r="S49" s="7"/>
      <c r="T49" s="171"/>
      <c r="U49" s="12">
        <v>222</v>
      </c>
      <c r="V49" s="11">
        <f t="shared" si="6"/>
        <v>-77158.364813357795</v>
      </c>
      <c r="W49" s="42">
        <f t="shared" si="7"/>
        <v>-662.38264580518273</v>
      </c>
      <c r="X49" s="10">
        <f t="shared" si="11"/>
        <v>1394803.0703092681</v>
      </c>
    </row>
    <row r="50" spans="2:24" ht="18" x14ac:dyDescent="0.55000000000000004">
      <c r="B50" s="171"/>
      <c r="C50" s="11">
        <v>43</v>
      </c>
      <c r="D50" s="11">
        <f t="shared" si="0"/>
        <v>-71188.27400922087</v>
      </c>
      <c r="E50" s="13">
        <f t="shared" si="1"/>
        <v>-6632.4734499421274</v>
      </c>
      <c r="F50" s="10">
        <f t="shared" si="8"/>
        <v>14667641.614751063</v>
      </c>
      <c r="G50" s="8"/>
      <c r="H50" s="173"/>
      <c r="I50" s="11">
        <v>103</v>
      </c>
      <c r="J50" s="11">
        <f t="shared" si="2"/>
        <v>-73136.096481489134</v>
      </c>
      <c r="K50" s="13">
        <f t="shared" si="3"/>
        <v>-4684.6509776738503</v>
      </c>
      <c r="L50" s="10">
        <f t="shared" si="9"/>
        <v>10337199.409460403</v>
      </c>
      <c r="M50" s="8"/>
      <c r="N50" s="171"/>
      <c r="O50" s="11">
        <v>163</v>
      </c>
      <c r="P50" s="11">
        <f t="shared" si="4"/>
        <v>-75137.214421814162</v>
      </c>
      <c r="Q50" s="42">
        <f t="shared" si="5"/>
        <v>-2683.5330373488291</v>
      </c>
      <c r="R50" s="10">
        <f t="shared" si="10"/>
        <v>5888269.5352422493</v>
      </c>
      <c r="S50" s="7"/>
      <c r="T50" s="171"/>
      <c r="U50" s="12">
        <v>223</v>
      </c>
      <c r="V50" s="11">
        <f t="shared" si="6"/>
        <v>-77193.086077523811</v>
      </c>
      <c r="W50" s="42">
        <f t="shared" si="7"/>
        <v>-627.66138163917185</v>
      </c>
      <c r="X50" s="10">
        <f t="shared" si="11"/>
        <v>1317609.9842317442</v>
      </c>
    </row>
    <row r="51" spans="2:24" ht="18" x14ac:dyDescent="0.55000000000000004">
      <c r="B51" s="171"/>
      <c r="C51" s="11">
        <v>44</v>
      </c>
      <c r="D51" s="11">
        <f t="shared" si="0"/>
        <v>-71220.308732525009</v>
      </c>
      <c r="E51" s="13">
        <f t="shared" si="1"/>
        <v>-6600.4387266379781</v>
      </c>
      <c r="F51" s="10">
        <f t="shared" si="8"/>
        <v>14596421.306018539</v>
      </c>
      <c r="G51" s="8"/>
      <c r="H51" s="173"/>
      <c r="I51" s="11">
        <v>104</v>
      </c>
      <c r="J51" s="11">
        <f t="shared" si="2"/>
        <v>-73169.007724905809</v>
      </c>
      <c r="K51" s="13">
        <f t="shared" si="3"/>
        <v>-4651.7397342571812</v>
      </c>
      <c r="L51" s="10">
        <f t="shared" si="9"/>
        <v>10264030.401735498</v>
      </c>
      <c r="M51" s="8"/>
      <c r="N51" s="171"/>
      <c r="O51" s="11">
        <v>164</v>
      </c>
      <c r="P51" s="11">
        <f t="shared" si="4"/>
        <v>-75171.026168303972</v>
      </c>
      <c r="Q51" s="42">
        <f t="shared" si="5"/>
        <v>-2649.7212908590127</v>
      </c>
      <c r="R51" s="10">
        <f t="shared" si="10"/>
        <v>5813098.5090739457</v>
      </c>
      <c r="S51" s="7"/>
      <c r="T51" s="171"/>
      <c r="U51" s="12">
        <v>224</v>
      </c>
      <c r="V51" s="11">
        <f t="shared" si="6"/>
        <v>-77227.822966258711</v>
      </c>
      <c r="W51" s="42">
        <f t="shared" si="7"/>
        <v>-592.92449290428613</v>
      </c>
      <c r="X51" s="10">
        <f t="shared" si="11"/>
        <v>1240382.1612654855</v>
      </c>
    </row>
    <row r="52" spans="2:24" ht="18" x14ac:dyDescent="0.55000000000000004">
      <c r="B52" s="171"/>
      <c r="C52" s="11">
        <v>45</v>
      </c>
      <c r="D52" s="11">
        <f t="shared" si="0"/>
        <v>-71252.357871454646</v>
      </c>
      <c r="E52" s="13">
        <f t="shared" si="1"/>
        <v>-6568.3895877083423</v>
      </c>
      <c r="F52" s="10">
        <f t="shared" si="8"/>
        <v>14525168.948147085</v>
      </c>
      <c r="G52" s="8"/>
      <c r="H52" s="173"/>
      <c r="I52" s="11">
        <v>105</v>
      </c>
      <c r="J52" s="11">
        <f t="shared" si="2"/>
        <v>-73201.933778382023</v>
      </c>
      <c r="K52" s="13">
        <f t="shared" si="3"/>
        <v>-4618.8136807809733</v>
      </c>
      <c r="L52" s="10">
        <f t="shared" si="9"/>
        <v>10190828.467957115</v>
      </c>
      <c r="M52" s="8"/>
      <c r="N52" s="171"/>
      <c r="O52" s="11">
        <v>165</v>
      </c>
      <c r="P52" s="11">
        <f t="shared" si="4"/>
        <v>-75204.853130079719</v>
      </c>
      <c r="Q52" s="42">
        <f t="shared" si="5"/>
        <v>-2615.8943290832758</v>
      </c>
      <c r="R52" s="10">
        <f t="shared" si="10"/>
        <v>5737893.6559438659</v>
      </c>
      <c r="S52" s="7"/>
      <c r="T52" s="171"/>
      <c r="U52" s="12">
        <v>225</v>
      </c>
      <c r="V52" s="11">
        <f t="shared" si="6"/>
        <v>-77262.575486593516</v>
      </c>
      <c r="W52" s="42">
        <f t="shared" si="7"/>
        <v>-558.17197256946963</v>
      </c>
      <c r="X52" s="10">
        <f t="shared" si="11"/>
        <v>1163119.585778892</v>
      </c>
    </row>
    <row r="53" spans="2:24" ht="18" x14ac:dyDescent="0.55000000000000004">
      <c r="B53" s="171"/>
      <c r="C53" s="11">
        <v>46</v>
      </c>
      <c r="D53" s="11">
        <f t="shared" si="0"/>
        <v>-71284.421432496791</v>
      </c>
      <c r="E53" s="13">
        <f t="shared" si="1"/>
        <v>-6536.3260266661882</v>
      </c>
      <c r="F53" s="10">
        <f t="shared" si="8"/>
        <v>14453884.526714588</v>
      </c>
      <c r="G53" s="8"/>
      <c r="H53" s="173"/>
      <c r="I53" s="11">
        <v>106</v>
      </c>
      <c r="J53" s="11">
        <f t="shared" si="2"/>
        <v>-73234.874648582292</v>
      </c>
      <c r="K53" s="13">
        <f t="shared" si="3"/>
        <v>-4585.8728105807013</v>
      </c>
      <c r="L53" s="10">
        <f t="shared" si="9"/>
        <v>10117593.593308533</v>
      </c>
      <c r="M53" s="8"/>
      <c r="N53" s="171"/>
      <c r="O53" s="11">
        <v>166</v>
      </c>
      <c r="P53" s="11">
        <f t="shared" si="4"/>
        <v>-75238.695313988239</v>
      </c>
      <c r="Q53" s="42">
        <f t="shared" si="5"/>
        <v>-2582.05214517474</v>
      </c>
      <c r="R53" s="10">
        <f t="shared" si="10"/>
        <v>5662654.9606298776</v>
      </c>
      <c r="S53" s="7"/>
      <c r="T53" s="171"/>
      <c r="U53" s="12">
        <v>226</v>
      </c>
      <c r="V53" s="11">
        <f t="shared" si="6"/>
        <v>-77297.343645562491</v>
      </c>
      <c r="W53" s="42">
        <f t="shared" si="7"/>
        <v>-523.40381360050253</v>
      </c>
      <c r="X53" s="10">
        <f t="shared" si="11"/>
        <v>1085822.2421333296</v>
      </c>
    </row>
    <row r="54" spans="2:24" ht="18" x14ac:dyDescent="0.55000000000000004">
      <c r="B54" s="171"/>
      <c r="C54" s="11">
        <v>47</v>
      </c>
      <c r="D54" s="11">
        <f t="shared" si="0"/>
        <v>-71316.499422141438</v>
      </c>
      <c r="E54" s="13">
        <f t="shared" si="1"/>
        <v>-6504.2480370215644</v>
      </c>
      <c r="F54" s="10">
        <f t="shared" si="8"/>
        <v>14382568.027292445</v>
      </c>
      <c r="G54" s="8"/>
      <c r="H54" s="173"/>
      <c r="I54" s="11">
        <v>107</v>
      </c>
      <c r="J54" s="11">
        <f t="shared" si="2"/>
        <v>-73267.830342174144</v>
      </c>
      <c r="K54" s="13">
        <f t="shared" si="3"/>
        <v>-4552.9171169888396</v>
      </c>
      <c r="L54" s="10">
        <f t="shared" si="9"/>
        <v>10044325.762966359</v>
      </c>
      <c r="M54" s="8"/>
      <c r="N54" s="171"/>
      <c r="O54" s="11">
        <v>167</v>
      </c>
      <c r="P54" s="11">
        <f t="shared" si="4"/>
        <v>-75272.552726879541</v>
      </c>
      <c r="Q54" s="42">
        <f t="shared" si="5"/>
        <v>-2548.1947322834453</v>
      </c>
      <c r="R54" s="10">
        <f t="shared" si="10"/>
        <v>5587382.4079029979</v>
      </c>
      <c r="S54" s="7"/>
      <c r="T54" s="171"/>
      <c r="U54" s="12">
        <v>227</v>
      </c>
      <c r="V54" s="11">
        <f t="shared" si="6"/>
        <v>-77332.127450202985</v>
      </c>
      <c r="W54" s="42">
        <f t="shared" si="7"/>
        <v>-488.62000895999944</v>
      </c>
      <c r="X54" s="10">
        <f t="shared" si="11"/>
        <v>1008490.1146831267</v>
      </c>
    </row>
    <row r="55" spans="2:24" ht="18" x14ac:dyDescent="0.55000000000000004">
      <c r="B55" s="172"/>
      <c r="C55" s="11">
        <v>48</v>
      </c>
      <c r="D55" s="11">
        <f t="shared" si="0"/>
        <v>-71348.591846881391</v>
      </c>
      <c r="E55" s="13">
        <f t="shared" si="1"/>
        <v>-6472.1556122816</v>
      </c>
      <c r="F55" s="10">
        <f t="shared" si="8"/>
        <v>14311219.435445564</v>
      </c>
      <c r="G55" s="8"/>
      <c r="H55" s="173"/>
      <c r="I55" s="11">
        <v>108</v>
      </c>
      <c r="J55" s="11">
        <f t="shared" si="2"/>
        <v>-73300.800865828118</v>
      </c>
      <c r="K55" s="13">
        <f t="shared" si="3"/>
        <v>-4519.9465933348611</v>
      </c>
      <c r="L55" s="10">
        <f t="shared" si="9"/>
        <v>9971024.96210053</v>
      </c>
      <c r="M55" s="8"/>
      <c r="N55" s="172"/>
      <c r="O55" s="11">
        <v>168</v>
      </c>
      <c r="P55" s="11">
        <f t="shared" si="4"/>
        <v>-75306.425375606646</v>
      </c>
      <c r="Q55" s="42">
        <f t="shared" si="5"/>
        <v>-2514.3220835563493</v>
      </c>
      <c r="R55" s="10">
        <f t="shared" si="10"/>
        <v>5512075.9825273911</v>
      </c>
      <c r="S55" s="7"/>
      <c r="T55" s="172"/>
      <c r="U55" s="12">
        <v>228</v>
      </c>
      <c r="V55" s="11">
        <f t="shared" si="6"/>
        <v>-77366.926907555579</v>
      </c>
      <c r="W55" s="42">
        <f t="shared" si="7"/>
        <v>-453.82055160740816</v>
      </c>
      <c r="X55" s="10">
        <f t="shared" si="11"/>
        <v>931123.18777557113</v>
      </c>
    </row>
    <row r="56" spans="2:24" ht="18" x14ac:dyDescent="0.55000000000000004">
      <c r="B56" s="171">
        <v>5</v>
      </c>
      <c r="C56" s="12">
        <v>49</v>
      </c>
      <c r="D56" s="14">
        <f t="shared" si="0"/>
        <v>-71380.698713212492</v>
      </c>
      <c r="E56" s="13">
        <f t="shared" si="1"/>
        <v>-6440.0487459505048</v>
      </c>
      <c r="F56" s="10">
        <f t="shared" si="8"/>
        <v>14239838.736732351</v>
      </c>
      <c r="G56" s="7"/>
      <c r="H56" s="170">
        <v>10</v>
      </c>
      <c r="I56" s="11">
        <v>109</v>
      </c>
      <c r="J56" s="14">
        <f t="shared" si="2"/>
        <v>-73333.786226217751</v>
      </c>
      <c r="K56" s="13">
        <f t="shared" si="3"/>
        <v>-4486.9612329452393</v>
      </c>
      <c r="L56" s="10">
        <f t="shared" si="9"/>
        <v>9897691.1758743115</v>
      </c>
      <c r="M56" s="7"/>
      <c r="N56" s="170">
        <v>15</v>
      </c>
      <c r="O56" s="11">
        <v>169</v>
      </c>
      <c r="P56" s="14">
        <f t="shared" si="4"/>
        <v>-75340.31326702566</v>
      </c>
      <c r="Q56" s="42">
        <f t="shared" si="5"/>
        <v>-2480.4341921373266</v>
      </c>
      <c r="R56" s="10">
        <f t="shared" si="10"/>
        <v>5436735.669260365</v>
      </c>
      <c r="S56" s="7"/>
      <c r="T56" s="171">
        <v>20</v>
      </c>
      <c r="U56" s="12">
        <v>229</v>
      </c>
      <c r="V56" s="14">
        <f t="shared" si="6"/>
        <v>-77401.742024663981</v>
      </c>
      <c r="W56" s="42">
        <f t="shared" si="7"/>
        <v>-419.00543449900806</v>
      </c>
      <c r="X56" s="10">
        <f t="shared" si="11"/>
        <v>853721.44575090718</v>
      </c>
    </row>
    <row r="57" spans="2:24" ht="18" x14ac:dyDescent="0.55000000000000004">
      <c r="B57" s="171"/>
      <c r="C57" s="12">
        <v>50</v>
      </c>
      <c r="D57" s="11">
        <f t="shared" si="0"/>
        <v>-71412.820027633439</v>
      </c>
      <c r="E57" s="13">
        <f t="shared" si="1"/>
        <v>-6407.9274315295588</v>
      </c>
      <c r="F57" s="10">
        <f t="shared" si="8"/>
        <v>14168425.916704718</v>
      </c>
      <c r="G57" s="7"/>
      <c r="H57" s="171"/>
      <c r="I57" s="11">
        <v>110</v>
      </c>
      <c r="J57" s="11">
        <f t="shared" si="2"/>
        <v>-73366.786430019536</v>
      </c>
      <c r="K57" s="13">
        <f t="shared" si="3"/>
        <v>-4453.961029143441</v>
      </c>
      <c r="L57" s="10">
        <f t="shared" si="9"/>
        <v>9824324.3894442916</v>
      </c>
      <c r="M57" s="7"/>
      <c r="N57" s="171"/>
      <c r="O57" s="11">
        <v>170</v>
      </c>
      <c r="P57" s="11">
        <f t="shared" si="4"/>
        <v>-75374.216407995817</v>
      </c>
      <c r="Q57" s="42">
        <f t="shared" si="5"/>
        <v>-2446.5310511671651</v>
      </c>
      <c r="R57" s="10">
        <f t="shared" si="10"/>
        <v>5361361.4528523693</v>
      </c>
      <c r="S57" s="7"/>
      <c r="T57" s="171"/>
      <c r="U57" s="12">
        <v>230</v>
      </c>
      <c r="V57" s="11">
        <f t="shared" si="6"/>
        <v>-77436.572808575089</v>
      </c>
      <c r="W57" s="42">
        <f t="shared" si="7"/>
        <v>-384.17465058790918</v>
      </c>
      <c r="X57" s="10">
        <f t="shared" si="11"/>
        <v>776284.87294233206</v>
      </c>
    </row>
    <row r="58" spans="2:24" ht="18" x14ac:dyDescent="0.55000000000000004">
      <c r="B58" s="171"/>
      <c r="C58" s="12">
        <v>51</v>
      </c>
      <c r="D58" s="11">
        <f t="shared" si="0"/>
        <v>-71444.955796645867</v>
      </c>
      <c r="E58" s="13">
        <f t="shared" si="1"/>
        <v>-6375.7916625171229</v>
      </c>
      <c r="F58" s="10">
        <f t="shared" si="8"/>
        <v>14096980.960908072</v>
      </c>
      <c r="G58" s="7"/>
      <c r="H58" s="171"/>
      <c r="I58" s="11">
        <v>111</v>
      </c>
      <c r="J58" s="11">
        <f t="shared" si="2"/>
        <v>-73399.801483913063</v>
      </c>
      <c r="K58" s="13">
        <f t="shared" si="3"/>
        <v>-4420.9459752499315</v>
      </c>
      <c r="L58" s="10">
        <f t="shared" si="9"/>
        <v>9750924.5879603792</v>
      </c>
      <c r="M58" s="7"/>
      <c r="N58" s="171"/>
      <c r="O58" s="11">
        <v>171</v>
      </c>
      <c r="P58" s="11">
        <f t="shared" si="4"/>
        <v>-75408.134805379421</v>
      </c>
      <c r="Q58" s="42">
        <f t="shared" si="5"/>
        <v>-2412.6126537835667</v>
      </c>
      <c r="R58" s="10">
        <f t="shared" si="10"/>
        <v>5285953.3180469899</v>
      </c>
      <c r="S58" s="7"/>
      <c r="T58" s="171"/>
      <c r="U58" s="12">
        <v>231</v>
      </c>
      <c r="V58" s="11">
        <f t="shared" si="6"/>
        <v>-77471.41926633894</v>
      </c>
      <c r="W58" s="42">
        <f t="shared" si="7"/>
        <v>-349.32819282405046</v>
      </c>
      <c r="X58" s="10">
        <f t="shared" si="11"/>
        <v>698813.45367599314</v>
      </c>
    </row>
    <row r="59" spans="2:24" ht="18" x14ac:dyDescent="0.55000000000000004">
      <c r="B59" s="171"/>
      <c r="C59" s="12">
        <v>52</v>
      </c>
      <c r="D59" s="11">
        <f t="shared" si="0"/>
        <v>-71477.106026754365</v>
      </c>
      <c r="E59" s="13">
        <f t="shared" si="1"/>
        <v>-6343.6414324086318</v>
      </c>
      <c r="F59" s="10">
        <f t="shared" si="8"/>
        <v>14025503.854881318</v>
      </c>
      <c r="G59" s="7"/>
      <c r="H59" s="171"/>
      <c r="I59" s="11">
        <v>112</v>
      </c>
      <c r="J59" s="11">
        <f t="shared" si="2"/>
        <v>-73432.831394580804</v>
      </c>
      <c r="K59" s="13">
        <f t="shared" si="3"/>
        <v>-4387.9160645821703</v>
      </c>
      <c r="L59" s="10">
        <f t="shared" si="9"/>
        <v>9677491.7565657981</v>
      </c>
      <c r="M59" s="7"/>
      <c r="N59" s="171"/>
      <c r="O59" s="11">
        <v>172</v>
      </c>
      <c r="P59" s="11">
        <f t="shared" si="4"/>
        <v>-75442.068466041848</v>
      </c>
      <c r="Q59" s="42">
        <f t="shared" si="5"/>
        <v>-2378.678993121146</v>
      </c>
      <c r="R59" s="10">
        <f t="shared" si="10"/>
        <v>5210511.2495809477</v>
      </c>
      <c r="S59" s="7"/>
      <c r="T59" s="171"/>
      <c r="U59" s="12">
        <v>232</v>
      </c>
      <c r="V59" s="11">
        <f t="shared" si="6"/>
        <v>-77506.281405008791</v>
      </c>
      <c r="W59" s="42">
        <f t="shared" si="7"/>
        <v>-314.46605415419793</v>
      </c>
      <c r="X59" s="10">
        <f t="shared" si="11"/>
        <v>621307.17227098439</v>
      </c>
    </row>
    <row r="60" spans="2:24" ht="18" x14ac:dyDescent="0.55000000000000004">
      <c r="B60" s="171"/>
      <c r="C60" s="12">
        <v>53</v>
      </c>
      <c r="D60" s="11">
        <f t="shared" si="0"/>
        <v>-71509.270724466391</v>
      </c>
      <c r="E60" s="13">
        <f t="shared" si="1"/>
        <v>-6311.4767346965928</v>
      </c>
      <c r="F60" s="10">
        <f t="shared" si="8"/>
        <v>13953994.584156852</v>
      </c>
      <c r="G60" s="7"/>
      <c r="H60" s="171"/>
      <c r="I60" s="11">
        <v>113</v>
      </c>
      <c r="J60" s="11">
        <f t="shared" si="2"/>
        <v>-73465.876168708375</v>
      </c>
      <c r="K60" s="13">
        <f t="shared" si="3"/>
        <v>-4354.8712904546092</v>
      </c>
      <c r="L60" s="10">
        <f t="shared" si="9"/>
        <v>9604025.8803970888</v>
      </c>
      <c r="M60" s="7"/>
      <c r="N60" s="171"/>
      <c r="O60" s="11">
        <v>173</v>
      </c>
      <c r="P60" s="11">
        <f t="shared" si="4"/>
        <v>-75476.017396851559</v>
      </c>
      <c r="Q60" s="42">
        <f t="shared" si="5"/>
        <v>-2344.7300623114274</v>
      </c>
      <c r="R60" s="10">
        <f t="shared" si="10"/>
        <v>5135035.2321840962</v>
      </c>
      <c r="S60" s="7"/>
      <c r="T60" s="171"/>
      <c r="U60" s="12">
        <v>233</v>
      </c>
      <c r="V60" s="11">
        <f t="shared" si="6"/>
        <v>-77541.159231641039</v>
      </c>
      <c r="W60" s="42">
        <f t="shared" si="7"/>
        <v>-279.58822752194396</v>
      </c>
      <c r="X60" s="10">
        <f t="shared" si="11"/>
        <v>543766.01303934329</v>
      </c>
    </row>
    <row r="61" spans="2:24" ht="18" x14ac:dyDescent="0.55000000000000004">
      <c r="B61" s="171"/>
      <c r="C61" s="12">
        <v>54</v>
      </c>
      <c r="D61" s="11">
        <f t="shared" si="0"/>
        <v>-71541.449896292397</v>
      </c>
      <c r="E61" s="13">
        <f t="shared" si="1"/>
        <v>-6279.2975628705826</v>
      </c>
      <c r="F61" s="10">
        <f t="shared" si="8"/>
        <v>13882453.134260559</v>
      </c>
      <c r="G61" s="7"/>
      <c r="H61" s="171"/>
      <c r="I61" s="11">
        <v>114</v>
      </c>
      <c r="J61" s="11">
        <f t="shared" si="2"/>
        <v>-73498.935812984302</v>
      </c>
      <c r="K61" s="13">
        <f t="shared" si="3"/>
        <v>-4321.8116461786904</v>
      </c>
      <c r="L61" s="10">
        <f t="shared" si="9"/>
        <v>9530526.9445841052</v>
      </c>
      <c r="M61" s="7"/>
      <c r="N61" s="171"/>
      <c r="O61" s="11">
        <v>174</v>
      </c>
      <c r="P61" s="11">
        <f t="shared" si="4"/>
        <v>-75509.981604680142</v>
      </c>
      <c r="Q61" s="42">
        <f t="shared" si="5"/>
        <v>-2310.7658544828441</v>
      </c>
      <c r="R61" s="10">
        <f t="shared" si="10"/>
        <v>5059525.2505794158</v>
      </c>
      <c r="S61" s="7"/>
      <c r="T61" s="171"/>
      <c r="U61" s="12">
        <v>234</v>
      </c>
      <c r="V61" s="11">
        <f t="shared" si="6"/>
        <v>-77576.052753295284</v>
      </c>
      <c r="W61" s="42">
        <f t="shared" si="7"/>
        <v>-244.69470586770549</v>
      </c>
      <c r="X61" s="10">
        <f t="shared" si="11"/>
        <v>466189.96028604801</v>
      </c>
    </row>
    <row r="62" spans="2:24" ht="18" x14ac:dyDescent="0.55000000000000004">
      <c r="B62" s="171"/>
      <c r="C62" s="12">
        <v>55</v>
      </c>
      <c r="D62" s="11">
        <f t="shared" si="0"/>
        <v>-71573.643548745735</v>
      </c>
      <c r="E62" s="13">
        <f t="shared" si="1"/>
        <v>-6247.1039104172505</v>
      </c>
      <c r="F62" s="10">
        <f t="shared" si="8"/>
        <v>13810879.490711814</v>
      </c>
      <c r="G62" s="7"/>
      <c r="H62" s="171"/>
      <c r="I62" s="11">
        <v>115</v>
      </c>
      <c r="J62" s="11">
        <f t="shared" si="2"/>
        <v>-73532.010334100138</v>
      </c>
      <c r="K62" s="13">
        <f t="shared" si="3"/>
        <v>-4288.7371250628476</v>
      </c>
      <c r="L62" s="10">
        <f t="shared" si="9"/>
        <v>9456994.9342500046</v>
      </c>
      <c r="M62" s="7"/>
      <c r="N62" s="171"/>
      <c r="O62" s="11">
        <v>175</v>
      </c>
      <c r="P62" s="11">
        <f t="shared" si="4"/>
        <v>-75543.961096402243</v>
      </c>
      <c r="Q62" s="42">
        <f t="shared" si="5"/>
        <v>-2276.786362760738</v>
      </c>
      <c r="R62" s="10">
        <f t="shared" si="10"/>
        <v>4983981.2894830136</v>
      </c>
      <c r="S62" s="7"/>
      <c r="T62" s="171"/>
      <c r="U62" s="12">
        <v>235</v>
      </c>
      <c r="V62" s="11">
        <f t="shared" si="6"/>
        <v>-77610.961977034269</v>
      </c>
      <c r="W62" s="42">
        <f t="shared" si="7"/>
        <v>-209.78548212872263</v>
      </c>
      <c r="X62" s="10">
        <f t="shared" si="11"/>
        <v>388578.99830901372</v>
      </c>
    </row>
    <row r="63" spans="2:24" ht="18" x14ac:dyDescent="0.55000000000000004">
      <c r="B63" s="171"/>
      <c r="C63" s="12">
        <v>56</v>
      </c>
      <c r="D63" s="11">
        <f t="shared" si="0"/>
        <v>-71605.851688342678</v>
      </c>
      <c r="E63" s="13">
        <f t="shared" si="1"/>
        <v>-6214.8957708203152</v>
      </c>
      <c r="F63" s="10">
        <f t="shared" si="8"/>
        <v>13739273.639023472</v>
      </c>
      <c r="G63" s="7"/>
      <c r="H63" s="171"/>
      <c r="I63" s="11">
        <v>116</v>
      </c>
      <c r="J63" s="11">
        <f t="shared" si="2"/>
        <v>-73565.09973875049</v>
      </c>
      <c r="K63" s="13">
        <f t="shared" si="3"/>
        <v>-4255.6477204125031</v>
      </c>
      <c r="L63" s="10">
        <f t="shared" si="9"/>
        <v>9383429.834511254</v>
      </c>
      <c r="M63" s="7"/>
      <c r="N63" s="171"/>
      <c r="O63" s="11">
        <v>176</v>
      </c>
      <c r="P63" s="11">
        <f t="shared" si="4"/>
        <v>-75577.955878895635</v>
      </c>
      <c r="Q63" s="42">
        <f t="shared" si="5"/>
        <v>-2242.7915802673569</v>
      </c>
      <c r="R63" s="10">
        <f t="shared" si="10"/>
        <v>4908403.3336041179</v>
      </c>
      <c r="S63" s="7"/>
      <c r="T63" s="171"/>
      <c r="U63" s="12">
        <v>236</v>
      </c>
      <c r="V63" s="11">
        <f t="shared" si="6"/>
        <v>-77645.886909923924</v>
      </c>
      <c r="W63" s="42">
        <f t="shared" si="7"/>
        <v>-174.86054923905718</v>
      </c>
      <c r="X63" s="10">
        <f t="shared" si="11"/>
        <v>310933.1113990898</v>
      </c>
    </row>
    <row r="64" spans="2:24" ht="18" x14ac:dyDescent="0.55000000000000004">
      <c r="B64" s="171"/>
      <c r="C64" s="12">
        <v>57</v>
      </c>
      <c r="D64" s="11">
        <f t="shared" si="0"/>
        <v>-71638.074321602428</v>
      </c>
      <c r="E64" s="13">
        <f t="shared" si="1"/>
        <v>-6182.6731375605614</v>
      </c>
      <c r="F64" s="10">
        <f t="shared" si="8"/>
        <v>13667635.56470187</v>
      </c>
      <c r="G64" s="7"/>
      <c r="H64" s="171"/>
      <c r="I64" s="11">
        <v>117</v>
      </c>
      <c r="J64" s="11">
        <f t="shared" si="2"/>
        <v>-73598.204033632923</v>
      </c>
      <c r="K64" s="13">
        <f t="shared" si="3"/>
        <v>-4222.5434255300643</v>
      </c>
      <c r="L64" s="10">
        <f t="shared" si="9"/>
        <v>9309831.6304776203</v>
      </c>
      <c r="M64" s="7"/>
      <c r="N64" s="171"/>
      <c r="O64" s="11">
        <v>177</v>
      </c>
      <c r="P64" s="11">
        <f t="shared" si="4"/>
        <v>-75611.965959041132</v>
      </c>
      <c r="Q64" s="42">
        <f t="shared" si="5"/>
        <v>-2208.7815001218537</v>
      </c>
      <c r="R64" s="10">
        <f t="shared" si="10"/>
        <v>4832791.3676450765</v>
      </c>
      <c r="S64" s="7"/>
      <c r="T64" s="171"/>
      <c r="U64" s="12">
        <v>237</v>
      </c>
      <c r="V64" s="11">
        <f t="shared" si="6"/>
        <v>-77680.82755903338</v>
      </c>
      <c r="W64" s="42">
        <f t="shared" si="7"/>
        <v>-139.91990012959141</v>
      </c>
      <c r="X64" s="10">
        <f t="shared" si="11"/>
        <v>233252.28384005642</v>
      </c>
    </row>
    <row r="65" spans="2:24" ht="18" x14ac:dyDescent="0.55000000000000004">
      <c r="B65" s="171"/>
      <c r="C65" s="12">
        <v>58</v>
      </c>
      <c r="D65" s="11">
        <f t="shared" si="0"/>
        <v>-71670.311455047136</v>
      </c>
      <c r="E65" s="13">
        <f t="shared" si="1"/>
        <v>-6150.4360041158407</v>
      </c>
      <c r="F65" s="10">
        <f t="shared" si="8"/>
        <v>13595965.253246823</v>
      </c>
      <c r="G65" s="7"/>
      <c r="H65" s="171"/>
      <c r="I65" s="11">
        <v>118</v>
      </c>
      <c r="J65" s="11">
        <f t="shared" si="2"/>
        <v>-73631.323225448068</v>
      </c>
      <c r="K65" s="13">
        <f t="shared" si="3"/>
        <v>-4189.4242337149308</v>
      </c>
      <c r="L65" s="10">
        <f t="shared" si="9"/>
        <v>9236200.3072521724</v>
      </c>
      <c r="M65" s="7"/>
      <c r="N65" s="171"/>
      <c r="O65" s="11">
        <v>178</v>
      </c>
      <c r="P65" s="11">
        <f t="shared" si="4"/>
        <v>-75645.991343722693</v>
      </c>
      <c r="Q65" s="42">
        <f t="shared" si="5"/>
        <v>-2174.7561154402856</v>
      </c>
      <c r="R65" s="10">
        <f t="shared" si="10"/>
        <v>4757145.3763013538</v>
      </c>
      <c r="S65" s="7"/>
      <c r="T65" s="171"/>
      <c r="U65" s="12">
        <v>238</v>
      </c>
      <c r="V65" s="11">
        <f t="shared" si="6"/>
        <v>-77715.783931434955</v>
      </c>
      <c r="W65" s="42">
        <f t="shared" si="7"/>
        <v>-104.96352772802638</v>
      </c>
      <c r="X65" s="10">
        <f t="shared" si="11"/>
        <v>155536.49990862148</v>
      </c>
    </row>
    <row r="66" spans="2:24" ht="18" x14ac:dyDescent="0.55000000000000004">
      <c r="B66" s="171"/>
      <c r="C66" s="12">
        <v>59</v>
      </c>
      <c r="D66" s="11">
        <f t="shared" si="0"/>
        <v>-71702.563095201927</v>
      </c>
      <c r="E66" s="13">
        <f t="shared" si="1"/>
        <v>-6118.1843639610697</v>
      </c>
      <c r="F66" s="10">
        <f t="shared" si="8"/>
        <v>13524262.690151621</v>
      </c>
      <c r="G66" s="7"/>
      <c r="H66" s="171"/>
      <c r="I66" s="11">
        <v>119</v>
      </c>
      <c r="J66" s="11">
        <f t="shared" si="2"/>
        <v>-73664.457320899513</v>
      </c>
      <c r="K66" s="13">
        <f t="shared" si="3"/>
        <v>-4156.2901382634782</v>
      </c>
      <c r="L66" s="10">
        <f t="shared" si="9"/>
        <v>9162535.8499312736</v>
      </c>
      <c r="M66" s="7"/>
      <c r="N66" s="171"/>
      <c r="O66" s="11">
        <v>179</v>
      </c>
      <c r="P66" s="11">
        <f t="shared" si="4"/>
        <v>-75680.032039827376</v>
      </c>
      <c r="Q66" s="42">
        <f t="shared" si="5"/>
        <v>-2140.71541933561</v>
      </c>
      <c r="R66" s="10">
        <f t="shared" si="10"/>
        <v>4681465.3442615261</v>
      </c>
      <c r="S66" s="7"/>
      <c r="T66" s="171"/>
      <c r="U66" s="12">
        <v>239</v>
      </c>
      <c r="V66" s="11">
        <f t="shared" si="6"/>
        <v>-77750.756034204111</v>
      </c>
      <c r="W66" s="42">
        <f t="shared" si="7"/>
        <v>-69.991424958880629</v>
      </c>
      <c r="X66" s="10">
        <f t="shared" si="11"/>
        <v>77785.743874417371</v>
      </c>
    </row>
    <row r="67" spans="2:24" ht="18.5" thickBot="1" x14ac:dyDescent="0.6">
      <c r="B67" s="174"/>
      <c r="C67" s="6">
        <v>60</v>
      </c>
      <c r="D67" s="5">
        <f t="shared" si="0"/>
        <v>-71734.82924859476</v>
      </c>
      <c r="E67" s="9">
        <f t="shared" si="1"/>
        <v>-6085.9182105682285</v>
      </c>
      <c r="F67" s="4">
        <f t="shared" si="8"/>
        <v>13452527.860903027</v>
      </c>
      <c r="G67" s="7"/>
      <c r="H67" s="174"/>
      <c r="I67" s="5">
        <v>120</v>
      </c>
      <c r="J67" s="5">
        <f t="shared" si="2"/>
        <v>-73697.606326693916</v>
      </c>
      <c r="K67" s="9">
        <f t="shared" si="3"/>
        <v>-4123.1411324690735</v>
      </c>
      <c r="L67" s="4">
        <f t="shared" si="9"/>
        <v>9088838.2436045799</v>
      </c>
      <c r="M67" s="8"/>
      <c r="N67" s="174"/>
      <c r="O67" s="5">
        <v>180</v>
      </c>
      <c r="P67" s="5">
        <f t="shared" si="4"/>
        <v>-75714.088054245294</v>
      </c>
      <c r="Q67" s="43">
        <f t="shared" si="5"/>
        <v>-2106.6594049176879</v>
      </c>
      <c r="R67" s="4">
        <f t="shared" si="10"/>
        <v>4605751.2562072808</v>
      </c>
      <c r="S67" s="7"/>
      <c r="T67" s="174"/>
      <c r="U67" s="6">
        <v>240</v>
      </c>
      <c r="V67" s="5">
        <f t="shared" si="6"/>
        <v>-77785.74387441951</v>
      </c>
      <c r="W67" s="43">
        <f t="shared" si="7"/>
        <v>-35.00358474348878</v>
      </c>
      <c r="X67" s="4">
        <f t="shared" si="11"/>
        <v>-2.1391315385699272E-9</v>
      </c>
    </row>
    <row r="68" spans="2:24" x14ac:dyDescent="0.2">
      <c r="G68" s="3"/>
      <c r="I68" s="2"/>
      <c r="J68" s="2"/>
      <c r="K68" s="2"/>
      <c r="L68" s="2"/>
      <c r="M68" s="2"/>
      <c r="S68" s="3"/>
    </row>
    <row r="69" spans="2:24" x14ac:dyDescent="0.2">
      <c r="I69" s="2"/>
      <c r="J69" s="2"/>
      <c r="K69" s="2"/>
      <c r="L69" s="2"/>
      <c r="M69" s="2"/>
    </row>
    <row r="70" spans="2:24" x14ac:dyDescent="0.2">
      <c r="I70" s="2"/>
      <c r="J70" s="2"/>
      <c r="K70" s="2"/>
      <c r="L70" s="2"/>
      <c r="M70" s="2"/>
    </row>
    <row r="71" spans="2:24" x14ac:dyDescent="0.2">
      <c r="I71" s="2"/>
      <c r="J71" s="2"/>
      <c r="K71" s="2"/>
      <c r="L71" s="2"/>
      <c r="M71" s="2"/>
    </row>
    <row r="72" spans="2:24" x14ac:dyDescent="0.2">
      <c r="I72" s="2"/>
      <c r="J72" s="2"/>
      <c r="K72" s="2"/>
      <c r="L72" s="2"/>
      <c r="M72" s="2"/>
    </row>
    <row r="73" spans="2:24" x14ac:dyDescent="0.2">
      <c r="I73" s="2"/>
      <c r="J73" s="2"/>
      <c r="K73" s="2"/>
      <c r="L73" s="2"/>
      <c r="M73" s="2"/>
    </row>
    <row r="74" spans="2:24" x14ac:dyDescent="0.2">
      <c r="I74" s="2"/>
      <c r="J74" s="2"/>
      <c r="K74" s="2"/>
      <c r="L74" s="2"/>
      <c r="M74" s="2"/>
    </row>
    <row r="75" spans="2:24" x14ac:dyDescent="0.2">
      <c r="I75" s="2"/>
      <c r="J75" s="2"/>
      <c r="K75" s="2"/>
      <c r="L75" s="2"/>
      <c r="M75" s="2"/>
    </row>
    <row r="76" spans="2:24" x14ac:dyDescent="0.2">
      <c r="I76" s="2"/>
      <c r="J76" s="2"/>
      <c r="K76" s="2"/>
      <c r="L76" s="2"/>
      <c r="M76" s="2"/>
    </row>
    <row r="77" spans="2:24" x14ac:dyDescent="0.2">
      <c r="I77" s="2"/>
      <c r="J77" s="2"/>
      <c r="K77" s="2"/>
      <c r="L77" s="2"/>
      <c r="M77" s="2"/>
    </row>
    <row r="78" spans="2:24" x14ac:dyDescent="0.2">
      <c r="I78" s="2"/>
      <c r="J78" s="2"/>
      <c r="K78" s="2"/>
      <c r="L78" s="2"/>
      <c r="M78" s="2"/>
    </row>
    <row r="79" spans="2:24" x14ac:dyDescent="0.2">
      <c r="I79" s="2"/>
      <c r="J79" s="2"/>
      <c r="K79" s="2"/>
      <c r="L79" s="2"/>
      <c r="M79" s="2"/>
    </row>
    <row r="80" spans="2:24" x14ac:dyDescent="0.2">
      <c r="I80" s="2"/>
      <c r="J80" s="2"/>
      <c r="K80" s="2"/>
      <c r="L80" s="2"/>
      <c r="M80" s="2"/>
    </row>
    <row r="81" spans="9:13" x14ac:dyDescent="0.2">
      <c r="I81" s="2"/>
      <c r="J81" s="2"/>
      <c r="K81" s="2"/>
      <c r="L81" s="2"/>
      <c r="M81" s="2"/>
    </row>
    <row r="82" spans="9:13" x14ac:dyDescent="0.2">
      <c r="I82" s="2"/>
      <c r="J82" s="2"/>
      <c r="K82" s="2"/>
      <c r="L82" s="2"/>
      <c r="M82" s="2"/>
    </row>
    <row r="83" spans="9:13" x14ac:dyDescent="0.2">
      <c r="I83" s="2"/>
      <c r="J83" s="2"/>
      <c r="K83" s="2"/>
      <c r="L83" s="2"/>
      <c r="M83" s="2"/>
    </row>
    <row r="84" spans="9:13" x14ac:dyDescent="0.2">
      <c r="I84" s="2"/>
      <c r="J84" s="2"/>
      <c r="K84" s="2"/>
      <c r="L84" s="2"/>
      <c r="M84" s="2"/>
    </row>
    <row r="85" spans="9:13" x14ac:dyDescent="0.2">
      <c r="I85" s="2"/>
      <c r="J85" s="2"/>
      <c r="K85" s="2"/>
      <c r="L85" s="2"/>
      <c r="M85" s="2"/>
    </row>
    <row r="86" spans="9:13" x14ac:dyDescent="0.2">
      <c r="I86" s="2"/>
      <c r="J86" s="2"/>
      <c r="K86" s="2"/>
      <c r="L86" s="2"/>
      <c r="M86" s="2"/>
    </row>
    <row r="87" spans="9:13" x14ac:dyDescent="0.2">
      <c r="I87" s="2"/>
      <c r="J87" s="2"/>
      <c r="K87" s="2"/>
      <c r="L87" s="2"/>
      <c r="M87" s="2"/>
    </row>
    <row r="88" spans="9:13" x14ac:dyDescent="0.2">
      <c r="I88" s="2"/>
      <c r="J88" s="2"/>
      <c r="K88" s="2"/>
      <c r="L88" s="2"/>
      <c r="M88" s="2"/>
    </row>
    <row r="89" spans="9:13" x14ac:dyDescent="0.2">
      <c r="I89" s="2"/>
      <c r="J89" s="2"/>
      <c r="K89" s="2"/>
      <c r="L89" s="2"/>
      <c r="M89" s="2"/>
    </row>
    <row r="90" spans="9:13" x14ac:dyDescent="0.2">
      <c r="I90" s="2"/>
      <c r="J90" s="2"/>
      <c r="K90" s="2"/>
      <c r="L90" s="2"/>
      <c r="M90" s="2"/>
    </row>
    <row r="91" spans="9:13" x14ac:dyDescent="0.2">
      <c r="I91" s="2"/>
      <c r="J91" s="2"/>
      <c r="K91" s="2"/>
      <c r="L91" s="2"/>
      <c r="M91" s="2"/>
    </row>
    <row r="92" spans="9:13" x14ac:dyDescent="0.2">
      <c r="I92" s="2"/>
      <c r="J92" s="2"/>
      <c r="K92" s="2"/>
      <c r="L92" s="2"/>
      <c r="M92" s="2"/>
    </row>
    <row r="93" spans="9:13" x14ac:dyDescent="0.2">
      <c r="I93" s="2"/>
      <c r="J93" s="2"/>
      <c r="K93" s="2"/>
      <c r="L93" s="2"/>
      <c r="M93" s="2"/>
    </row>
    <row r="94" spans="9:13" x14ac:dyDescent="0.2">
      <c r="I94" s="2"/>
      <c r="J94" s="2"/>
      <c r="K94" s="2"/>
      <c r="L94" s="2"/>
      <c r="M94" s="2"/>
    </row>
    <row r="95" spans="9:13" x14ac:dyDescent="0.2">
      <c r="I95" s="2"/>
      <c r="J95" s="2"/>
      <c r="K95" s="2"/>
      <c r="L95" s="2"/>
      <c r="M95" s="2"/>
    </row>
    <row r="96" spans="9:13" x14ac:dyDescent="0.2">
      <c r="I96" s="2"/>
      <c r="J96" s="2"/>
      <c r="K96" s="2"/>
      <c r="L96" s="2"/>
      <c r="M96" s="2"/>
    </row>
    <row r="97" spans="9:13" x14ac:dyDescent="0.2">
      <c r="I97" s="2"/>
      <c r="J97" s="2"/>
      <c r="K97" s="2"/>
      <c r="L97" s="2"/>
      <c r="M97" s="2"/>
    </row>
    <row r="98" spans="9:13" x14ac:dyDescent="0.2">
      <c r="I98" s="2"/>
      <c r="J98" s="2"/>
      <c r="K98" s="2"/>
      <c r="L98" s="2"/>
      <c r="M98" s="2"/>
    </row>
    <row r="99" spans="9:13" x14ac:dyDescent="0.2">
      <c r="I99" s="2"/>
      <c r="J99" s="2"/>
      <c r="K99" s="2"/>
      <c r="L99" s="2"/>
      <c r="M99" s="2"/>
    </row>
    <row r="100" spans="9:13" x14ac:dyDescent="0.2">
      <c r="I100" s="2"/>
      <c r="J100" s="2"/>
      <c r="K100" s="2"/>
      <c r="L100" s="2"/>
      <c r="M100" s="2"/>
    </row>
    <row r="101" spans="9:13" x14ac:dyDescent="0.2">
      <c r="I101" s="2"/>
      <c r="J101" s="2"/>
      <c r="K101" s="2"/>
      <c r="L101" s="2"/>
      <c r="M101" s="2"/>
    </row>
    <row r="102" spans="9:13" x14ac:dyDescent="0.2">
      <c r="I102" s="2"/>
      <c r="J102" s="2"/>
      <c r="K102" s="2"/>
      <c r="L102" s="2"/>
      <c r="M102" s="2"/>
    </row>
    <row r="103" spans="9:13" x14ac:dyDescent="0.2">
      <c r="I103" s="2"/>
      <c r="J103" s="2"/>
      <c r="K103" s="2"/>
      <c r="L103" s="2"/>
      <c r="M103" s="2"/>
    </row>
    <row r="104" spans="9:13" x14ac:dyDescent="0.2">
      <c r="I104" s="2"/>
      <c r="J104" s="2"/>
      <c r="K104" s="2"/>
      <c r="L104" s="2"/>
      <c r="M104" s="2"/>
    </row>
    <row r="105" spans="9:13" x14ac:dyDescent="0.2">
      <c r="I105" s="2"/>
      <c r="J105" s="2"/>
      <c r="K105" s="2"/>
      <c r="L105" s="2"/>
      <c r="M105" s="2"/>
    </row>
    <row r="106" spans="9:13" x14ac:dyDescent="0.2">
      <c r="I106" s="2"/>
      <c r="J106" s="2"/>
      <c r="K106" s="2"/>
      <c r="L106" s="2"/>
      <c r="M106" s="2"/>
    </row>
    <row r="107" spans="9:13" x14ac:dyDescent="0.2">
      <c r="I107" s="2"/>
      <c r="J107" s="2"/>
      <c r="K107" s="2"/>
      <c r="L107" s="2"/>
      <c r="M107" s="2"/>
    </row>
    <row r="108" spans="9:13" x14ac:dyDescent="0.2">
      <c r="I108" s="2"/>
      <c r="J108" s="2"/>
      <c r="K108" s="2"/>
      <c r="L108" s="2"/>
      <c r="M108" s="2"/>
    </row>
    <row r="109" spans="9:13" x14ac:dyDescent="0.2">
      <c r="I109" s="2"/>
      <c r="J109" s="2"/>
      <c r="K109" s="2"/>
      <c r="L109" s="2"/>
      <c r="M109" s="2"/>
    </row>
    <row r="110" spans="9:13" x14ac:dyDescent="0.2">
      <c r="I110" s="2"/>
      <c r="J110" s="2"/>
      <c r="K110" s="2"/>
      <c r="L110" s="2"/>
      <c r="M110" s="2"/>
    </row>
    <row r="111" spans="9:13" x14ac:dyDescent="0.2">
      <c r="I111" s="2"/>
      <c r="J111" s="2"/>
      <c r="K111" s="2"/>
      <c r="L111" s="2"/>
      <c r="M111" s="2"/>
    </row>
    <row r="112" spans="9:13" x14ac:dyDescent="0.2">
      <c r="I112" s="2"/>
      <c r="J112" s="2"/>
      <c r="K112" s="2"/>
      <c r="L112" s="2"/>
      <c r="M112" s="2"/>
    </row>
    <row r="113" spans="9:17" x14ac:dyDescent="0.2">
      <c r="I113" s="2"/>
      <c r="J113" s="2"/>
      <c r="K113" s="2"/>
      <c r="L113" s="2"/>
      <c r="M113" s="2"/>
    </row>
    <row r="114" spans="9:17" x14ac:dyDescent="0.2">
      <c r="I114" s="2"/>
      <c r="J114" s="2"/>
      <c r="K114" s="2"/>
      <c r="L114" s="2"/>
      <c r="M114" s="2"/>
    </row>
    <row r="115" spans="9:17" x14ac:dyDescent="0.2">
      <c r="I115" s="2"/>
      <c r="J115" s="2"/>
      <c r="K115" s="2"/>
      <c r="L115" s="2"/>
      <c r="M115" s="2"/>
    </row>
    <row r="116" spans="9:17" x14ac:dyDescent="0.2">
      <c r="I116" s="2"/>
      <c r="J116" s="2"/>
      <c r="K116" s="2"/>
      <c r="L116" s="2"/>
      <c r="M116" s="2"/>
    </row>
    <row r="117" spans="9:17" x14ac:dyDescent="0.2">
      <c r="I117" s="2"/>
      <c r="J117" s="2"/>
      <c r="K117" s="2"/>
      <c r="L117" s="2"/>
      <c r="M117" s="2"/>
    </row>
    <row r="118" spans="9:17" x14ac:dyDescent="0.2">
      <c r="I118" s="2"/>
      <c r="J118" s="2"/>
      <c r="K118" s="2"/>
      <c r="L118" s="2"/>
      <c r="M118" s="2"/>
    </row>
    <row r="119" spans="9:17" x14ac:dyDescent="0.2">
      <c r="I119" s="2"/>
      <c r="J119" s="2"/>
      <c r="K119" s="2"/>
      <c r="L119" s="2"/>
      <c r="M119" s="2"/>
    </row>
    <row r="120" spans="9:17" x14ac:dyDescent="0.2">
      <c r="I120" s="2"/>
      <c r="J120" s="2"/>
      <c r="K120" s="2"/>
      <c r="L120" s="2"/>
      <c r="M120" s="2"/>
    </row>
    <row r="121" spans="9:17" x14ac:dyDescent="0.2">
      <c r="I121" s="2"/>
      <c r="J121" s="2"/>
      <c r="K121" s="2"/>
      <c r="L121" s="2"/>
      <c r="M121" s="2"/>
    </row>
    <row r="122" spans="9:17" x14ac:dyDescent="0.2">
      <c r="I122" s="2"/>
      <c r="J122" s="2"/>
      <c r="K122" s="2"/>
      <c r="L122" s="2"/>
      <c r="M122" s="2"/>
    </row>
    <row r="123" spans="9:17" x14ac:dyDescent="0.2">
      <c r="I123" s="2"/>
      <c r="J123" s="2"/>
      <c r="K123" s="2"/>
      <c r="L123" s="2"/>
      <c r="M123" s="2"/>
    </row>
    <row r="124" spans="9:17" x14ac:dyDescent="0.2">
      <c r="I124" s="2"/>
      <c r="J124" s="2"/>
      <c r="K124" s="2"/>
      <c r="L124" s="2"/>
      <c r="M124" s="2"/>
    </row>
    <row r="125" spans="9:17" x14ac:dyDescent="0.2">
      <c r="I125" s="2"/>
      <c r="J125" s="2"/>
      <c r="K125" s="2"/>
      <c r="L125" s="2"/>
      <c r="M125" s="2"/>
    </row>
    <row r="126" spans="9:17" x14ac:dyDescent="0.2">
      <c r="I126" s="2"/>
      <c r="J126" s="2"/>
      <c r="K126" s="2"/>
      <c r="L126" s="2"/>
      <c r="M126" s="2"/>
    </row>
    <row r="127" spans="9:17" x14ac:dyDescent="0.2">
      <c r="I127" s="2"/>
      <c r="J127" s="2"/>
      <c r="K127" s="2"/>
      <c r="L127" s="2"/>
      <c r="M127" s="2"/>
    </row>
    <row r="128" spans="9:17" x14ac:dyDescent="0.2">
      <c r="L128" s="2"/>
      <c r="M128" s="2"/>
      <c r="O128" s="2"/>
      <c r="P128" s="2"/>
      <c r="Q128" s="2"/>
    </row>
    <row r="129" spans="12:17" x14ac:dyDescent="0.2">
      <c r="L129" s="2"/>
      <c r="M129" s="2"/>
      <c r="O129" s="2"/>
      <c r="P129" s="2"/>
      <c r="Q129" s="2"/>
    </row>
    <row r="130" spans="12:17" x14ac:dyDescent="0.2">
      <c r="L130" s="2"/>
      <c r="M130" s="2"/>
      <c r="O130" s="2"/>
      <c r="P130" s="2"/>
      <c r="Q130" s="2"/>
    </row>
    <row r="131" spans="12:17" x14ac:dyDescent="0.2">
      <c r="L131" s="2"/>
      <c r="M131" s="2"/>
      <c r="O131" s="2"/>
      <c r="P131" s="2"/>
      <c r="Q131" s="2"/>
    </row>
    <row r="132" spans="12:17" x14ac:dyDescent="0.2">
      <c r="L132" s="2"/>
      <c r="M132" s="2"/>
      <c r="O132" s="2"/>
      <c r="P132" s="2"/>
      <c r="Q132" s="2"/>
    </row>
    <row r="133" spans="12:17" x14ac:dyDescent="0.2">
      <c r="L133" s="2"/>
      <c r="M133" s="2"/>
      <c r="O133" s="2"/>
      <c r="P133" s="2"/>
      <c r="Q133" s="2"/>
    </row>
    <row r="134" spans="12:17" x14ac:dyDescent="0.2">
      <c r="L134" s="2"/>
      <c r="M134" s="2"/>
      <c r="O134" s="2"/>
      <c r="P134" s="2"/>
      <c r="Q134" s="2"/>
    </row>
    <row r="135" spans="12:17" x14ac:dyDescent="0.2">
      <c r="L135" s="2"/>
      <c r="M135" s="2"/>
      <c r="O135" s="2"/>
      <c r="P135" s="2"/>
      <c r="Q135" s="2"/>
    </row>
    <row r="136" spans="12:17" x14ac:dyDescent="0.2">
      <c r="L136" s="2"/>
      <c r="M136" s="2"/>
      <c r="O136" s="2"/>
      <c r="P136" s="2"/>
      <c r="Q136" s="2"/>
    </row>
    <row r="137" spans="12:17" x14ac:dyDescent="0.2">
      <c r="L137" s="2"/>
      <c r="M137" s="2"/>
      <c r="O137" s="2"/>
      <c r="P137" s="2"/>
      <c r="Q137" s="2"/>
    </row>
    <row r="138" spans="12:17" x14ac:dyDescent="0.2">
      <c r="L138" s="2"/>
      <c r="M138" s="2"/>
      <c r="O138" s="2"/>
      <c r="P138" s="2"/>
      <c r="Q138" s="2"/>
    </row>
    <row r="139" spans="12:17" x14ac:dyDescent="0.2">
      <c r="L139" s="2"/>
      <c r="M139" s="2"/>
      <c r="O139" s="2"/>
      <c r="P139" s="2"/>
      <c r="Q139" s="2"/>
    </row>
    <row r="140" spans="12:17" x14ac:dyDescent="0.2">
      <c r="L140" s="2"/>
      <c r="M140" s="2"/>
      <c r="O140" s="2"/>
      <c r="P140" s="2"/>
      <c r="Q140" s="2"/>
    </row>
    <row r="141" spans="12:17" x14ac:dyDescent="0.2">
      <c r="L141" s="2"/>
      <c r="M141" s="2"/>
      <c r="O141" s="2"/>
      <c r="P141" s="2"/>
      <c r="Q141" s="2"/>
    </row>
    <row r="142" spans="12:17" x14ac:dyDescent="0.2">
      <c r="L142" s="2"/>
      <c r="M142" s="2"/>
      <c r="O142" s="2"/>
      <c r="P142" s="2"/>
      <c r="Q142" s="2"/>
    </row>
    <row r="143" spans="12:17" x14ac:dyDescent="0.2">
      <c r="L143" s="2"/>
      <c r="M143" s="2"/>
      <c r="O143" s="2"/>
      <c r="P143" s="2"/>
      <c r="Q143" s="2"/>
    </row>
    <row r="144" spans="12:17" x14ac:dyDescent="0.2">
      <c r="L144" s="2"/>
      <c r="M144" s="2"/>
      <c r="O144" s="2"/>
      <c r="P144" s="2"/>
      <c r="Q144" s="2"/>
    </row>
    <row r="145" spans="12:17" x14ac:dyDescent="0.2">
      <c r="L145" s="2"/>
      <c r="M145" s="2"/>
      <c r="O145" s="2"/>
      <c r="P145" s="2"/>
      <c r="Q145" s="2"/>
    </row>
    <row r="146" spans="12:17" x14ac:dyDescent="0.2">
      <c r="L146" s="2"/>
      <c r="M146" s="2"/>
      <c r="O146" s="2"/>
      <c r="P146" s="2"/>
      <c r="Q146" s="2"/>
    </row>
    <row r="147" spans="12:17" x14ac:dyDescent="0.2">
      <c r="L147" s="2"/>
      <c r="M147" s="2"/>
      <c r="O147" s="2"/>
      <c r="P147" s="2"/>
      <c r="Q147" s="2"/>
    </row>
    <row r="148" spans="12:17" x14ac:dyDescent="0.2">
      <c r="L148" s="2"/>
      <c r="M148" s="2"/>
      <c r="O148" s="2"/>
      <c r="P148" s="2"/>
      <c r="Q148" s="2"/>
    </row>
    <row r="149" spans="12:17" x14ac:dyDescent="0.2">
      <c r="L149" s="2"/>
      <c r="M149" s="2"/>
      <c r="O149" s="2"/>
      <c r="P149" s="2"/>
      <c r="Q149" s="2"/>
    </row>
    <row r="150" spans="12:17" x14ac:dyDescent="0.2">
      <c r="L150" s="2"/>
      <c r="M150" s="2"/>
      <c r="O150" s="2"/>
      <c r="P150" s="2"/>
      <c r="Q150" s="2"/>
    </row>
    <row r="151" spans="12:17" x14ac:dyDescent="0.2">
      <c r="L151" s="2"/>
      <c r="M151" s="2"/>
      <c r="O151" s="2"/>
      <c r="P151" s="2"/>
      <c r="Q151" s="2"/>
    </row>
    <row r="152" spans="12:17" x14ac:dyDescent="0.2">
      <c r="L152" s="2"/>
      <c r="M152" s="2"/>
      <c r="O152" s="2"/>
      <c r="P152" s="2"/>
      <c r="Q152" s="2"/>
    </row>
    <row r="153" spans="12:17" x14ac:dyDescent="0.2">
      <c r="L153" s="2"/>
      <c r="M153" s="2"/>
      <c r="O153" s="2"/>
      <c r="P153" s="2"/>
      <c r="Q153" s="2"/>
    </row>
    <row r="154" spans="12:17" x14ac:dyDescent="0.2">
      <c r="L154" s="2"/>
      <c r="M154" s="2"/>
      <c r="O154" s="2"/>
      <c r="P154" s="2"/>
      <c r="Q154" s="2"/>
    </row>
    <row r="155" spans="12:17" x14ac:dyDescent="0.2">
      <c r="L155" s="2"/>
      <c r="M155" s="2"/>
      <c r="O155" s="2"/>
      <c r="P155" s="2"/>
      <c r="Q155" s="2"/>
    </row>
    <row r="156" spans="12:17" x14ac:dyDescent="0.2">
      <c r="L156" s="2"/>
      <c r="M156" s="2"/>
      <c r="O156" s="2"/>
      <c r="P156" s="2"/>
      <c r="Q156" s="2"/>
    </row>
    <row r="157" spans="12:17" x14ac:dyDescent="0.2">
      <c r="L157" s="2"/>
      <c r="M157" s="2"/>
      <c r="O157" s="2"/>
      <c r="P157" s="2"/>
      <c r="Q157" s="2"/>
    </row>
    <row r="158" spans="12:17" x14ac:dyDescent="0.2">
      <c r="L158" s="2"/>
      <c r="M158" s="2"/>
      <c r="O158" s="2"/>
      <c r="P158" s="2"/>
      <c r="Q158" s="2"/>
    </row>
    <row r="159" spans="12:17" x14ac:dyDescent="0.2">
      <c r="L159" s="2"/>
      <c r="M159" s="2"/>
      <c r="O159" s="2"/>
      <c r="P159" s="2"/>
      <c r="Q159" s="2"/>
    </row>
    <row r="160" spans="12:17" x14ac:dyDescent="0.2">
      <c r="L160" s="2"/>
      <c r="M160" s="2"/>
      <c r="O160" s="2"/>
      <c r="P160" s="2"/>
      <c r="Q160" s="2"/>
    </row>
    <row r="161" spans="12:17" x14ac:dyDescent="0.2">
      <c r="L161" s="2"/>
      <c r="M161" s="2"/>
      <c r="O161" s="2"/>
      <c r="P161" s="2"/>
      <c r="Q161" s="2"/>
    </row>
    <row r="162" spans="12:17" x14ac:dyDescent="0.2">
      <c r="L162" s="2"/>
      <c r="M162" s="2"/>
      <c r="O162" s="2"/>
      <c r="P162" s="2"/>
      <c r="Q162" s="2"/>
    </row>
    <row r="163" spans="12:17" x14ac:dyDescent="0.2">
      <c r="L163" s="2"/>
      <c r="M163" s="2"/>
      <c r="O163" s="2"/>
      <c r="P163" s="2"/>
      <c r="Q163" s="2"/>
    </row>
    <row r="164" spans="12:17" x14ac:dyDescent="0.2">
      <c r="L164" s="2"/>
      <c r="M164" s="2"/>
      <c r="O164" s="2"/>
      <c r="P164" s="2"/>
      <c r="Q164" s="2"/>
    </row>
    <row r="165" spans="12:17" x14ac:dyDescent="0.2">
      <c r="L165" s="2"/>
      <c r="M165" s="2"/>
      <c r="O165" s="2"/>
      <c r="P165" s="2"/>
      <c r="Q165" s="2"/>
    </row>
    <row r="166" spans="12:17" x14ac:dyDescent="0.2">
      <c r="L166" s="2"/>
      <c r="M166" s="2"/>
      <c r="O166" s="2"/>
      <c r="P166" s="2"/>
      <c r="Q166" s="2"/>
    </row>
    <row r="167" spans="12:17" x14ac:dyDescent="0.2">
      <c r="L167" s="2"/>
      <c r="M167" s="2"/>
      <c r="O167" s="2"/>
      <c r="P167" s="2"/>
      <c r="Q167" s="2"/>
    </row>
    <row r="168" spans="12:17" x14ac:dyDescent="0.2">
      <c r="L168" s="2"/>
      <c r="M168" s="2"/>
      <c r="O168" s="2"/>
      <c r="P168" s="2"/>
      <c r="Q168" s="2"/>
    </row>
    <row r="169" spans="12:17" x14ac:dyDescent="0.2">
      <c r="L169" s="2"/>
      <c r="M169" s="2"/>
      <c r="O169" s="2"/>
      <c r="P169" s="2"/>
      <c r="Q169" s="2"/>
    </row>
    <row r="170" spans="12:17" x14ac:dyDescent="0.2">
      <c r="L170" s="2"/>
      <c r="M170" s="2"/>
      <c r="O170" s="2"/>
      <c r="P170" s="2"/>
      <c r="Q170" s="2"/>
    </row>
    <row r="171" spans="12:17" x14ac:dyDescent="0.2">
      <c r="L171" s="2"/>
      <c r="M171" s="2"/>
      <c r="O171" s="2"/>
      <c r="P171" s="2"/>
      <c r="Q171" s="2"/>
    </row>
    <row r="172" spans="12:17" x14ac:dyDescent="0.2">
      <c r="L172" s="2"/>
      <c r="M172" s="2"/>
      <c r="O172" s="2"/>
      <c r="P172" s="2"/>
      <c r="Q172" s="2"/>
    </row>
    <row r="173" spans="12:17" x14ac:dyDescent="0.2">
      <c r="L173" s="2"/>
      <c r="M173" s="2"/>
      <c r="O173" s="2"/>
      <c r="P173" s="2"/>
      <c r="Q173" s="2"/>
    </row>
    <row r="174" spans="12:17" x14ac:dyDescent="0.2">
      <c r="L174" s="2"/>
      <c r="M174" s="2"/>
      <c r="O174" s="2"/>
      <c r="P174" s="2"/>
      <c r="Q174" s="2"/>
    </row>
    <row r="175" spans="12:17" x14ac:dyDescent="0.2">
      <c r="L175" s="2"/>
      <c r="M175" s="2"/>
      <c r="O175" s="2"/>
      <c r="P175" s="2"/>
      <c r="Q175" s="2"/>
    </row>
    <row r="176" spans="12:17" x14ac:dyDescent="0.2">
      <c r="L176" s="2"/>
      <c r="M176" s="2"/>
      <c r="O176" s="2"/>
      <c r="P176" s="2"/>
      <c r="Q176" s="2"/>
    </row>
    <row r="177" spans="12:17" x14ac:dyDescent="0.2">
      <c r="L177" s="2"/>
      <c r="M177" s="2"/>
      <c r="O177" s="2"/>
      <c r="P177" s="2"/>
      <c r="Q177" s="2"/>
    </row>
    <row r="178" spans="12:17" x14ac:dyDescent="0.2">
      <c r="L178" s="2"/>
      <c r="M178" s="2"/>
      <c r="O178" s="2"/>
      <c r="P178" s="2"/>
      <c r="Q178" s="2"/>
    </row>
    <row r="179" spans="12:17" x14ac:dyDescent="0.2">
      <c r="L179" s="2"/>
      <c r="M179" s="2"/>
      <c r="O179" s="2"/>
      <c r="P179" s="2"/>
      <c r="Q179" s="2"/>
    </row>
    <row r="180" spans="12:17" x14ac:dyDescent="0.2">
      <c r="L180" s="2"/>
      <c r="M180" s="2"/>
      <c r="O180" s="2"/>
      <c r="P180" s="2"/>
      <c r="Q180" s="2"/>
    </row>
    <row r="181" spans="12:17" x14ac:dyDescent="0.2">
      <c r="L181" s="2"/>
      <c r="M181" s="2"/>
      <c r="O181" s="2"/>
      <c r="P181" s="2"/>
      <c r="Q181" s="2"/>
    </row>
    <row r="182" spans="12:17" x14ac:dyDescent="0.2">
      <c r="L182" s="2"/>
      <c r="M182" s="2"/>
      <c r="O182" s="2"/>
      <c r="P182" s="2"/>
      <c r="Q182" s="2"/>
    </row>
    <row r="183" spans="12:17" x14ac:dyDescent="0.2">
      <c r="L183" s="2"/>
      <c r="M183" s="2"/>
      <c r="O183" s="2"/>
      <c r="P183" s="2"/>
      <c r="Q183" s="2"/>
    </row>
    <row r="184" spans="12:17" x14ac:dyDescent="0.2">
      <c r="L184" s="2"/>
      <c r="M184" s="2"/>
      <c r="O184" s="2"/>
      <c r="P184" s="2"/>
      <c r="Q184" s="2"/>
    </row>
    <row r="185" spans="12:17" x14ac:dyDescent="0.2">
      <c r="L185" s="2"/>
      <c r="M185" s="2"/>
      <c r="O185" s="2"/>
      <c r="P185" s="2"/>
      <c r="Q185" s="2"/>
    </row>
    <row r="186" spans="12:17" x14ac:dyDescent="0.2">
      <c r="L186" s="2"/>
      <c r="M186" s="2"/>
      <c r="O186" s="2"/>
      <c r="P186" s="2"/>
      <c r="Q186" s="2"/>
    </row>
    <row r="187" spans="12:17" x14ac:dyDescent="0.2">
      <c r="L187" s="2"/>
      <c r="M187" s="2"/>
      <c r="O187" s="2"/>
      <c r="P187" s="2"/>
      <c r="Q187" s="2"/>
    </row>
    <row r="188" spans="12:17" x14ac:dyDescent="0.2">
      <c r="L188" s="2"/>
      <c r="M188" s="2"/>
      <c r="O188" s="2"/>
      <c r="P188" s="2"/>
      <c r="Q188" s="2"/>
    </row>
    <row r="189" spans="12:17" x14ac:dyDescent="0.2">
      <c r="L189" s="2"/>
      <c r="M189" s="2"/>
      <c r="O189" s="2"/>
      <c r="P189" s="2"/>
      <c r="Q189" s="2"/>
    </row>
    <row r="190" spans="12:17" x14ac:dyDescent="0.2">
      <c r="L190" s="2"/>
      <c r="M190" s="2"/>
      <c r="O190" s="2"/>
      <c r="P190" s="2"/>
      <c r="Q190" s="2"/>
    </row>
    <row r="191" spans="12:17" x14ac:dyDescent="0.2">
      <c r="L191" s="2"/>
      <c r="M191" s="2"/>
      <c r="O191" s="2"/>
      <c r="P191" s="2"/>
      <c r="Q191" s="2"/>
    </row>
    <row r="192" spans="12:17" x14ac:dyDescent="0.2">
      <c r="L192" s="2"/>
      <c r="M192" s="2"/>
      <c r="O192" s="2"/>
      <c r="P192" s="2"/>
      <c r="Q192" s="2"/>
    </row>
    <row r="193" spans="12:17" x14ac:dyDescent="0.2">
      <c r="L193" s="2"/>
      <c r="M193" s="2"/>
      <c r="O193" s="2"/>
      <c r="P193" s="2"/>
      <c r="Q193" s="2"/>
    </row>
    <row r="194" spans="12:17" x14ac:dyDescent="0.2">
      <c r="L194" s="2"/>
      <c r="M194" s="2"/>
      <c r="O194" s="2"/>
      <c r="P194" s="2"/>
      <c r="Q194" s="2"/>
    </row>
    <row r="195" spans="12:17" x14ac:dyDescent="0.2">
      <c r="L195" s="2"/>
      <c r="M195" s="2"/>
      <c r="O195" s="2"/>
      <c r="P195" s="2"/>
      <c r="Q195" s="2"/>
    </row>
    <row r="196" spans="12:17" x14ac:dyDescent="0.2">
      <c r="L196" s="2"/>
      <c r="M196" s="2"/>
      <c r="O196" s="2"/>
      <c r="P196" s="2"/>
      <c r="Q196" s="2"/>
    </row>
    <row r="197" spans="12:17" x14ac:dyDescent="0.2">
      <c r="L197" s="2"/>
      <c r="M197" s="2"/>
      <c r="O197" s="2"/>
      <c r="P197" s="2"/>
      <c r="Q197" s="2"/>
    </row>
    <row r="198" spans="12:17" x14ac:dyDescent="0.2">
      <c r="L198" s="2"/>
      <c r="M198" s="2"/>
      <c r="O198" s="2"/>
      <c r="P198" s="2"/>
      <c r="Q198" s="2"/>
    </row>
    <row r="199" spans="12:17" x14ac:dyDescent="0.2">
      <c r="L199" s="2"/>
      <c r="M199" s="2"/>
      <c r="O199" s="2"/>
      <c r="P199" s="2"/>
      <c r="Q199" s="2"/>
    </row>
    <row r="200" spans="12:17" x14ac:dyDescent="0.2">
      <c r="L200" s="2"/>
      <c r="M200" s="2"/>
      <c r="O200" s="2"/>
      <c r="P200" s="2"/>
      <c r="Q200" s="2"/>
    </row>
    <row r="201" spans="12:17" x14ac:dyDescent="0.2">
      <c r="L201" s="2"/>
      <c r="M201" s="2"/>
      <c r="O201" s="2"/>
      <c r="P201" s="2"/>
      <c r="Q201" s="2"/>
    </row>
    <row r="202" spans="12:17" x14ac:dyDescent="0.2">
      <c r="L202" s="2"/>
      <c r="M202" s="2"/>
      <c r="O202" s="2"/>
      <c r="P202" s="2"/>
      <c r="Q202" s="2"/>
    </row>
    <row r="203" spans="12:17" x14ac:dyDescent="0.2">
      <c r="L203" s="2"/>
      <c r="M203" s="2"/>
      <c r="O203" s="2"/>
      <c r="P203" s="2"/>
      <c r="Q203" s="2"/>
    </row>
    <row r="204" spans="12:17" x14ac:dyDescent="0.2">
      <c r="L204" s="2"/>
      <c r="M204" s="2"/>
      <c r="O204" s="2"/>
      <c r="P204" s="2"/>
      <c r="Q204" s="2"/>
    </row>
    <row r="205" spans="12:17" x14ac:dyDescent="0.2">
      <c r="L205" s="2"/>
      <c r="M205" s="2"/>
      <c r="O205" s="2"/>
      <c r="P205" s="2"/>
      <c r="Q205" s="2"/>
    </row>
    <row r="206" spans="12:17" x14ac:dyDescent="0.2">
      <c r="L206" s="2"/>
      <c r="M206" s="2"/>
      <c r="O206" s="2"/>
      <c r="P206" s="2"/>
      <c r="Q206" s="2"/>
    </row>
    <row r="207" spans="12:17" x14ac:dyDescent="0.2">
      <c r="L207" s="2"/>
      <c r="M207" s="2"/>
      <c r="O207" s="2"/>
      <c r="P207" s="2"/>
      <c r="Q207" s="2"/>
    </row>
    <row r="208" spans="12:17" x14ac:dyDescent="0.2">
      <c r="L208" s="2"/>
      <c r="M208" s="2"/>
      <c r="O208" s="2"/>
      <c r="P208" s="2"/>
      <c r="Q208" s="2"/>
    </row>
    <row r="209" spans="12:17" x14ac:dyDescent="0.2">
      <c r="L209" s="2"/>
      <c r="M209" s="2"/>
      <c r="O209" s="2"/>
      <c r="P209" s="2"/>
      <c r="Q209" s="2"/>
    </row>
    <row r="210" spans="12:17" x14ac:dyDescent="0.2">
      <c r="L210" s="2"/>
      <c r="M210" s="2"/>
      <c r="O210" s="2"/>
      <c r="P210" s="2"/>
      <c r="Q210" s="2"/>
    </row>
    <row r="211" spans="12:17" x14ac:dyDescent="0.2">
      <c r="L211" s="2"/>
      <c r="M211" s="2"/>
      <c r="O211" s="2"/>
      <c r="P211" s="2"/>
      <c r="Q211" s="2"/>
    </row>
    <row r="212" spans="12:17" x14ac:dyDescent="0.2">
      <c r="L212" s="2"/>
      <c r="M212" s="2"/>
      <c r="O212" s="2"/>
      <c r="P212" s="2"/>
      <c r="Q212" s="2"/>
    </row>
    <row r="213" spans="12:17" x14ac:dyDescent="0.2">
      <c r="L213" s="2"/>
      <c r="M213" s="2"/>
      <c r="O213" s="2"/>
      <c r="P213" s="2"/>
      <c r="Q213" s="2"/>
    </row>
    <row r="214" spans="12:17" x14ac:dyDescent="0.2">
      <c r="L214" s="2"/>
      <c r="M214" s="2"/>
      <c r="O214" s="2"/>
      <c r="P214" s="2"/>
      <c r="Q214" s="2"/>
    </row>
    <row r="215" spans="12:17" x14ac:dyDescent="0.2">
      <c r="L215" s="2"/>
      <c r="M215" s="2"/>
      <c r="O215" s="2"/>
      <c r="P215" s="2"/>
      <c r="Q215" s="2"/>
    </row>
    <row r="216" spans="12:17" x14ac:dyDescent="0.2">
      <c r="L216" s="2"/>
      <c r="M216" s="2"/>
      <c r="O216" s="2"/>
      <c r="P216" s="2"/>
      <c r="Q216" s="2"/>
    </row>
    <row r="217" spans="12:17" x14ac:dyDescent="0.2">
      <c r="L217" s="2"/>
      <c r="M217" s="2"/>
      <c r="O217" s="2"/>
      <c r="P217" s="2"/>
      <c r="Q217" s="2"/>
    </row>
    <row r="218" spans="12:17" x14ac:dyDescent="0.2">
      <c r="L218" s="2"/>
      <c r="M218" s="2"/>
      <c r="O218" s="2"/>
      <c r="P218" s="2"/>
      <c r="Q218" s="2"/>
    </row>
    <row r="219" spans="12:17" x14ac:dyDescent="0.2">
      <c r="L219" s="2"/>
      <c r="M219" s="2"/>
      <c r="O219" s="2"/>
      <c r="P219" s="2"/>
      <c r="Q219" s="2"/>
    </row>
    <row r="220" spans="12:17" x14ac:dyDescent="0.2">
      <c r="L220" s="2"/>
      <c r="M220" s="2"/>
      <c r="O220" s="2"/>
      <c r="P220" s="2"/>
      <c r="Q220" s="2"/>
    </row>
    <row r="221" spans="12:17" x14ac:dyDescent="0.2">
      <c r="L221" s="2"/>
      <c r="M221" s="2"/>
      <c r="O221" s="2"/>
      <c r="P221" s="2"/>
      <c r="Q221" s="2"/>
    </row>
    <row r="222" spans="12:17" x14ac:dyDescent="0.2">
      <c r="L222" s="2"/>
      <c r="M222" s="2"/>
      <c r="O222" s="2"/>
      <c r="P222" s="2"/>
      <c r="Q222" s="2"/>
    </row>
    <row r="223" spans="12:17" x14ac:dyDescent="0.2">
      <c r="L223" s="2"/>
      <c r="M223" s="2"/>
      <c r="O223" s="2"/>
      <c r="P223" s="2"/>
      <c r="Q223" s="2"/>
    </row>
    <row r="224" spans="12:17" x14ac:dyDescent="0.2">
      <c r="L224" s="2"/>
      <c r="M224" s="2"/>
      <c r="O224" s="2"/>
      <c r="P224" s="2"/>
      <c r="Q224" s="2"/>
    </row>
    <row r="225" spans="12:17" x14ac:dyDescent="0.2">
      <c r="L225" s="2"/>
      <c r="M225" s="2"/>
      <c r="O225" s="2"/>
      <c r="P225" s="2"/>
      <c r="Q225" s="2"/>
    </row>
    <row r="226" spans="12:17" x14ac:dyDescent="0.2">
      <c r="L226" s="2"/>
      <c r="M226" s="2"/>
      <c r="O226" s="2"/>
      <c r="P226" s="2"/>
      <c r="Q226" s="2"/>
    </row>
    <row r="227" spans="12:17" x14ac:dyDescent="0.2">
      <c r="L227" s="2"/>
      <c r="M227" s="2"/>
      <c r="O227" s="2"/>
      <c r="P227" s="2"/>
      <c r="Q227" s="2"/>
    </row>
    <row r="228" spans="12:17" x14ac:dyDescent="0.2">
      <c r="L228" s="2"/>
      <c r="M228" s="2"/>
      <c r="O228" s="2"/>
      <c r="P228" s="2"/>
      <c r="Q228" s="2"/>
    </row>
    <row r="229" spans="12:17" x14ac:dyDescent="0.2">
      <c r="L229" s="2"/>
      <c r="M229" s="2"/>
      <c r="O229" s="2"/>
      <c r="P229" s="2"/>
      <c r="Q229" s="2"/>
    </row>
    <row r="230" spans="12:17" x14ac:dyDescent="0.2">
      <c r="L230" s="2"/>
      <c r="M230" s="2"/>
      <c r="O230" s="2"/>
      <c r="P230" s="2"/>
      <c r="Q230" s="2"/>
    </row>
    <row r="231" spans="12:17" x14ac:dyDescent="0.2">
      <c r="L231" s="2"/>
      <c r="M231" s="2"/>
      <c r="O231" s="2"/>
      <c r="P231" s="2"/>
      <c r="Q231" s="2"/>
    </row>
    <row r="232" spans="12:17" x14ac:dyDescent="0.2">
      <c r="L232" s="2"/>
      <c r="M232" s="2"/>
      <c r="O232" s="2"/>
      <c r="P232" s="2"/>
      <c r="Q232" s="2"/>
    </row>
    <row r="233" spans="12:17" x14ac:dyDescent="0.2">
      <c r="L233" s="2"/>
      <c r="M233" s="2"/>
      <c r="O233" s="2"/>
      <c r="P233" s="2"/>
      <c r="Q233" s="2"/>
    </row>
    <row r="234" spans="12:17" x14ac:dyDescent="0.2">
      <c r="L234" s="2"/>
      <c r="M234" s="2"/>
      <c r="O234" s="2"/>
      <c r="P234" s="2"/>
      <c r="Q234" s="2"/>
    </row>
    <row r="235" spans="12:17" x14ac:dyDescent="0.2">
      <c r="L235" s="2"/>
      <c r="M235" s="2"/>
      <c r="O235" s="2"/>
      <c r="P235" s="2"/>
      <c r="Q235" s="2"/>
    </row>
    <row r="236" spans="12:17" x14ac:dyDescent="0.2">
      <c r="L236" s="2"/>
      <c r="M236" s="2"/>
      <c r="O236" s="2"/>
      <c r="P236" s="2"/>
      <c r="Q236" s="2"/>
    </row>
    <row r="237" spans="12:17" x14ac:dyDescent="0.2">
      <c r="L237" s="2"/>
      <c r="M237" s="2"/>
      <c r="O237" s="2"/>
      <c r="P237" s="2"/>
      <c r="Q237" s="2"/>
    </row>
    <row r="238" spans="12:17" x14ac:dyDescent="0.2">
      <c r="L238" s="2"/>
      <c r="M238" s="2"/>
      <c r="O238" s="2"/>
      <c r="P238" s="2"/>
      <c r="Q238" s="2"/>
    </row>
    <row r="239" spans="12:17" x14ac:dyDescent="0.2">
      <c r="L239" s="2"/>
      <c r="M239" s="2"/>
      <c r="O239" s="2"/>
      <c r="P239" s="2"/>
      <c r="Q239" s="2"/>
    </row>
    <row r="240" spans="12:17" x14ac:dyDescent="0.2">
      <c r="L240" s="2"/>
      <c r="M240" s="2"/>
      <c r="O240" s="2"/>
      <c r="P240" s="2"/>
      <c r="Q240" s="2"/>
    </row>
    <row r="241" spans="12:17" x14ac:dyDescent="0.2">
      <c r="L241" s="2"/>
      <c r="M241" s="2"/>
      <c r="O241" s="2"/>
      <c r="P241" s="2"/>
      <c r="Q241" s="2"/>
    </row>
    <row r="242" spans="12:17" x14ac:dyDescent="0.2">
      <c r="L242" s="2"/>
      <c r="M242" s="2"/>
      <c r="O242" s="2"/>
      <c r="P242" s="2"/>
      <c r="Q242" s="2"/>
    </row>
    <row r="243" spans="12:17" x14ac:dyDescent="0.2">
      <c r="L243" s="2"/>
      <c r="M243" s="2"/>
      <c r="O243" s="2"/>
      <c r="P243" s="2"/>
      <c r="Q243" s="2"/>
    </row>
    <row r="244" spans="12:17" x14ac:dyDescent="0.2">
      <c r="L244" s="2"/>
      <c r="M244" s="2"/>
      <c r="O244" s="2"/>
      <c r="P244" s="2"/>
      <c r="Q244" s="2"/>
    </row>
    <row r="245" spans="12:17" x14ac:dyDescent="0.2">
      <c r="L245" s="2"/>
      <c r="M245" s="2"/>
      <c r="O245" s="2"/>
      <c r="P245" s="2"/>
      <c r="Q245" s="2"/>
    </row>
    <row r="246" spans="12:17" x14ac:dyDescent="0.2">
      <c r="L246" s="2"/>
      <c r="M246" s="2"/>
      <c r="O246" s="2"/>
      <c r="P246" s="2"/>
      <c r="Q246" s="2"/>
    </row>
    <row r="247" spans="12:17" x14ac:dyDescent="0.2">
      <c r="L247" s="2"/>
      <c r="M247" s="2"/>
      <c r="O247" s="2"/>
      <c r="P247" s="2"/>
      <c r="Q247" s="2"/>
    </row>
  </sheetData>
  <mergeCells count="48">
    <mergeCell ref="B44:B55"/>
    <mergeCell ref="H44:H55"/>
    <mergeCell ref="N44:N55"/>
    <mergeCell ref="T44:T55"/>
    <mergeCell ref="B56:B67"/>
    <mergeCell ref="H56:H67"/>
    <mergeCell ref="N56:N67"/>
    <mergeCell ref="T56:T67"/>
    <mergeCell ref="B20:B31"/>
    <mergeCell ref="H20:H31"/>
    <mergeCell ref="N20:N31"/>
    <mergeCell ref="T20:T31"/>
    <mergeCell ref="B32:B43"/>
    <mergeCell ref="H32:H43"/>
    <mergeCell ref="N32:N43"/>
    <mergeCell ref="T32:T43"/>
    <mergeCell ref="T6:T7"/>
    <mergeCell ref="U6:U7"/>
    <mergeCell ref="V6:W6"/>
    <mergeCell ref="X6:X7"/>
    <mergeCell ref="B8:B19"/>
    <mergeCell ref="H8:H19"/>
    <mergeCell ref="N8:N19"/>
    <mergeCell ref="T8:T19"/>
    <mergeCell ref="J6:K6"/>
    <mergeCell ref="L6:L7"/>
    <mergeCell ref="N6:N7"/>
    <mergeCell ref="O6:O7"/>
    <mergeCell ref="P6:Q6"/>
    <mergeCell ref="R6:R7"/>
    <mergeCell ref="B6:B7"/>
    <mergeCell ref="C6:C7"/>
    <mergeCell ref="D6:E6"/>
    <mergeCell ref="F6:F7"/>
    <mergeCell ref="H6:H7"/>
    <mergeCell ref="I6:I7"/>
    <mergeCell ref="C3:D3"/>
    <mergeCell ref="E3:F3"/>
    <mergeCell ref="G3:I3"/>
    <mergeCell ref="J3:K3"/>
    <mergeCell ref="O3:P3"/>
    <mergeCell ref="Q3:R3"/>
    <mergeCell ref="C2:D2"/>
    <mergeCell ref="E2:F2"/>
    <mergeCell ref="G2:I2"/>
    <mergeCell ref="J2:K2"/>
    <mergeCell ref="O2:P2"/>
    <mergeCell ref="Q2:R2"/>
  </mergeCells>
  <phoneticPr fontId="3"/>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補修の場合</vt:lpstr>
      <vt:lpstr>補修の場合 (記載例)</vt:lpstr>
      <vt:lpstr>建設・購入の場合</vt:lpstr>
      <vt:lpstr>建設・購入の場合 (記載例)</vt:lpstr>
      <vt:lpstr>補修の場合!Print_Area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2021-10-22T12:36:38Z</cp:lastPrinted>
  <dcterms:created xsi:type="dcterms:W3CDTF">2020-03-06T07:07:15Z</dcterms:created>
  <dcterms:modified xsi:type="dcterms:W3CDTF">2021-10-22T12:38:49Z</dcterms:modified>
</cp:coreProperties>
</file>