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vka.vdi.pref.nagano.lg.jp\課共有\経営・創業支援課\◆私文書\02 中小企業支援係\15 売上高10億円突破支援プロジェクト\2成長支援補助金\02 公募要領\"/>
    </mc:Choice>
  </mc:AlternateContent>
  <xr:revisionPtr revIDLastSave="0" documentId="13_ncr:1_{DAC8F644-E492-4253-B85D-D9BD06EF3C1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数値計画" sheetId="3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32" l="1"/>
  <c r="K8" i="32"/>
  <c r="J8" i="32"/>
  <c r="I8" i="32"/>
  <c r="H8" i="32"/>
  <c r="L20" i="32"/>
  <c r="L21" i="32" s="1"/>
  <c r="K20" i="32"/>
  <c r="K21" i="32" s="1"/>
  <c r="J20" i="32"/>
  <c r="J21" i="32" s="1"/>
  <c r="I20" i="32"/>
  <c r="I21" i="32" s="1"/>
  <c r="H20" i="32"/>
  <c r="H21" i="32" s="1"/>
  <c r="G20" i="32"/>
  <c r="G21" i="32" s="1"/>
  <c r="L17" i="32"/>
  <c r="L18" i="32" s="1"/>
  <c r="L26" i="32" s="1"/>
  <c r="K17" i="32"/>
  <c r="K18" i="32" s="1"/>
  <c r="J17" i="32"/>
  <c r="J18" i="32" s="1"/>
  <c r="J26" i="32" s="1"/>
  <c r="I17" i="32"/>
  <c r="I18" i="32" s="1"/>
  <c r="H17" i="32"/>
  <c r="H18" i="32" s="1"/>
  <c r="H26" i="32" s="1"/>
  <c r="G17" i="32"/>
  <c r="G18" i="32" s="1"/>
  <c r="E17" i="32"/>
  <c r="E18" i="32" s="1"/>
  <c r="L13" i="32"/>
  <c r="L14" i="32" s="1"/>
  <c r="K13" i="32"/>
  <c r="K14" i="32" s="1"/>
  <c r="J13" i="32"/>
  <c r="J14" i="32" s="1"/>
  <c r="I13" i="32"/>
  <c r="H13" i="32"/>
  <c r="H14" i="32" s="1"/>
  <c r="G13" i="32"/>
  <c r="G14" i="32" s="1"/>
  <c r="L10" i="32"/>
  <c r="L11" i="32" s="1"/>
  <c r="K10" i="32"/>
  <c r="K11" i="32" s="1"/>
  <c r="K26" i="32" s="1"/>
  <c r="J10" i="32"/>
  <c r="J11" i="32" s="1"/>
  <c r="I10" i="32"/>
  <c r="I11" i="32" s="1"/>
  <c r="H10" i="32"/>
  <c r="H11" i="32" s="1"/>
  <c r="G10" i="32"/>
  <c r="G11" i="32" s="1"/>
  <c r="G26" i="32" s="1"/>
  <c r="E10" i="32"/>
  <c r="E9" i="32" s="1"/>
  <c r="L5" i="32"/>
  <c r="K5" i="32"/>
  <c r="J5" i="32"/>
  <c r="I5" i="32"/>
  <c r="H5" i="32"/>
  <c r="G5" i="32"/>
  <c r="E5" i="32"/>
  <c r="H27" i="32" l="1"/>
  <c r="I16" i="32"/>
  <c r="G16" i="32"/>
  <c r="K16" i="32"/>
  <c r="G9" i="32"/>
  <c r="E16" i="32"/>
  <c r="H16" i="32"/>
  <c r="J16" i="32"/>
  <c r="L16" i="32"/>
  <c r="E11" i="32"/>
  <c r="E26" i="32" s="1"/>
  <c r="K9" i="32"/>
  <c r="K23" i="32" s="1"/>
  <c r="K24" i="32" s="1"/>
  <c r="I9" i="32"/>
  <c r="I23" i="32" s="1"/>
  <c r="I14" i="32"/>
  <c r="I26" i="32" s="1"/>
  <c r="H9" i="32"/>
  <c r="J9" i="32"/>
  <c r="L9" i="32"/>
  <c r="E23" i="32" l="1"/>
  <c r="J23" i="32"/>
  <c r="J24" i="32" s="1"/>
  <c r="I24" i="32"/>
  <c r="L23" i="32"/>
  <c r="L24" i="32" s="1"/>
  <c r="H23" i="32"/>
  <c r="H24" i="32" s="1"/>
  <c r="G23" i="32"/>
  <c r="E24" i="32"/>
  <c r="G24" i="32" l="1"/>
  <c r="K25" i="32" s="1"/>
  <c r="H25" i="32"/>
  <c r="I25" i="32"/>
  <c r="L25" i="32" l="1"/>
  <c r="L27" i="32" s="1"/>
  <c r="I27" i="32"/>
  <c r="J25" i="32"/>
  <c r="J27" i="32" s="1"/>
  <c r="K27" i="32" l="1"/>
</calcChain>
</file>

<file path=xl/sharedStrings.xml><?xml version="1.0" encoding="utf-8"?>
<sst xmlns="http://schemas.openxmlformats.org/spreadsheetml/2006/main" count="74" uniqueCount="32">
  <si>
    <t>-</t>
  </si>
  <si>
    <t>基準年</t>
    <rPh sb="0" eb="2">
      <t>キジュン</t>
    </rPh>
    <rPh sb="2" eb="3">
      <t>ネン</t>
    </rPh>
    <phoneticPr fontId="9"/>
  </si>
  <si>
    <t>売上高</t>
    <rPh sb="0" eb="3">
      <t>ウリアゲダカ</t>
    </rPh>
    <phoneticPr fontId="9"/>
  </si>
  <si>
    <t>・・・</t>
  </si>
  <si>
    <t>売上原価</t>
    <rPh sb="0" eb="4">
      <t>ウリアゲゲンカ</t>
    </rPh>
    <phoneticPr fontId="9"/>
  </si>
  <si>
    <t>うち人件費①</t>
    <rPh sb="2" eb="5">
      <t>ジンケンヒ</t>
    </rPh>
    <phoneticPr fontId="9"/>
  </si>
  <si>
    <t>うち減価償却費②</t>
    <rPh sb="2" eb="7">
      <t>ゲンカショウキャクヒ</t>
    </rPh>
    <phoneticPr fontId="9"/>
  </si>
  <si>
    <t>販売費及び一般管理費</t>
    <rPh sb="0" eb="3">
      <t>ハンバイヒ</t>
    </rPh>
    <rPh sb="3" eb="4">
      <t>オヨ</t>
    </rPh>
    <rPh sb="5" eb="10">
      <t>イッパンカンリヒ</t>
    </rPh>
    <phoneticPr fontId="9"/>
  </si>
  <si>
    <t>-</t>
    <phoneticPr fontId="9"/>
  </si>
  <si>
    <t>-</t>
    <phoneticPr fontId="5"/>
  </si>
  <si>
    <t>うち人件費③</t>
    <rPh sb="2" eb="5">
      <t>ジンケンヒ</t>
    </rPh>
    <phoneticPr fontId="5"/>
  </si>
  <si>
    <t>うち減価償却費④</t>
    <rPh sb="2" eb="7">
      <t>ゲンカショウキャクヒ</t>
    </rPh>
    <phoneticPr fontId="9"/>
  </si>
  <si>
    <t>うち人件費⑤</t>
    <rPh sb="2" eb="5">
      <t>ジンケンヒ</t>
    </rPh>
    <phoneticPr fontId="9"/>
  </si>
  <si>
    <t>うち減価償却費⑥</t>
    <rPh sb="2" eb="7">
      <t>ゲンカショウキャクヒ</t>
    </rPh>
    <phoneticPr fontId="5"/>
  </si>
  <si>
    <t>うち人件費⑦</t>
    <rPh sb="2" eb="5">
      <t>ジンケンヒ</t>
    </rPh>
    <phoneticPr fontId="9"/>
  </si>
  <si>
    <t>うち減価償却費⑧</t>
    <rPh sb="2" eb="7">
      <t>ゲンカショウキャクヒ</t>
    </rPh>
    <phoneticPr fontId="5"/>
  </si>
  <si>
    <t>営業利益⑨</t>
    <rPh sb="0" eb="4">
      <t>エイギョウリエキ</t>
    </rPh>
    <phoneticPr fontId="9"/>
  </si>
  <si>
    <t>付加価値額⑩
（＝①～⑨の合計）</t>
    <rPh sb="0" eb="5">
      <t>フカカチガク</t>
    </rPh>
    <rPh sb="13" eb="15">
      <t>ゴウケイ</t>
    </rPh>
    <phoneticPr fontId="9"/>
  </si>
  <si>
    <t>うち本事業</t>
    <rPh sb="2" eb="5">
      <t>ホンジギョウ</t>
    </rPh>
    <phoneticPr fontId="9"/>
  </si>
  <si>
    <t>うち本事業以外</t>
    <rPh sb="2" eb="5">
      <t>ホンジギョウ</t>
    </rPh>
    <rPh sb="5" eb="7">
      <t>イガイ</t>
    </rPh>
    <phoneticPr fontId="9"/>
  </si>
  <si>
    <t>202x.x期</t>
    <phoneticPr fontId="9"/>
  </si>
  <si>
    <t>１年目</t>
    <rPh sb="1" eb="3">
      <t>ネンメ</t>
    </rPh>
    <phoneticPr fontId="5"/>
  </si>
  <si>
    <t>２年目</t>
    <rPh sb="1" eb="3">
      <t>ネンメ</t>
    </rPh>
    <phoneticPr fontId="5"/>
  </si>
  <si>
    <t>３年目</t>
    <rPh sb="1" eb="3">
      <t>ネンメ</t>
    </rPh>
    <phoneticPr fontId="5"/>
  </si>
  <si>
    <t>４年目</t>
    <rPh sb="1" eb="3">
      <t>ネンメ</t>
    </rPh>
    <phoneticPr fontId="5"/>
  </si>
  <si>
    <t>５年目</t>
    <rPh sb="1" eb="3">
      <t>ネンメ</t>
    </rPh>
    <phoneticPr fontId="5"/>
  </si>
  <si>
    <t>うち本事業以外</t>
    <rPh sb="2" eb="7">
      <t>ホンジギョウイガイ</t>
    </rPh>
    <phoneticPr fontId="9"/>
  </si>
  <si>
    <t>給与支給総額伸び率</t>
    <rPh sb="0" eb="7">
      <t>キュウヨシキュウソウガクノ</t>
    </rPh>
    <rPh sb="8" eb="9">
      <t>リツ</t>
    </rPh>
    <phoneticPr fontId="9"/>
  </si>
  <si>
    <t>基準年に対する給与支給総額伸び率</t>
    <rPh sb="0" eb="3">
      <t>キジュンネン</t>
    </rPh>
    <rPh sb="4" eb="5">
      <t>タイ</t>
    </rPh>
    <rPh sb="7" eb="13">
      <t>キュウヨシキュウソウガク</t>
    </rPh>
    <rPh sb="13" eb="14">
      <t>ノ</t>
    </rPh>
    <rPh sb="15" eb="16">
      <t>リツ</t>
    </rPh>
    <phoneticPr fontId="9"/>
  </si>
  <si>
    <t>基準年に対する付加価値額伸び率</t>
    <rPh sb="0" eb="3">
      <t>キジュンネン</t>
    </rPh>
    <rPh sb="4" eb="5">
      <t>タイ</t>
    </rPh>
    <rPh sb="7" eb="13">
      <t>フカカチガクノ</t>
    </rPh>
    <rPh sb="14" eb="15">
      <t>リツ</t>
    </rPh>
    <phoneticPr fontId="9"/>
  </si>
  <si>
    <t>※適宜、数式等を改変してご活用ください</t>
    <rPh sb="1" eb="3">
      <t>テキギ</t>
    </rPh>
    <rPh sb="4" eb="7">
      <t>スウシキトウ</t>
    </rPh>
    <rPh sb="8" eb="10">
      <t>カイヘン</t>
    </rPh>
    <rPh sb="13" eb="15">
      <t>カツヨウ</t>
    </rPh>
    <phoneticPr fontId="5"/>
  </si>
  <si>
    <t>基準年に対する売上高の伸び率</t>
    <rPh sb="0" eb="3">
      <t>キジュンネン</t>
    </rPh>
    <rPh sb="4" eb="5">
      <t>タイ</t>
    </rPh>
    <rPh sb="7" eb="10">
      <t>ウリアゲダカ</t>
    </rPh>
    <rPh sb="11" eb="12">
      <t>ノ</t>
    </rPh>
    <rPh sb="13" eb="14">
      <t>リツ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</si>
</sst>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);[Red]\(#,##0\)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u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/>
    <xf numFmtId="0" fontId="8" fillId="0" borderId="0" xfId="9" applyFont="1">
      <alignment vertical="center"/>
    </xf>
    <xf numFmtId="0" fontId="8" fillId="0" borderId="0" xfId="9" applyFont="1" applyAlignment="1">
      <alignment horizontal="center" vertical="center"/>
    </xf>
    <xf numFmtId="0" fontId="8" fillId="0" borderId="3" xfId="9" applyFont="1" applyBorder="1">
      <alignment vertical="center"/>
    </xf>
    <xf numFmtId="0" fontId="8" fillId="0" borderId="4" xfId="9" applyFont="1" applyBorder="1">
      <alignment vertical="center"/>
    </xf>
    <xf numFmtId="177" fontId="8" fillId="0" borderId="9" xfId="9" applyNumberFormat="1" applyFont="1" applyBorder="1">
      <alignment vertical="center"/>
    </xf>
    <xf numFmtId="177" fontId="8" fillId="0" borderId="9" xfId="9" applyNumberFormat="1" applyFont="1" applyBorder="1" applyAlignment="1">
      <alignment horizontal="center" vertical="center"/>
    </xf>
    <xf numFmtId="177" fontId="8" fillId="0" borderId="10" xfId="9" applyNumberFormat="1" applyFont="1" applyBorder="1">
      <alignment vertical="center"/>
    </xf>
    <xf numFmtId="0" fontId="8" fillId="0" borderId="2" xfId="9" applyFont="1" applyBorder="1">
      <alignment vertical="center"/>
    </xf>
    <xf numFmtId="0" fontId="8" fillId="0" borderId="11" xfId="9" applyFont="1" applyBorder="1">
      <alignment vertical="center"/>
    </xf>
    <xf numFmtId="0" fontId="8" fillId="0" borderId="12" xfId="9" applyFont="1" applyBorder="1">
      <alignment vertical="center"/>
    </xf>
    <xf numFmtId="177" fontId="8" fillId="0" borderId="13" xfId="9" applyNumberFormat="1" applyFont="1" applyBorder="1" applyAlignment="1">
      <alignment horizontal="center" vertical="center"/>
    </xf>
    <xf numFmtId="0" fontId="8" fillId="0" borderId="15" xfId="9" applyFont="1" applyBorder="1">
      <alignment vertical="center"/>
    </xf>
    <xf numFmtId="0" fontId="8" fillId="0" borderId="16" xfId="9" applyFont="1" applyBorder="1">
      <alignment vertical="center"/>
    </xf>
    <xf numFmtId="177" fontId="8" fillId="0" borderId="17" xfId="9" applyNumberFormat="1" applyFont="1" applyBorder="1" applyAlignment="1">
      <alignment horizontal="center" vertical="center"/>
    </xf>
    <xf numFmtId="0" fontId="8" fillId="0" borderId="0" xfId="9" applyFont="1" applyBorder="1">
      <alignment vertical="center"/>
    </xf>
    <xf numFmtId="177" fontId="8" fillId="0" borderId="17" xfId="9" applyNumberFormat="1" applyFont="1" applyBorder="1">
      <alignment vertical="center"/>
    </xf>
    <xf numFmtId="0" fontId="8" fillId="0" borderId="5" xfId="9" applyFont="1" applyBorder="1">
      <alignment vertical="center"/>
    </xf>
    <xf numFmtId="177" fontId="8" fillId="0" borderId="20" xfId="9" applyNumberFormat="1" applyFont="1" applyBorder="1" applyAlignment="1">
      <alignment horizontal="center" vertical="center"/>
    </xf>
    <xf numFmtId="177" fontId="8" fillId="0" borderId="22" xfId="9" applyNumberFormat="1" applyFont="1" applyBorder="1" applyAlignment="1">
      <alignment horizontal="center" vertical="center"/>
    </xf>
    <xf numFmtId="177" fontId="8" fillId="0" borderId="22" xfId="9" applyNumberFormat="1" applyFont="1" applyBorder="1">
      <alignment vertical="center"/>
    </xf>
    <xf numFmtId="177" fontId="8" fillId="0" borderId="22" xfId="9" applyNumberFormat="1" applyFont="1" applyFill="1" applyBorder="1">
      <alignment vertical="center"/>
    </xf>
    <xf numFmtId="177" fontId="8" fillId="0" borderId="23" xfId="9" applyNumberFormat="1" applyFont="1" applyFill="1" applyBorder="1">
      <alignment vertical="center"/>
    </xf>
    <xf numFmtId="0" fontId="8" fillId="0" borderId="1" xfId="9" applyFont="1" applyBorder="1">
      <alignment vertical="center"/>
    </xf>
    <xf numFmtId="0" fontId="8" fillId="0" borderId="6" xfId="9" applyFont="1" applyBorder="1">
      <alignment vertical="center"/>
    </xf>
    <xf numFmtId="0" fontId="8" fillId="0" borderId="7" xfId="9" applyFont="1" applyBorder="1">
      <alignment vertical="center"/>
    </xf>
    <xf numFmtId="177" fontId="8" fillId="0" borderId="24" xfId="9" applyNumberFormat="1" applyFont="1" applyBorder="1">
      <alignment vertical="center"/>
    </xf>
    <xf numFmtId="177" fontId="8" fillId="0" borderId="24" xfId="9" applyNumberFormat="1" applyFont="1" applyBorder="1" applyAlignment="1">
      <alignment horizontal="center" vertical="center"/>
    </xf>
    <xf numFmtId="177" fontId="8" fillId="0" borderId="25" xfId="9" applyNumberFormat="1" applyFont="1" applyBorder="1">
      <alignment vertical="center"/>
    </xf>
    <xf numFmtId="176" fontId="10" fillId="0" borderId="24" xfId="9" applyNumberFormat="1" applyFont="1" applyBorder="1">
      <alignment vertical="center"/>
    </xf>
    <xf numFmtId="176" fontId="10" fillId="0" borderId="25" xfId="9" applyNumberFormat="1" applyFont="1" applyBorder="1">
      <alignment vertical="center"/>
    </xf>
    <xf numFmtId="177" fontId="8" fillId="0" borderId="9" xfId="9" applyNumberFormat="1" applyFont="1" applyFill="1" applyBorder="1">
      <alignment vertical="center"/>
    </xf>
    <xf numFmtId="177" fontId="8" fillId="0" borderId="24" xfId="9" applyNumberFormat="1" applyFont="1" applyFill="1" applyBorder="1">
      <alignment vertical="center"/>
    </xf>
    <xf numFmtId="177" fontId="8" fillId="0" borderId="13" xfId="9" applyNumberFormat="1" applyFont="1" applyBorder="1">
      <alignment vertical="center"/>
    </xf>
    <xf numFmtId="0" fontId="8" fillId="0" borderId="19" xfId="9" applyFont="1" applyBorder="1">
      <alignment vertical="center"/>
    </xf>
    <xf numFmtId="177" fontId="8" fillId="0" borderId="20" xfId="9" applyNumberFormat="1" applyFont="1" applyFill="1" applyBorder="1">
      <alignment vertical="center"/>
    </xf>
    <xf numFmtId="177" fontId="8" fillId="0" borderId="14" xfId="9" applyNumberFormat="1" applyFont="1" applyBorder="1">
      <alignment vertical="center"/>
    </xf>
    <xf numFmtId="177" fontId="8" fillId="0" borderId="13" xfId="9" applyNumberFormat="1" applyFont="1" applyFill="1" applyBorder="1">
      <alignment vertical="center"/>
    </xf>
    <xf numFmtId="177" fontId="8" fillId="0" borderId="14" xfId="9" applyNumberFormat="1" applyFont="1" applyFill="1" applyBorder="1">
      <alignment vertical="center"/>
    </xf>
    <xf numFmtId="177" fontId="8" fillId="0" borderId="17" xfId="9" applyNumberFormat="1" applyFont="1" applyFill="1" applyBorder="1">
      <alignment vertical="center"/>
    </xf>
    <xf numFmtId="177" fontId="8" fillId="0" borderId="21" xfId="9" applyNumberFormat="1" applyFont="1" applyFill="1" applyBorder="1">
      <alignment vertical="center"/>
    </xf>
    <xf numFmtId="177" fontId="8" fillId="0" borderId="18" xfId="9" applyNumberFormat="1" applyFont="1" applyFill="1" applyBorder="1">
      <alignment vertical="center"/>
    </xf>
    <xf numFmtId="177" fontId="8" fillId="0" borderId="10" xfId="9" applyNumberFormat="1" applyFont="1" applyFill="1" applyBorder="1">
      <alignment vertical="center"/>
    </xf>
    <xf numFmtId="0" fontId="8" fillId="0" borderId="0" xfId="9" applyFont="1" applyBorder="1" applyAlignment="1">
      <alignment horizontal="center" vertical="center"/>
    </xf>
    <xf numFmtId="177" fontId="8" fillId="0" borderId="0" xfId="9" applyNumberFormat="1" applyFont="1" applyBorder="1">
      <alignment vertical="center"/>
    </xf>
    <xf numFmtId="177" fontId="8" fillId="0" borderId="0" xfId="9" applyNumberFormat="1" applyFont="1" applyFill="1" applyBorder="1">
      <alignment vertical="center"/>
    </xf>
    <xf numFmtId="176" fontId="10" fillId="0" borderId="0" xfId="9" applyNumberFormat="1" applyFont="1" applyBorder="1">
      <alignment vertical="center"/>
    </xf>
    <xf numFmtId="0" fontId="8" fillId="0" borderId="26" xfId="9" applyFont="1" applyBorder="1" applyAlignment="1">
      <alignment vertical="center" wrapText="1"/>
    </xf>
    <xf numFmtId="0" fontId="8" fillId="0" borderId="9" xfId="9" applyFont="1" applyBorder="1" applyAlignment="1">
      <alignment vertical="center" wrapText="1"/>
    </xf>
    <xf numFmtId="0" fontId="8" fillId="0" borderId="27" xfId="9" applyFont="1" applyBorder="1" applyAlignment="1">
      <alignment vertical="center" wrapText="1"/>
    </xf>
    <xf numFmtId="0" fontId="10" fillId="0" borderId="8" xfId="9" applyFont="1" applyBorder="1" applyAlignment="1">
      <alignment vertical="center"/>
    </xf>
    <xf numFmtId="0" fontId="10" fillId="0" borderId="24" xfId="9" applyFont="1" applyBorder="1" applyAlignment="1">
      <alignment vertical="center"/>
    </xf>
    <xf numFmtId="0" fontId="10" fillId="0" borderId="28" xfId="9" applyFont="1" applyBorder="1" applyAlignment="1">
      <alignment vertical="center"/>
    </xf>
    <xf numFmtId="177" fontId="8" fillId="0" borderId="29" xfId="9" applyNumberFormat="1" applyFont="1" applyFill="1" applyBorder="1">
      <alignment vertical="center"/>
    </xf>
    <xf numFmtId="176" fontId="10" fillId="0" borderId="20" xfId="9" applyNumberFormat="1" applyFont="1" applyBorder="1">
      <alignment vertical="center"/>
    </xf>
    <xf numFmtId="176" fontId="10" fillId="0" borderId="21" xfId="9" applyNumberFormat="1" applyFont="1" applyBorder="1">
      <alignment vertical="center"/>
    </xf>
    <xf numFmtId="0" fontId="8" fillId="0" borderId="8" xfId="9" applyFont="1" applyBorder="1" applyAlignment="1">
      <alignment horizontal="center" vertical="center"/>
    </xf>
    <xf numFmtId="0" fontId="8" fillId="0" borderId="24" xfId="9" applyFont="1" applyBorder="1" applyAlignment="1">
      <alignment horizontal="center" vertical="center"/>
    </xf>
    <xf numFmtId="0" fontId="8" fillId="0" borderId="25" xfId="9" applyFont="1" applyBorder="1" applyAlignment="1">
      <alignment horizontal="center" vertical="center"/>
    </xf>
  </cellXfs>
  <cellStyles count="11">
    <cellStyle name="桁区切り 2" xfId="5" xr:uid="{00000000-0005-0000-0000-000000000000}"/>
    <cellStyle name="標準" xfId="0" builtinId="0"/>
    <cellStyle name="標準 2" xfId="4" xr:uid="{00000000-0005-0000-0000-000002000000}"/>
    <cellStyle name="標準 2 2" xfId="2" xr:uid="{00000000-0005-0000-0000-000003000000}"/>
    <cellStyle name="標準 2 2 2" xfId="6" xr:uid="{00000000-0005-0000-0000-000004000000}"/>
    <cellStyle name="標準 2 3" xfId="1" xr:uid="{00000000-0005-0000-0000-000005000000}"/>
    <cellStyle name="標準 2 3 2" xfId="3" xr:uid="{00000000-0005-0000-0000-000006000000}"/>
    <cellStyle name="標準 3" xfId="8" xr:uid="{00000000-0005-0000-0000-000007000000}"/>
    <cellStyle name="標準 4" xfId="9" xr:uid="{00000000-0005-0000-0000-000008000000}"/>
    <cellStyle name="標準 5" xfId="10" xr:uid="{00000000-0005-0000-0000-000009000000}"/>
    <cellStyle name="標準 8" xfId="7" xr:uid="{00000000-0005-0000-0000-00000A000000}"/>
  </cellStyles>
  <dxfs count="0"/>
  <tableStyles count="0" defaultTableStyle="TableStyleMedium2" defaultPivotStyle="PivotStyleLight16"/>
  <colors>
    <mruColors>
      <color rgb="FF00FFFF"/>
      <color rgb="FF66FFFF"/>
      <color rgb="FF00CCFF"/>
      <color rgb="FFFFFFFF"/>
      <color rgb="FFCCFFFF"/>
      <color rgb="FFCCECFF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M28"/>
  <sheetViews>
    <sheetView tabSelected="1" zoomScale="85" zoomScaleNormal="85" workbookViewId="0">
      <selection activeCell="O13" sqref="O13"/>
    </sheetView>
  </sheetViews>
  <sheetFormatPr defaultColWidth="9" defaultRowHeight="13"/>
  <cols>
    <col min="1" max="1" width="9" style="1"/>
    <col min="2" max="3" width="3.08203125" style="1" customWidth="1"/>
    <col min="4" max="4" width="30.58203125" style="1" customWidth="1"/>
    <col min="5" max="5" width="8.5" style="1" bestFit="1" customWidth="1"/>
    <col min="6" max="6" width="4.5" style="1" bestFit="1" customWidth="1"/>
    <col min="7" max="12" width="8.75" style="1" bestFit="1" customWidth="1"/>
    <col min="13" max="13" width="8.75" style="1" customWidth="1"/>
    <col min="14" max="16384" width="9" style="1"/>
  </cols>
  <sheetData>
    <row r="3" spans="2:13" ht="14.15" customHeight="1">
      <c r="G3" s="2" t="s">
        <v>1</v>
      </c>
      <c r="H3" s="2" t="s">
        <v>21</v>
      </c>
      <c r="I3" s="2" t="s">
        <v>22</v>
      </c>
      <c r="J3" s="2" t="s">
        <v>23</v>
      </c>
      <c r="K3" s="2" t="s">
        <v>24</v>
      </c>
      <c r="L3" s="2" t="s">
        <v>25</v>
      </c>
    </row>
    <row r="4" spans="2:13" ht="14.15" customHeight="1">
      <c r="E4" s="56" t="s">
        <v>20</v>
      </c>
      <c r="F4" s="57" t="s">
        <v>3</v>
      </c>
      <c r="G4" s="57" t="s">
        <v>20</v>
      </c>
      <c r="H4" s="57" t="s">
        <v>20</v>
      </c>
      <c r="I4" s="57" t="s">
        <v>20</v>
      </c>
      <c r="J4" s="57" t="s">
        <v>20</v>
      </c>
      <c r="K4" s="57" t="s">
        <v>20</v>
      </c>
      <c r="L4" s="58" t="s">
        <v>20</v>
      </c>
      <c r="M4" s="43"/>
    </row>
    <row r="5" spans="2:13" ht="14.15" customHeight="1">
      <c r="B5" s="3" t="s">
        <v>2</v>
      </c>
      <c r="C5" s="4"/>
      <c r="D5" s="4"/>
      <c r="E5" s="5">
        <f>SUM(E6:E7)</f>
        <v>300000</v>
      </c>
      <c r="F5" s="6" t="s">
        <v>3</v>
      </c>
      <c r="G5" s="5">
        <f t="shared" ref="G5:L5" si="0">SUM(G6:G7)</f>
        <v>360000</v>
      </c>
      <c r="H5" s="5">
        <f t="shared" si="0"/>
        <v>430000</v>
      </c>
      <c r="I5" s="5">
        <f t="shared" si="0"/>
        <v>500000</v>
      </c>
      <c r="J5" s="5">
        <f t="shared" si="0"/>
        <v>600000</v>
      </c>
      <c r="K5" s="5">
        <f t="shared" si="0"/>
        <v>700000</v>
      </c>
      <c r="L5" s="7">
        <f t="shared" si="0"/>
        <v>800000</v>
      </c>
      <c r="M5" s="44"/>
    </row>
    <row r="6" spans="2:13" ht="14.15" customHeight="1">
      <c r="B6" s="8"/>
      <c r="C6" s="9" t="s">
        <v>18</v>
      </c>
      <c r="D6" s="10"/>
      <c r="E6" s="37">
        <v>300000</v>
      </c>
      <c r="F6" s="11" t="s">
        <v>3</v>
      </c>
      <c r="G6" s="37">
        <v>350000</v>
      </c>
      <c r="H6" s="37">
        <v>400000</v>
      </c>
      <c r="I6" s="37">
        <v>450000</v>
      </c>
      <c r="J6" s="37">
        <v>500000</v>
      </c>
      <c r="K6" s="37">
        <v>550000</v>
      </c>
      <c r="L6" s="38">
        <v>600000</v>
      </c>
      <c r="M6" s="45"/>
    </row>
    <row r="7" spans="2:13" ht="14.15" customHeight="1">
      <c r="B7" s="8"/>
      <c r="C7" s="12" t="s">
        <v>19</v>
      </c>
      <c r="D7" s="13"/>
      <c r="E7" s="14" t="s">
        <v>0</v>
      </c>
      <c r="F7" s="14" t="s">
        <v>3</v>
      </c>
      <c r="G7" s="16">
        <v>10000</v>
      </c>
      <c r="H7" s="53">
        <v>30000</v>
      </c>
      <c r="I7" s="39">
        <v>50000</v>
      </c>
      <c r="J7" s="39">
        <v>100000</v>
      </c>
      <c r="K7" s="39">
        <v>150000</v>
      </c>
      <c r="L7" s="41">
        <v>200000</v>
      </c>
      <c r="M7" s="45"/>
    </row>
    <row r="8" spans="2:13" ht="14.15" customHeight="1">
      <c r="B8" s="8"/>
      <c r="C8" s="34" t="s">
        <v>31</v>
      </c>
      <c r="D8" s="15"/>
      <c r="E8" s="19" t="s">
        <v>0</v>
      </c>
      <c r="F8" s="19" t="s">
        <v>3</v>
      </c>
      <c r="G8" s="19" t="s">
        <v>0</v>
      </c>
      <c r="H8" s="54">
        <f>(H5-$G5)/$G5</f>
        <v>0.19444444444444445</v>
      </c>
      <c r="I8" s="54">
        <f t="shared" ref="I8:L8" si="1">(I5-$G5)/$G5</f>
        <v>0.3888888888888889</v>
      </c>
      <c r="J8" s="54">
        <f t="shared" si="1"/>
        <v>0.66666666666666663</v>
      </c>
      <c r="K8" s="54">
        <f t="shared" si="1"/>
        <v>0.94444444444444442</v>
      </c>
      <c r="L8" s="55">
        <f t="shared" si="1"/>
        <v>1.2222222222222223</v>
      </c>
      <c r="M8" s="45"/>
    </row>
    <row r="9" spans="2:13" ht="14.15" customHeight="1">
      <c r="B9" s="3" t="s">
        <v>4</v>
      </c>
      <c r="C9" s="4"/>
      <c r="D9" s="4"/>
      <c r="E9" s="5">
        <f>SUM(E10,E13)</f>
        <v>150000</v>
      </c>
      <c r="F9" s="6" t="s">
        <v>3</v>
      </c>
      <c r="G9" s="5">
        <f t="shared" ref="G9:L9" si="2">SUM(G10,G13)</f>
        <v>180000</v>
      </c>
      <c r="H9" s="5">
        <f t="shared" si="2"/>
        <v>215000</v>
      </c>
      <c r="I9" s="5">
        <f t="shared" si="2"/>
        <v>250000</v>
      </c>
      <c r="J9" s="5">
        <f t="shared" si="2"/>
        <v>300000</v>
      </c>
      <c r="K9" s="5">
        <f t="shared" si="2"/>
        <v>350000</v>
      </c>
      <c r="L9" s="7">
        <f t="shared" si="2"/>
        <v>400000</v>
      </c>
      <c r="M9" s="44"/>
    </row>
    <row r="10" spans="2:13" ht="14.15" customHeight="1">
      <c r="B10" s="8"/>
      <c r="C10" s="3" t="s">
        <v>18</v>
      </c>
      <c r="D10" s="4"/>
      <c r="E10" s="31">
        <f>E6*0.5</f>
        <v>150000</v>
      </c>
      <c r="F10" s="6" t="s">
        <v>3</v>
      </c>
      <c r="G10" s="31">
        <f t="shared" ref="G10:L10" si="3">G6*0.5</f>
        <v>175000</v>
      </c>
      <c r="H10" s="31">
        <f t="shared" si="3"/>
        <v>200000</v>
      </c>
      <c r="I10" s="31">
        <f t="shared" si="3"/>
        <v>225000</v>
      </c>
      <c r="J10" s="31">
        <f t="shared" si="3"/>
        <v>250000</v>
      </c>
      <c r="K10" s="31">
        <f t="shared" si="3"/>
        <v>275000</v>
      </c>
      <c r="L10" s="42">
        <f t="shared" si="3"/>
        <v>300000</v>
      </c>
      <c r="M10" s="45"/>
    </row>
    <row r="11" spans="2:13" ht="14.15" customHeight="1">
      <c r="B11" s="8"/>
      <c r="C11" s="8"/>
      <c r="D11" s="9" t="s">
        <v>5</v>
      </c>
      <c r="E11" s="37">
        <f>E10*0.6</f>
        <v>90000</v>
      </c>
      <c r="F11" s="11" t="s">
        <v>3</v>
      </c>
      <c r="G11" s="37">
        <f t="shared" ref="G11:L11" si="4">G10*0.6</f>
        <v>105000</v>
      </c>
      <c r="H11" s="37">
        <f t="shared" si="4"/>
        <v>120000</v>
      </c>
      <c r="I11" s="37">
        <f t="shared" si="4"/>
        <v>135000</v>
      </c>
      <c r="J11" s="37">
        <f t="shared" si="4"/>
        <v>150000</v>
      </c>
      <c r="K11" s="37">
        <f t="shared" si="4"/>
        <v>165000</v>
      </c>
      <c r="L11" s="38">
        <f t="shared" si="4"/>
        <v>180000</v>
      </c>
      <c r="M11" s="45"/>
    </row>
    <row r="12" spans="2:13" ht="14.15" customHeight="1">
      <c r="B12" s="8"/>
      <c r="C12" s="17"/>
      <c r="D12" s="34" t="s">
        <v>6</v>
      </c>
      <c r="E12" s="35">
        <v>10000</v>
      </c>
      <c r="F12" s="18" t="s">
        <v>3</v>
      </c>
      <c r="G12" s="35">
        <v>10000</v>
      </c>
      <c r="H12" s="35">
        <v>15000</v>
      </c>
      <c r="I12" s="35">
        <v>15000</v>
      </c>
      <c r="J12" s="35">
        <v>15000</v>
      </c>
      <c r="K12" s="35">
        <v>15000</v>
      </c>
      <c r="L12" s="40">
        <v>15000</v>
      </c>
      <c r="M12" s="45"/>
    </row>
    <row r="13" spans="2:13" ht="14.15" customHeight="1">
      <c r="B13" s="8"/>
      <c r="C13" s="8" t="s">
        <v>26</v>
      </c>
      <c r="D13" s="15"/>
      <c r="E13" s="19" t="s">
        <v>0</v>
      </c>
      <c r="F13" s="19" t="s">
        <v>3</v>
      </c>
      <c r="G13" s="20">
        <f>G7*0.5</f>
        <v>5000</v>
      </c>
      <c r="H13" s="21">
        <f t="shared" ref="H13:L13" si="5">H7*0.5</f>
        <v>15000</v>
      </c>
      <c r="I13" s="21">
        <f t="shared" si="5"/>
        <v>25000</v>
      </c>
      <c r="J13" s="21">
        <f t="shared" si="5"/>
        <v>50000</v>
      </c>
      <c r="K13" s="21">
        <f t="shared" si="5"/>
        <v>75000</v>
      </c>
      <c r="L13" s="22">
        <f t="shared" si="5"/>
        <v>100000</v>
      </c>
      <c r="M13" s="45"/>
    </row>
    <row r="14" spans="2:13" ht="14.15" customHeight="1">
      <c r="B14" s="8"/>
      <c r="C14" s="8"/>
      <c r="D14" s="9" t="s">
        <v>10</v>
      </c>
      <c r="E14" s="11" t="s">
        <v>9</v>
      </c>
      <c r="F14" s="11" t="s">
        <v>3</v>
      </c>
      <c r="G14" s="37">
        <f>G13*0.6</f>
        <v>3000</v>
      </c>
      <c r="H14" s="37">
        <f t="shared" ref="H14:L14" si="6">H13*0.6</f>
        <v>9000</v>
      </c>
      <c r="I14" s="37">
        <f t="shared" si="6"/>
        <v>15000</v>
      </c>
      <c r="J14" s="37">
        <f t="shared" si="6"/>
        <v>30000</v>
      </c>
      <c r="K14" s="37">
        <f t="shared" si="6"/>
        <v>45000</v>
      </c>
      <c r="L14" s="38">
        <f t="shared" si="6"/>
        <v>60000</v>
      </c>
      <c r="M14" s="45"/>
    </row>
    <row r="15" spans="2:13" ht="14.15" customHeight="1">
      <c r="B15" s="23"/>
      <c r="C15" s="8"/>
      <c r="D15" s="34" t="s">
        <v>11</v>
      </c>
      <c r="E15" s="18" t="s">
        <v>0</v>
      </c>
      <c r="F15" s="18" t="s">
        <v>3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40">
        <v>0</v>
      </c>
      <c r="M15" s="45"/>
    </row>
    <row r="16" spans="2:13" ht="14.15" customHeight="1">
      <c r="B16" s="3" t="s">
        <v>7</v>
      </c>
      <c r="C16" s="4"/>
      <c r="D16" s="4"/>
      <c r="E16" s="5">
        <f>SUM(E17,E20)</f>
        <v>135000</v>
      </c>
      <c r="F16" s="6" t="s">
        <v>3</v>
      </c>
      <c r="G16" s="5">
        <f t="shared" ref="G16:L16" si="7">SUM(G17,G20)</f>
        <v>162000</v>
      </c>
      <c r="H16" s="5">
        <f t="shared" si="7"/>
        <v>193500</v>
      </c>
      <c r="I16" s="5">
        <f t="shared" si="7"/>
        <v>225000</v>
      </c>
      <c r="J16" s="5">
        <f t="shared" si="7"/>
        <v>270000</v>
      </c>
      <c r="K16" s="5">
        <f t="shared" si="7"/>
        <v>315000</v>
      </c>
      <c r="L16" s="7">
        <f t="shared" si="7"/>
        <v>360000</v>
      </c>
      <c r="M16" s="44"/>
    </row>
    <row r="17" spans="2:13" ht="14.15" customHeight="1">
      <c r="B17" s="8"/>
      <c r="C17" s="3" t="s">
        <v>18</v>
      </c>
      <c r="D17" s="4"/>
      <c r="E17" s="31">
        <f>E6*0.45</f>
        <v>135000</v>
      </c>
      <c r="F17" s="6" t="s">
        <v>3</v>
      </c>
      <c r="G17" s="31">
        <f t="shared" ref="G17:L17" si="8">G6*0.45</f>
        <v>157500</v>
      </c>
      <c r="H17" s="31">
        <f t="shared" si="8"/>
        <v>180000</v>
      </c>
      <c r="I17" s="31">
        <f t="shared" si="8"/>
        <v>202500</v>
      </c>
      <c r="J17" s="31">
        <f t="shared" si="8"/>
        <v>225000</v>
      </c>
      <c r="K17" s="31">
        <f t="shared" si="8"/>
        <v>247500</v>
      </c>
      <c r="L17" s="42">
        <f t="shared" si="8"/>
        <v>270000</v>
      </c>
      <c r="M17" s="45"/>
    </row>
    <row r="18" spans="2:13" ht="14.15" customHeight="1">
      <c r="B18" s="8"/>
      <c r="C18" s="8"/>
      <c r="D18" s="9" t="s">
        <v>12</v>
      </c>
      <c r="E18" s="37">
        <f>E17*0.8</f>
        <v>108000</v>
      </c>
      <c r="F18" s="11" t="s">
        <v>3</v>
      </c>
      <c r="G18" s="37">
        <f t="shared" ref="G18:L18" si="9">G17*0.8</f>
        <v>126000</v>
      </c>
      <c r="H18" s="37">
        <f t="shared" si="9"/>
        <v>144000</v>
      </c>
      <c r="I18" s="37">
        <f t="shared" si="9"/>
        <v>162000</v>
      </c>
      <c r="J18" s="37">
        <f t="shared" si="9"/>
        <v>180000</v>
      </c>
      <c r="K18" s="37">
        <f t="shared" si="9"/>
        <v>198000</v>
      </c>
      <c r="L18" s="38">
        <f t="shared" si="9"/>
        <v>216000</v>
      </c>
      <c r="M18" s="45"/>
    </row>
    <row r="19" spans="2:13" ht="14.15" customHeight="1">
      <c r="B19" s="8"/>
      <c r="C19" s="8"/>
      <c r="D19" s="12" t="s">
        <v>13</v>
      </c>
      <c r="E19" s="39">
        <v>5000</v>
      </c>
      <c r="F19" s="14" t="s">
        <v>3</v>
      </c>
      <c r="G19" s="39">
        <v>5000</v>
      </c>
      <c r="H19" s="39">
        <v>5000</v>
      </c>
      <c r="I19" s="39">
        <v>5000</v>
      </c>
      <c r="J19" s="39">
        <v>5000</v>
      </c>
      <c r="K19" s="39">
        <v>5000</v>
      </c>
      <c r="L19" s="41">
        <v>5000</v>
      </c>
      <c r="M19" s="45"/>
    </row>
    <row r="20" spans="2:13" ht="14.15" customHeight="1">
      <c r="B20" s="8"/>
      <c r="C20" s="3" t="s">
        <v>19</v>
      </c>
      <c r="D20" s="4"/>
      <c r="E20" s="6" t="s">
        <v>0</v>
      </c>
      <c r="F20" s="6" t="s">
        <v>3</v>
      </c>
      <c r="G20" s="5">
        <f>G7*0.45</f>
        <v>4500</v>
      </c>
      <c r="H20" s="5">
        <f t="shared" ref="H20:K20" si="10">H7*0.45</f>
        <v>13500</v>
      </c>
      <c r="I20" s="5">
        <f t="shared" si="10"/>
        <v>22500</v>
      </c>
      <c r="J20" s="5">
        <f t="shared" si="10"/>
        <v>45000</v>
      </c>
      <c r="K20" s="5">
        <f t="shared" si="10"/>
        <v>67500</v>
      </c>
      <c r="L20" s="7">
        <f>L7*0.45</f>
        <v>90000</v>
      </c>
      <c r="M20" s="44"/>
    </row>
    <row r="21" spans="2:13" ht="14.15" customHeight="1">
      <c r="B21" s="8"/>
      <c r="C21" s="8"/>
      <c r="D21" s="9" t="s">
        <v>14</v>
      </c>
      <c r="E21" s="11" t="s">
        <v>0</v>
      </c>
      <c r="F21" s="11" t="s">
        <v>3</v>
      </c>
      <c r="G21" s="33">
        <f>G20*0.8</f>
        <v>3600</v>
      </c>
      <c r="H21" s="33">
        <f t="shared" ref="H21:L21" si="11">H20*0.8</f>
        <v>10800</v>
      </c>
      <c r="I21" s="33">
        <f t="shared" si="11"/>
        <v>18000</v>
      </c>
      <c r="J21" s="33">
        <f t="shared" si="11"/>
        <v>36000</v>
      </c>
      <c r="K21" s="33">
        <f t="shared" si="11"/>
        <v>54000</v>
      </c>
      <c r="L21" s="36">
        <f t="shared" si="11"/>
        <v>72000</v>
      </c>
      <c r="M21" s="44"/>
    </row>
    <row r="22" spans="2:13" ht="14.15" customHeight="1">
      <c r="B22" s="8"/>
      <c r="C22" s="8"/>
      <c r="D22" s="12" t="s">
        <v>15</v>
      </c>
      <c r="E22" s="14" t="s">
        <v>9</v>
      </c>
      <c r="F22" s="14" t="s">
        <v>3</v>
      </c>
      <c r="G22" s="16">
        <v>0</v>
      </c>
      <c r="H22" s="39">
        <v>500</v>
      </c>
      <c r="I22" s="39">
        <v>500</v>
      </c>
      <c r="J22" s="39">
        <v>500</v>
      </c>
      <c r="K22" s="39">
        <v>500</v>
      </c>
      <c r="L22" s="41">
        <v>500</v>
      </c>
      <c r="M22" s="45"/>
    </row>
    <row r="23" spans="2:13" ht="14.15" customHeight="1">
      <c r="B23" s="24" t="s">
        <v>16</v>
      </c>
      <c r="C23" s="25"/>
      <c r="D23" s="25"/>
      <c r="E23" s="26">
        <f>E5-E9-E16</f>
        <v>15000</v>
      </c>
      <c r="F23" s="27" t="s">
        <v>3</v>
      </c>
      <c r="G23" s="26">
        <f t="shared" ref="G23:L23" si="12">G5-G9-G16</f>
        <v>18000</v>
      </c>
      <c r="H23" s="26">
        <f t="shared" si="12"/>
        <v>21500</v>
      </c>
      <c r="I23" s="26">
        <f t="shared" si="12"/>
        <v>25000</v>
      </c>
      <c r="J23" s="26">
        <f t="shared" si="12"/>
        <v>30000</v>
      </c>
      <c r="K23" s="26">
        <f t="shared" si="12"/>
        <v>35000</v>
      </c>
      <c r="L23" s="28">
        <f t="shared" si="12"/>
        <v>40000</v>
      </c>
      <c r="M23" s="44"/>
    </row>
    <row r="24" spans="2:13" ht="27.65" customHeight="1">
      <c r="B24" s="47" t="s">
        <v>17</v>
      </c>
      <c r="C24" s="48"/>
      <c r="D24" s="49"/>
      <c r="E24" s="32">
        <f>SUM(E11:E12,E14:E15,E18:E19,E21:E22,E23)</f>
        <v>228000</v>
      </c>
      <c r="F24" s="27" t="s">
        <v>3</v>
      </c>
      <c r="G24" s="26">
        <f t="shared" ref="G24:L24" si="13">SUM(G11:G12,G14:G15,G18:G19,G21:G22,G23)</f>
        <v>270600</v>
      </c>
      <c r="H24" s="26">
        <f t="shared" si="13"/>
        <v>325800</v>
      </c>
      <c r="I24" s="26">
        <f t="shared" si="13"/>
        <v>375500</v>
      </c>
      <c r="J24" s="26">
        <f t="shared" si="13"/>
        <v>446500</v>
      </c>
      <c r="K24" s="26">
        <f t="shared" si="13"/>
        <v>517500</v>
      </c>
      <c r="L24" s="28">
        <f t="shared" si="13"/>
        <v>588500</v>
      </c>
      <c r="M24" s="44"/>
    </row>
    <row r="25" spans="2:13" ht="14.15" customHeight="1">
      <c r="B25" s="50" t="s">
        <v>29</v>
      </c>
      <c r="C25" s="51"/>
      <c r="D25" s="52"/>
      <c r="E25" s="27" t="s">
        <v>0</v>
      </c>
      <c r="F25" s="27" t="s">
        <v>3</v>
      </c>
      <c r="G25" s="27" t="s">
        <v>8</v>
      </c>
      <c r="H25" s="29">
        <f>(H24-$G24)/$G24</f>
        <v>0.2039911308203991</v>
      </c>
      <c r="I25" s="29">
        <f t="shared" ref="I25:L25" si="14">(I24-$G24)/$G24</f>
        <v>0.38765705838876569</v>
      </c>
      <c r="J25" s="29">
        <f t="shared" si="14"/>
        <v>0.65003695491500368</v>
      </c>
      <c r="K25" s="29">
        <f t="shared" si="14"/>
        <v>0.91241685144124174</v>
      </c>
      <c r="L25" s="30">
        <f t="shared" si="14"/>
        <v>1.1747967479674797</v>
      </c>
      <c r="M25" s="46"/>
    </row>
    <row r="26" spans="2:13">
      <c r="B26" s="47" t="s">
        <v>27</v>
      </c>
      <c r="C26" s="48"/>
      <c r="D26" s="49"/>
      <c r="E26" s="32">
        <f>SUM(E11,E14,E18,E21)/1.2</f>
        <v>165000</v>
      </c>
      <c r="F26" s="27" t="s">
        <v>3</v>
      </c>
      <c r="G26" s="26">
        <f t="shared" ref="G26:L26" si="15">SUM(G11,G14,G18,G21)/1.2</f>
        <v>198000</v>
      </c>
      <c r="H26" s="26">
        <f t="shared" si="15"/>
        <v>236500</v>
      </c>
      <c r="I26" s="26">
        <f t="shared" si="15"/>
        <v>275000</v>
      </c>
      <c r="J26" s="26">
        <f t="shared" si="15"/>
        <v>330000</v>
      </c>
      <c r="K26" s="26">
        <f t="shared" si="15"/>
        <v>385000</v>
      </c>
      <c r="L26" s="28">
        <f t="shared" si="15"/>
        <v>440000</v>
      </c>
      <c r="M26" s="44"/>
    </row>
    <row r="27" spans="2:13" ht="14.15" customHeight="1">
      <c r="B27" s="50" t="s">
        <v>28</v>
      </c>
      <c r="C27" s="51"/>
      <c r="D27" s="52"/>
      <c r="E27" s="27" t="s">
        <v>0</v>
      </c>
      <c r="F27" s="27" t="s">
        <v>3</v>
      </c>
      <c r="G27" s="27" t="s">
        <v>8</v>
      </c>
      <c r="H27" s="29">
        <f>(H26-$G26)/$G26</f>
        <v>0.19444444444444445</v>
      </c>
      <c r="I27" s="29">
        <f t="shared" ref="I27" si="16">(I26-$G26)/$G26</f>
        <v>0.3888888888888889</v>
      </c>
      <c r="J27" s="29">
        <f t="shared" ref="J27" si="17">(J26-$G26)/$G26</f>
        <v>0.66666666666666663</v>
      </c>
      <c r="K27" s="29">
        <f t="shared" ref="K27" si="18">(K26-$G26)/$G26</f>
        <v>0.94444444444444442</v>
      </c>
      <c r="L27" s="30">
        <f t="shared" ref="L27" si="19">(L26-$G26)/$G26</f>
        <v>1.2222222222222223</v>
      </c>
      <c r="M27" s="46"/>
    </row>
    <row r="28" spans="2:13">
      <c r="B28" s="1" t="s">
        <v>30</v>
      </c>
    </row>
  </sheetData>
  <mergeCells count="4">
    <mergeCell ref="B24:D24"/>
    <mergeCell ref="B25:D25"/>
    <mergeCell ref="B26:D26"/>
    <mergeCell ref="B27:D27"/>
  </mergeCells>
  <phoneticPr fontId="5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数値計画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三島　誠司</cp:lastModifiedBy>
  <cp:lastPrinted>2021-10-18T04:08:07Z</cp:lastPrinted>
  <dcterms:created xsi:type="dcterms:W3CDTF">2015-06-05T18:19:34Z</dcterms:created>
  <dcterms:modified xsi:type="dcterms:W3CDTF">2026-04-07T09:38:06Z</dcterms:modified>
</cp:coreProperties>
</file>