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1.104.10\共有\24-2電力調達\R4\第2回\下流\公告\ホームページ用\"/>
    </mc:Choice>
  </mc:AlternateContent>
  <xr:revisionPtr revIDLastSave="0" documentId="8_{5D9C3530-3E54-4FD1-9BB7-0953A061D81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時間帯別" sheetId="3" r:id="rId1"/>
    <sheet name="期間別料金体系" sheetId="5" r:id="rId2"/>
  </sheets>
  <definedNames>
    <definedName name="_xlnm.Print_Area" localSheetId="1">期間別料金体系!$A$1:$R$22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5" l="1"/>
  <c r="M8" i="5"/>
  <c r="M9" i="5"/>
  <c r="M10" i="5"/>
  <c r="M11" i="5"/>
  <c r="M12" i="5"/>
  <c r="M13" i="5"/>
  <c r="M14" i="5"/>
  <c r="M15" i="5"/>
  <c r="M7" i="5"/>
  <c r="J19" i="5"/>
  <c r="J17" i="5"/>
  <c r="J18" i="5"/>
  <c r="J16" i="5"/>
  <c r="G19" i="5"/>
  <c r="G8" i="5"/>
  <c r="G9" i="5"/>
  <c r="G10" i="5"/>
  <c r="G11" i="5"/>
  <c r="G12" i="5"/>
  <c r="G13" i="5"/>
  <c r="G14" i="5"/>
  <c r="G15" i="5"/>
  <c r="G16" i="5"/>
  <c r="G17" i="5"/>
  <c r="G18" i="5"/>
  <c r="G7" i="5"/>
  <c r="K19" i="5"/>
  <c r="H19" i="5"/>
  <c r="N18" i="5"/>
  <c r="P18" i="5" s="1"/>
  <c r="N17" i="5"/>
  <c r="P17" i="5" s="1"/>
  <c r="Q17" i="5" s="1"/>
  <c r="R17" i="5" s="1"/>
  <c r="N16" i="5"/>
  <c r="P16" i="5" s="1"/>
  <c r="Q16" i="5" s="1"/>
  <c r="R16" i="5" s="1"/>
  <c r="N15" i="5"/>
  <c r="P15" i="5" s="1"/>
  <c r="Q15" i="5" s="1"/>
  <c r="R15" i="5" s="1"/>
  <c r="N14" i="5"/>
  <c r="P14" i="5" s="1"/>
  <c r="Q14" i="5" s="1"/>
  <c r="R14" i="5" s="1"/>
  <c r="N13" i="5"/>
  <c r="P13" i="5" s="1"/>
  <c r="Q13" i="5" s="1"/>
  <c r="R13" i="5" s="1"/>
  <c r="N12" i="5"/>
  <c r="P12" i="5" s="1"/>
  <c r="Q12" i="5" s="1"/>
  <c r="R12" i="5" s="1"/>
  <c r="N11" i="5"/>
  <c r="P11" i="5" s="1"/>
  <c r="Q11" i="5" s="1"/>
  <c r="R11" i="5" s="1"/>
  <c r="N10" i="5"/>
  <c r="P10" i="5" s="1"/>
  <c r="Q10" i="5" s="1"/>
  <c r="R10" i="5" s="1"/>
  <c r="N9" i="5"/>
  <c r="P9" i="5" s="1"/>
  <c r="Q9" i="5" s="1"/>
  <c r="R9" i="5" s="1"/>
  <c r="N8" i="5"/>
  <c r="P8" i="5" s="1"/>
  <c r="Q8" i="5" s="1"/>
  <c r="R8" i="5" s="1"/>
  <c r="N7" i="5"/>
  <c r="P7" i="5" s="1"/>
  <c r="S19" i="3"/>
  <c r="S18" i="3"/>
  <c r="T18" i="3" s="1"/>
  <c r="S8" i="3"/>
  <c r="T8" i="3" s="1"/>
  <c r="S9" i="3"/>
  <c r="T9" i="3" s="1"/>
  <c r="S10" i="3"/>
  <c r="T10" i="3" s="1"/>
  <c r="S11" i="3"/>
  <c r="T11" i="3" s="1"/>
  <c r="S12" i="3"/>
  <c r="T12" i="3" s="1"/>
  <c r="S13" i="3"/>
  <c r="T13" i="3" s="1"/>
  <c r="S14" i="3"/>
  <c r="T14" i="3" s="1"/>
  <c r="S15" i="3"/>
  <c r="T15" i="3" s="1"/>
  <c r="S16" i="3"/>
  <c r="S17" i="3"/>
  <c r="T17" i="3" s="1"/>
  <c r="S7" i="3"/>
  <c r="T7" i="3" s="1"/>
  <c r="Q17" i="3"/>
  <c r="Q18" i="3"/>
  <c r="Q16" i="3"/>
  <c r="Q8" i="3"/>
  <c r="Q9" i="3"/>
  <c r="Q10" i="3"/>
  <c r="Q11" i="3"/>
  <c r="Q12" i="3"/>
  <c r="Q13" i="3"/>
  <c r="Q14" i="3"/>
  <c r="Q15" i="3"/>
  <c r="Q7" i="3"/>
  <c r="P8" i="3"/>
  <c r="P9" i="3"/>
  <c r="P10" i="3"/>
  <c r="P11" i="3"/>
  <c r="P12" i="3"/>
  <c r="P13" i="3"/>
  <c r="P14" i="3"/>
  <c r="P15" i="3"/>
  <c r="P16" i="3"/>
  <c r="P17" i="3"/>
  <c r="P18" i="3"/>
  <c r="P7" i="3"/>
  <c r="M8" i="3"/>
  <c r="M9" i="3"/>
  <c r="M10" i="3"/>
  <c r="M11" i="3"/>
  <c r="M12" i="3"/>
  <c r="M13" i="3"/>
  <c r="M14" i="3"/>
  <c r="M15" i="3"/>
  <c r="M16" i="3"/>
  <c r="M17" i="3"/>
  <c r="M18" i="3"/>
  <c r="M7" i="3"/>
  <c r="J17" i="3"/>
  <c r="J18" i="3"/>
  <c r="J16" i="3"/>
  <c r="T16" i="3" s="1"/>
  <c r="N19" i="3"/>
  <c r="K19" i="3"/>
  <c r="H19" i="3"/>
  <c r="G18" i="3"/>
  <c r="G17" i="3"/>
  <c r="G16" i="3"/>
  <c r="G15" i="3"/>
  <c r="G14" i="3"/>
  <c r="G13" i="3"/>
  <c r="G12" i="3"/>
  <c r="G11" i="3"/>
  <c r="G10" i="3"/>
  <c r="G9" i="3"/>
  <c r="G8" i="3"/>
  <c r="G7" i="3"/>
  <c r="Q18" i="5" l="1"/>
  <c r="R18" i="5" s="1"/>
  <c r="P19" i="5"/>
  <c r="Q7" i="5"/>
  <c r="N19" i="5"/>
  <c r="Q19" i="3"/>
  <c r="J19" i="3"/>
  <c r="P19" i="3"/>
  <c r="M19" i="3"/>
  <c r="G19" i="3"/>
  <c r="R7" i="5" l="1"/>
  <c r="R19" i="5" s="1"/>
  <c r="Q19" i="5"/>
  <c r="T19" i="3"/>
</calcChain>
</file>

<file path=xl/sharedStrings.xml><?xml version="1.0" encoding="utf-8"?>
<sst xmlns="http://schemas.openxmlformats.org/spreadsheetml/2006/main" count="96" uniqueCount="65">
  <si>
    <t>別紙様式</t>
    <rPh sb="0" eb="2">
      <t>ベッシ</t>
    </rPh>
    <rPh sb="2" eb="4">
      <t>ヨウシキ</t>
    </rPh>
    <phoneticPr fontId="1"/>
  </si>
  <si>
    <t>月</t>
    <rPh sb="0" eb="1">
      <t>ツキ</t>
    </rPh>
    <phoneticPr fontId="1"/>
  </si>
  <si>
    <t>10月</t>
    <rPh sb="2" eb="3">
      <t>ツキ</t>
    </rPh>
    <phoneticPr fontId="1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</si>
  <si>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</si>
  <si>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</si>
  <si>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</si>
  <si>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</si>
  <si>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</si>
  <si>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</si>
  <si>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</si>
  <si>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</si>
  <si>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</si>
  <si>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</si>
  <si>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</si>
  <si>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基本料金</t>
    <rPh sb="0" eb="2">
      <t>キホン</t>
    </rPh>
    <rPh sb="2" eb="4">
      <t>リョウキン</t>
    </rPh>
    <phoneticPr fontId="1"/>
  </si>
  <si>
    <t>契約電力Kw</t>
    <rPh sb="0" eb="2">
      <t>ケイヤク</t>
    </rPh>
    <rPh sb="2" eb="4">
      <t>デンリョク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</si>
  <si>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</si>
  <si>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</si>
  <si>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使用量</t>
    <rPh sb="0" eb="3">
      <t>シヨウリョウ</t>
    </rPh>
    <phoneticPr fontId="1"/>
  </si>
  <si>
    <t>合計</t>
    <rPh sb="0" eb="2">
      <t>ゴウケイ</t>
    </rPh>
    <phoneticPr fontId="1"/>
  </si>
  <si>
    <t>計　A</t>
    <rPh sb="0" eb="1">
      <t>ケイ</t>
    </rPh>
    <phoneticPr fontId="1"/>
  </si>
  <si>
    <t>力率  ％</t>
    <rPh sb="0" eb="2">
      <t>リキリツ</t>
    </rPh>
    <phoneticPr fontId="1"/>
  </si>
  <si>
    <t>　　</t>
    <phoneticPr fontId="1"/>
  </si>
  <si>
    <t>電気料金総額積算内訳書　（税込）</t>
    <rPh sb="0" eb="2">
      <t>デンキ</t>
    </rPh>
    <rPh sb="2" eb="3">
      <t>リョウ</t>
    </rPh>
    <rPh sb="3" eb="4">
      <t>キン</t>
    </rPh>
    <rPh sb="4" eb="6">
      <t>ソウガク</t>
    </rPh>
    <rPh sb="6" eb="8">
      <t>セキサン</t>
    </rPh>
    <rPh sb="8" eb="11">
      <t>ウチワケショ</t>
    </rPh>
    <rPh sb="13" eb="15">
      <t>ゼイコミ</t>
    </rPh>
    <phoneticPr fontId="1"/>
  </si>
  <si>
    <t xml:space="preserve">重負荷時間  </t>
    <rPh sb="0" eb="1">
      <t>ジュウ</t>
    </rPh>
    <rPh sb="1" eb="3">
      <t>フカ</t>
    </rPh>
    <rPh sb="3" eb="5">
      <t>ジカン</t>
    </rPh>
    <phoneticPr fontId="1"/>
  </si>
  <si>
    <t xml:space="preserve">昼間時間  </t>
    <rPh sb="0" eb="2">
      <t>ヒルマ</t>
    </rPh>
    <rPh sb="2" eb="4">
      <t>ジカン</t>
    </rPh>
    <phoneticPr fontId="1"/>
  </si>
  <si>
    <t xml:space="preserve">夜間時間  </t>
    <rPh sb="0" eb="2">
      <t>ヤカン</t>
    </rPh>
    <rPh sb="2" eb="4">
      <t>ジカン</t>
    </rPh>
    <phoneticPr fontId="1"/>
  </si>
  <si>
    <t xml:space="preserve">総          計 </t>
    <rPh sb="0" eb="1">
      <t>ソウ</t>
    </rPh>
    <rPh sb="11" eb="12">
      <t>ケイ</t>
    </rPh>
    <phoneticPr fontId="1"/>
  </si>
  <si>
    <t>消費税</t>
    <rPh sb="0" eb="3">
      <t>ショウヒゼイ</t>
    </rPh>
    <phoneticPr fontId="1"/>
  </si>
  <si>
    <t>入札金額
（税抜き）</t>
    <rPh sb="0" eb="2">
      <t>ニュウサツ</t>
    </rPh>
    <rPh sb="2" eb="4">
      <t>キンガク</t>
    </rPh>
    <rPh sb="6" eb="7">
      <t>ゼイ</t>
    </rPh>
    <rPh sb="7" eb="8">
      <t>ヌ</t>
    </rPh>
    <phoneticPr fontId="1"/>
  </si>
  <si>
    <t>下流処理区</t>
    <rPh sb="0" eb="1">
      <t>シタ</t>
    </rPh>
    <phoneticPr fontId="1"/>
  </si>
  <si>
    <t>令和４年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</si>
  <si>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1"/>
  </si>
  <si>
    <t>各料金単価は税抜価格とすること。また、各税抜単価の端数は少数第３位以下を切り捨てること。</t>
    <rPh sb="0" eb="1">
      <t>カク</t>
    </rPh>
    <rPh sb="1" eb="3">
      <t>リョウキン</t>
    </rPh>
    <rPh sb="3" eb="5">
      <t>タンカ</t>
    </rPh>
    <rPh sb="6" eb="8">
      <t>ゼイヌキ</t>
    </rPh>
    <rPh sb="8" eb="10">
      <t>カカク</t>
    </rPh>
    <rPh sb="19" eb="20">
      <t>カク</t>
    </rPh>
    <rPh sb="20" eb="22">
      <t>ゼイヌキ</t>
    </rPh>
    <rPh sb="22" eb="24">
      <t>タンカ</t>
    </rPh>
    <rPh sb="25" eb="27">
      <t>ハスウ</t>
    </rPh>
    <rPh sb="28" eb="30">
      <t>ショウスウ</t>
    </rPh>
    <rPh sb="30" eb="31">
      <t>ダイ</t>
    </rPh>
    <rPh sb="32" eb="33">
      <t>イ</t>
    </rPh>
    <rPh sb="33" eb="35">
      <t>イカ</t>
    </rPh>
    <rPh sb="36" eb="37">
      <t>キ</t>
    </rPh>
    <rPh sb="38" eb="39">
      <t>ス</t>
    </rPh>
    <phoneticPr fontId="1"/>
  </si>
  <si>
    <t>敬</t>
    <rPh sb="0" eb="1">
      <t>ケイ</t>
    </rPh>
    <phoneticPr fontId="1"/>
  </si>
  <si>
    <t>燃料調整費</t>
    <rPh sb="0" eb="2">
      <t>ネンリョウ</t>
    </rPh>
    <rPh sb="2" eb="5">
      <t>チョウセイヒ</t>
    </rPh>
    <phoneticPr fontId="1"/>
  </si>
  <si>
    <t>燃料調整</t>
    <rPh sb="0" eb="2">
      <t>ネンリョウ</t>
    </rPh>
    <rPh sb="2" eb="4">
      <t>チョウセイ</t>
    </rPh>
    <phoneticPr fontId="1"/>
  </si>
  <si>
    <t xml:space="preserve">月額計及び消費税相当額は、小数点以下を切り捨てた数値とすること。
令和４年８月の燃料調整費（3.50円）
</t>
    <rPh sb="0" eb="2">
      <t>ゲツガク</t>
    </rPh>
    <rPh sb="2" eb="3">
      <t>ケイ</t>
    </rPh>
    <rPh sb="3" eb="4">
      <t>オヨ</t>
    </rPh>
    <rPh sb="5" eb="8">
      <t>ショウヒゼイ</t>
    </rPh>
    <rPh sb="8" eb="10">
      <t>ソウトウ</t>
    </rPh>
    <rPh sb="10" eb="11">
      <t>ガク</t>
    </rPh>
    <rPh sb="13" eb="16">
      <t>ショウスウテン</t>
    </rPh>
    <rPh sb="16" eb="18">
      <t>イカ</t>
    </rPh>
    <rPh sb="19" eb="20">
      <t>キ</t>
    </rPh>
    <rPh sb="21" eb="22">
      <t>ス</t>
    </rPh>
    <rPh sb="24" eb="26">
      <t>スウチ</t>
    </rPh>
    <rPh sb="50" eb="51">
      <t>エン</t>
    </rPh>
    <phoneticPr fontId="1"/>
  </si>
  <si>
    <t>参考様式（期間別料金体系用）</t>
    <rPh sb="0" eb="2">
      <t>サンコウ</t>
    </rPh>
    <rPh sb="2" eb="4">
      <t>ヨウシキ</t>
    </rPh>
    <rPh sb="5" eb="7">
      <t>キカン</t>
    </rPh>
    <rPh sb="7" eb="8">
      <t>ベツ</t>
    </rPh>
    <rPh sb="8" eb="10">
      <t>リョウキン</t>
    </rPh>
    <rPh sb="10" eb="12">
      <t>タイケイ</t>
    </rPh>
    <rPh sb="12" eb="13">
      <t>ヨウ</t>
    </rPh>
    <phoneticPr fontId="9"/>
  </si>
  <si>
    <t>入札者</t>
    <rPh sb="0" eb="3">
      <t>ニュウサツシャ</t>
    </rPh>
    <phoneticPr fontId="1"/>
  </si>
  <si>
    <t>住所</t>
    <rPh sb="0" eb="2">
      <t>ジュウショ</t>
    </rPh>
    <phoneticPr fontId="1"/>
  </si>
  <si>
    <t>電気料金総額積算内訳書　（税込）</t>
    <rPh sb="0" eb="2">
      <t>デンキ</t>
    </rPh>
    <rPh sb="2" eb="3">
      <t>リョウ</t>
    </rPh>
    <rPh sb="3" eb="4">
      <t>キン</t>
    </rPh>
    <rPh sb="4" eb="6">
      <t>ソウガク</t>
    </rPh>
    <rPh sb="6" eb="8">
      <t>セキサン</t>
    </rPh>
    <rPh sb="8" eb="11">
      <t>ウチワケショ</t>
    </rPh>
    <rPh sb="13" eb="15">
      <t>ゼイコミ</t>
    </rPh>
    <phoneticPr fontId="9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</si>
  <si>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</si>
  <si>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月</t>
    <rPh sb="0" eb="1">
      <t>ツキ</t>
    </rPh>
    <phoneticPr fontId="9"/>
  </si>
  <si>
    <t>基本料金　A</t>
    <rPh sb="0" eb="2">
      <t>キホン</t>
    </rPh>
    <rPh sb="2" eb="4">
      <t>リョウキン</t>
    </rPh>
    <phoneticPr fontId="9"/>
  </si>
  <si>
    <t>夏季料金　a</t>
    <rPh sb="0" eb="2">
      <t>カキ</t>
    </rPh>
    <rPh sb="2" eb="4">
      <t>リョウキン</t>
    </rPh>
    <phoneticPr fontId="9"/>
  </si>
  <si>
    <t>その他季料金 b</t>
    <rPh sb="2" eb="3">
      <t>タ</t>
    </rPh>
    <rPh sb="3" eb="4">
      <t>キ</t>
    </rPh>
    <rPh sb="4" eb="6">
      <t>リョウキン</t>
    </rPh>
    <phoneticPr fontId="9"/>
  </si>
  <si>
    <t>燃料調整費 c</t>
    <rPh sb="0" eb="2">
      <t>ネンリョウ</t>
    </rPh>
    <rPh sb="2" eb="5">
      <t>チョウセイヒ</t>
    </rPh>
    <phoneticPr fontId="1"/>
  </si>
  <si>
    <t>計 C
a+b+c</t>
    <rPh sb="0" eb="1">
      <t>ケイ</t>
    </rPh>
    <phoneticPr fontId="9"/>
  </si>
  <si>
    <t>総計 A+C</t>
    <rPh sb="0" eb="2">
      <t>ソウケイ</t>
    </rPh>
    <phoneticPr fontId="9"/>
  </si>
  <si>
    <r>
      <t>契約電力k</t>
    </r>
    <r>
      <rPr>
        <sz val="10"/>
        <color theme="1"/>
        <rFont val="ＭＳ Ｐゴシック"/>
        <family val="3"/>
        <charset val="128"/>
        <scheme val="minor"/>
      </rPr>
      <t>W</t>
    </r>
    <rPh sb="0" eb="2">
      <t>ケイヤク</t>
    </rPh>
    <rPh sb="2" eb="4">
      <t>デンリョク</t>
    </rPh>
    <phoneticPr fontId="9"/>
  </si>
  <si>
    <t>力率  ％</t>
    <rPh sb="0" eb="2">
      <t>リキリツ</t>
    </rPh>
    <phoneticPr fontId="9"/>
  </si>
  <si>
    <t>単価</t>
    <rPh sb="0" eb="2">
      <t>タンカ</t>
    </rPh>
    <phoneticPr fontId="9"/>
  </si>
  <si>
    <t>計　</t>
    <rPh sb="0" eb="1">
      <t>ケイ</t>
    </rPh>
    <phoneticPr fontId="9"/>
  </si>
  <si>
    <r>
      <t>使用量k</t>
    </r>
    <r>
      <rPr>
        <sz val="10"/>
        <color theme="1"/>
        <rFont val="ＭＳ Ｐゴシック"/>
        <family val="3"/>
        <charset val="128"/>
        <scheme val="minor"/>
      </rPr>
      <t>Wh</t>
    </r>
    <rPh sb="0" eb="3">
      <t>シヨウリョウ</t>
    </rPh>
    <phoneticPr fontId="9"/>
  </si>
  <si>
    <t>計</t>
    <rPh sb="0" eb="1">
      <t>ケイ</t>
    </rPh>
    <phoneticPr fontId="9"/>
  </si>
  <si>
    <t>令和４年</t>
    <rPh sb="0" eb="2">
      <t>レイワ</t>
    </rPh>
    <rPh sb="3" eb="4">
      <t>ネン</t>
    </rPh>
    <phoneticPr fontId="9"/>
  </si>
  <si>
    <t>10月</t>
    <rPh sb="2" eb="3">
      <t>ツキ</t>
    </rPh>
    <phoneticPr fontId="9"/>
  </si>
  <si>
    <t>令和５年</t>
    <rPh sb="0" eb="2">
      <t>レイワ</t>
    </rPh>
    <rPh sb="3" eb="4">
      <t>ネン</t>
    </rPh>
    <phoneticPr fontId="9"/>
  </si>
  <si>
    <t>合計</t>
    <rPh sb="0" eb="2">
      <t>ゴウケイ</t>
    </rPh>
    <phoneticPr fontId="9"/>
  </si>
  <si>
    <t>―</t>
    <phoneticPr fontId="9"/>
  </si>
  <si>
    <t>※1　燃料費調整額を適用する者にあっては、令和4年8月に中部電気ミライズ（株）が特別高圧需要家に適用する単価を全ての月に加算すること。</t>
    <rPh sb="3" eb="6">
      <t>ネンリョウヒ</t>
    </rPh>
    <rPh sb="6" eb="8">
      <t>チョウセイ</t>
    </rPh>
    <rPh sb="8" eb="9">
      <t>ガク</t>
    </rPh>
    <rPh sb="10" eb="12">
      <t>テキヨウ</t>
    </rPh>
    <rPh sb="14" eb="15">
      <t>シャ</t>
    </rPh>
    <rPh sb="21" eb="23">
      <t>レイワ</t>
    </rPh>
    <rPh sb="24" eb="25">
      <t>ネン</t>
    </rPh>
    <rPh sb="26" eb="27">
      <t>ガツ</t>
    </rPh>
    <rPh sb="28" eb="30">
      <t>チュウブ</t>
    </rPh>
    <rPh sb="30" eb="32">
      <t>デンキ</t>
    </rPh>
    <rPh sb="36" eb="39">
      <t>カブ</t>
    </rPh>
    <rPh sb="40" eb="42">
      <t>トクベツ</t>
    </rPh>
    <rPh sb="42" eb="44">
      <t>コウアツ</t>
    </rPh>
    <rPh sb="44" eb="47">
      <t>ジュヨウカ</t>
    </rPh>
    <rPh sb="48" eb="50">
      <t>テキヨウ</t>
    </rPh>
    <rPh sb="52" eb="54">
      <t>タンカ</t>
    </rPh>
    <rPh sb="55" eb="56">
      <t>スベ</t>
    </rPh>
    <rPh sb="58" eb="59">
      <t>ツキ</t>
    </rPh>
    <rPh sb="60" eb="62">
      <t>カサン</t>
    </rPh>
    <phoneticPr fontId="1"/>
  </si>
  <si>
    <t>※2　常用線の基本料金については、力率割引及び割増しを適用すること。</t>
    <rPh sb="3" eb="5">
      <t>ジョウヨウ</t>
    </rPh>
    <rPh sb="5" eb="6">
      <t>セン</t>
    </rPh>
    <rPh sb="7" eb="9">
      <t>キホン</t>
    </rPh>
    <rPh sb="9" eb="11">
      <t>リョウキン</t>
    </rPh>
    <rPh sb="17" eb="19">
      <t>リキリツ</t>
    </rPh>
    <rPh sb="19" eb="21">
      <t>ワリビキ</t>
    </rPh>
    <rPh sb="21" eb="22">
      <t>オヨ</t>
    </rPh>
    <rPh sb="23" eb="25">
      <t>ワリマシ</t>
    </rPh>
    <rPh sb="27" eb="29">
      <t>テキヨウ</t>
    </rPh>
    <phoneticPr fontId="1"/>
  </si>
  <si>
    <t>消費税（10％）</t>
    <rPh sb="0" eb="3">
      <t>ショウヒゼイ</t>
    </rPh>
    <phoneticPr fontId="9"/>
  </si>
  <si>
    <t>入札金額   税抜</t>
    <rPh sb="0" eb="2">
      <t>ニュウサツ</t>
    </rPh>
    <rPh sb="2" eb="4">
      <t>キンガク</t>
    </rPh>
    <rPh sb="7" eb="9">
      <t>ゼイヌキ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</si>
</sst>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1" xfId="0" applyNumberFormat="1" applyFont="1" applyBorder="1">
      <alignment vertical="center"/>
    </xf>
    <xf numFmtId="38" fontId="0" fillId="0" borderId="0" xfId="0" applyNumberFormat="1">
      <alignment vertical="center"/>
    </xf>
    <xf numFmtId="38" fontId="3" fillId="0" borderId="0" xfId="0" applyNumberFormat="1" applyFont="1" applyBorder="1">
      <alignment vertical="center"/>
    </xf>
    <xf numFmtId="0" fontId="3" fillId="0" borderId="19" xfId="0" applyFont="1" applyBorder="1">
      <alignment vertical="center"/>
    </xf>
    <xf numFmtId="38" fontId="5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2" applyFont="1">
      <alignment vertical="center"/>
    </xf>
    <xf numFmtId="0" fontId="7" fillId="0" borderId="0" xfId="2">
      <alignment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right" vertical="center"/>
    </xf>
    <xf numFmtId="0" fontId="3" fillId="0" borderId="7" xfId="2" applyFont="1" applyBorder="1">
      <alignment vertical="center"/>
    </xf>
    <xf numFmtId="38" fontId="3" fillId="0" borderId="1" xfId="2" applyNumberFormat="1" applyFont="1" applyBorder="1">
      <alignment vertical="center"/>
    </xf>
    <xf numFmtId="0" fontId="3" fillId="0" borderId="1" xfId="2" applyFont="1" applyBorder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>
      <alignment vertical="center"/>
    </xf>
    <xf numFmtId="38" fontId="3" fillId="0" borderId="1" xfId="2" applyNumberFormat="1" applyFont="1" applyBorder="1" applyAlignment="1">
      <alignment vertical="center" shrinkToFit="1"/>
    </xf>
    <xf numFmtId="0" fontId="3" fillId="0" borderId="1" xfId="2" applyFont="1" applyBorder="1" applyAlignment="1">
      <alignment vertical="center" shrinkToFit="1"/>
    </xf>
    <xf numFmtId="0" fontId="10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>
      <alignment vertical="center"/>
    </xf>
    <xf numFmtId="38" fontId="3" fillId="0" borderId="0" xfId="2" applyNumberFormat="1" applyFont="1">
      <alignment vertical="center"/>
    </xf>
    <xf numFmtId="0" fontId="3" fillId="0" borderId="20" xfId="2" applyFont="1" applyBorder="1">
      <alignment vertical="center"/>
    </xf>
    <xf numFmtId="0" fontId="4" fillId="0" borderId="0" xfId="2" applyFont="1">
      <alignment vertical="center"/>
    </xf>
    <xf numFmtId="38" fontId="4" fillId="0" borderId="0" xfId="2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right" vertical="center" wrapText="1"/>
    </xf>
    <xf numFmtId="0" fontId="3" fillId="0" borderId="1" xfId="2" applyFont="1" applyBorder="1" applyAlignment="1">
      <alignment horizontal="center" vertical="center"/>
    </xf>
    <xf numFmtId="38" fontId="3" fillId="0" borderId="10" xfId="2" applyNumberFormat="1" applyFont="1" applyBorder="1" applyAlignment="1">
      <alignment horizontal="center" vertical="center"/>
    </xf>
    <xf numFmtId="38" fontId="3" fillId="0" borderId="11" xfId="2" applyNumberFormat="1" applyFont="1" applyBorder="1" applyAlignment="1">
      <alignment horizontal="center" vertical="center"/>
    </xf>
    <xf numFmtId="38" fontId="3" fillId="0" borderId="12" xfId="2" applyNumberFormat="1" applyFont="1" applyBorder="1" applyAlignment="1">
      <alignment horizontal="center" vertical="center"/>
    </xf>
    <xf numFmtId="38" fontId="3" fillId="0" borderId="13" xfId="2" applyNumberFormat="1" applyFont="1" applyBorder="1" applyAlignment="1">
      <alignment horizontal="center" vertical="center"/>
    </xf>
    <xf numFmtId="38" fontId="3" fillId="0" borderId="14" xfId="2" applyNumberFormat="1" applyFont="1" applyBorder="1" applyAlignment="1">
      <alignment horizontal="center" vertical="center"/>
    </xf>
    <xf numFmtId="38" fontId="3" fillId="0" borderId="15" xfId="2" applyNumberFormat="1" applyFont="1" applyBorder="1" applyAlignment="1">
      <alignment horizontal="center" vertical="center"/>
    </xf>
    <xf numFmtId="38" fontId="3" fillId="0" borderId="16" xfId="2" applyNumberFormat="1" applyFont="1" applyBorder="1" applyAlignment="1">
      <alignment horizontal="center" vertical="center"/>
    </xf>
    <xf numFmtId="38" fontId="3" fillId="0" borderId="17" xfId="2" applyNumberFormat="1" applyFont="1" applyBorder="1" applyAlignment="1">
      <alignment horizontal="center" vertical="center"/>
    </xf>
    <xf numFmtId="38" fontId="3" fillId="0" borderId="18" xfId="2" applyNumberFormat="1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0" fontId="2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816C69DD-336C-45E0-A499-E353EBB1DE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0DA5-CE35-4E23-AC8A-A470F361E274}">
  <sheetPr>
    <pageSetUpPr fitToPage="1"/>
  </sheetPr>
  <dimension ref="A1:U22"/>
  <sheetViews>
    <sheetView topLeftCell="A5" zoomScaleNormal="100" workbookViewId="0">
      <selection activeCell="Q16" sqref="Q16"/>
    </sheetView>
  </sheetViews>
  <sheetFormatPr defaultRowHeight="13.5" x14ac:dyDescent="0.15"/>
  <cols>
    <col min="1" max="1" width="4" customWidth="1"/>
    <col min="2" max="2" width="7.25" customWidth="1"/>
    <col min="3" max="3" width="4.875" bestFit="1" customWidth="1"/>
    <col min="4" max="4" width="10.5" customWidth="1"/>
    <col min="7" max="7" width="9.375" customWidth="1"/>
    <col min="8" max="9" width="7.875" customWidth="1"/>
    <col min="11" max="11" width="10.25" bestFit="1" customWidth="1"/>
    <col min="13" max="14" width="9.25" bestFit="1" customWidth="1"/>
    <col min="16" max="16" width="9.25" bestFit="1" customWidth="1"/>
    <col min="17" max="17" width="9.25" customWidth="1"/>
    <col min="19" max="19" width="10.25" bestFit="1" customWidth="1"/>
    <col min="20" max="20" width="15.25" customWidth="1"/>
  </cols>
  <sheetData>
    <row r="1" spans="1:20" x14ac:dyDescent="0.15">
      <c r="A1" t="s">
        <v>0</v>
      </c>
    </row>
    <row r="3" spans="1:20" x14ac:dyDescent="0.15">
      <c r="D3" t="s">
        <v>23</v>
      </c>
    </row>
    <row r="4" spans="1:20" x14ac:dyDescent="0.15">
      <c r="T4" t="s">
        <v>30</v>
      </c>
    </row>
    <row r="5" spans="1:20" ht="24" customHeight="1" x14ac:dyDescent="0.15">
      <c r="B5" s="47" t="s">
        <v>1</v>
      </c>
      <c r="C5" s="48"/>
      <c r="D5" s="43" t="s">
        <v>14</v>
      </c>
      <c r="E5" s="43"/>
      <c r="F5" s="43"/>
      <c r="G5" s="43"/>
      <c r="H5" s="43" t="s">
        <v>24</v>
      </c>
      <c r="I5" s="43"/>
      <c r="J5" s="43"/>
      <c r="K5" s="43" t="s">
        <v>25</v>
      </c>
      <c r="L5" s="43"/>
      <c r="M5" s="43"/>
      <c r="N5" s="44" t="s">
        <v>26</v>
      </c>
      <c r="O5" s="45"/>
      <c r="P5" s="46"/>
      <c r="Q5" s="44" t="s">
        <v>36</v>
      </c>
      <c r="R5" s="45"/>
      <c r="S5" s="46"/>
      <c r="T5" s="43" t="s">
        <v>27</v>
      </c>
    </row>
    <row r="6" spans="1:20" ht="30" customHeight="1" x14ac:dyDescent="0.15">
      <c r="B6" s="49"/>
      <c r="C6" s="50"/>
      <c r="D6" s="18" t="s">
        <v>15</v>
      </c>
      <c r="E6" s="18" t="s">
        <v>21</v>
      </c>
      <c r="F6" s="18" t="s">
        <v>16</v>
      </c>
      <c r="G6" s="18" t="s">
        <v>20</v>
      </c>
      <c r="H6" s="18" t="s">
        <v>18</v>
      </c>
      <c r="I6" s="18" t="s">
        <v>16</v>
      </c>
      <c r="J6" s="18" t="s">
        <v>17</v>
      </c>
      <c r="K6" s="18" t="s">
        <v>18</v>
      </c>
      <c r="L6" s="18" t="s">
        <v>16</v>
      </c>
      <c r="M6" s="18" t="s">
        <v>17</v>
      </c>
      <c r="N6" s="18" t="s">
        <v>18</v>
      </c>
      <c r="O6" s="18" t="s">
        <v>16</v>
      </c>
      <c r="P6" s="18" t="s">
        <v>17</v>
      </c>
      <c r="Q6" s="18" t="s">
        <v>18</v>
      </c>
      <c r="R6" s="23" t="s">
        <v>35</v>
      </c>
      <c r="S6" s="22" t="s">
        <v>34</v>
      </c>
      <c r="T6" s="43"/>
    </row>
    <row r="7" spans="1:20" ht="30" customHeight="1" x14ac:dyDescent="0.15">
      <c r="B7" s="2" t="s">
        <v>31</v>
      </c>
      <c r="C7" s="3" t="s">
        <v>2</v>
      </c>
      <c r="D7" s="8">
        <v>1500</v>
      </c>
      <c r="E7" s="1">
        <v>100</v>
      </c>
      <c r="F7" s="1"/>
      <c r="G7" s="1">
        <f>D7*F7*(E7-15)/100</f>
        <v>0</v>
      </c>
      <c r="H7" s="51"/>
      <c r="I7" s="52"/>
      <c r="J7" s="53"/>
      <c r="K7" s="8">
        <v>377954</v>
      </c>
      <c r="L7" s="1"/>
      <c r="M7" s="8">
        <f>K7*L7</f>
        <v>0</v>
      </c>
      <c r="N7" s="8">
        <v>380031</v>
      </c>
      <c r="O7" s="1"/>
      <c r="P7" s="8">
        <f>N7*O7</f>
        <v>0</v>
      </c>
      <c r="Q7" s="8">
        <f>K7+N7</f>
        <v>757985</v>
      </c>
      <c r="R7" s="17">
        <v>3.5</v>
      </c>
      <c r="S7" s="8">
        <f>Q7*R7</f>
        <v>2652947.5</v>
      </c>
      <c r="T7" s="14">
        <f>ROUNDDOWN(G7+M7+P7+S7,0)</f>
        <v>2652947</v>
      </c>
    </row>
    <row r="8" spans="1:20" ht="30" customHeight="1" x14ac:dyDescent="0.15">
      <c r="B8" s="2"/>
      <c r="C8" s="3" t="s">
        <v>3</v>
      </c>
      <c r="D8" s="8">
        <v>1500</v>
      </c>
      <c r="E8" s="1">
        <v>100</v>
      </c>
      <c r="F8" s="1"/>
      <c r="G8" s="1">
        <f t="shared" ref="G8:G18" si="0">D8*F8*(E8-15)/100</f>
        <v>0</v>
      </c>
      <c r="H8" s="54"/>
      <c r="I8" s="55"/>
      <c r="J8" s="56"/>
      <c r="K8" s="8">
        <v>347294</v>
      </c>
      <c r="L8" s="1"/>
      <c r="M8" s="8">
        <f t="shared" ref="M8:M18" si="1">K8*L8</f>
        <v>0</v>
      </c>
      <c r="N8" s="8">
        <v>385761</v>
      </c>
      <c r="O8" s="1"/>
      <c r="P8" s="8">
        <f t="shared" ref="P8:P18" si="2">N8*O8</f>
        <v>0</v>
      </c>
      <c r="Q8" s="8">
        <f t="shared" ref="Q8:Q15" si="3">K8+N8</f>
        <v>733055</v>
      </c>
      <c r="R8" s="17">
        <v>3.5</v>
      </c>
      <c r="S8" s="8">
        <f t="shared" ref="S8:S18" si="4">Q8*R8</f>
        <v>2565692.5</v>
      </c>
      <c r="T8" s="14">
        <f t="shared" ref="T8:T15" si="5">ROUNDDOWN(G8+M8+P8+S8,0)</f>
        <v>2565692</v>
      </c>
    </row>
    <row r="9" spans="1:20" ht="30" customHeight="1" x14ac:dyDescent="0.15">
      <c r="B9" s="2"/>
      <c r="C9" s="3" t="s">
        <v>4</v>
      </c>
      <c r="D9" s="8">
        <v>1500</v>
      </c>
      <c r="E9" s="1">
        <v>100</v>
      </c>
      <c r="F9" s="1"/>
      <c r="G9" s="1">
        <f t="shared" si="0"/>
        <v>0</v>
      </c>
      <c r="H9" s="54"/>
      <c r="I9" s="55"/>
      <c r="J9" s="56"/>
      <c r="K9" s="8">
        <v>359442</v>
      </c>
      <c r="L9" s="1"/>
      <c r="M9" s="8">
        <f t="shared" si="1"/>
        <v>0</v>
      </c>
      <c r="N9" s="8">
        <v>429060</v>
      </c>
      <c r="O9" s="1"/>
      <c r="P9" s="8">
        <f t="shared" si="2"/>
        <v>0</v>
      </c>
      <c r="Q9" s="8">
        <f t="shared" si="3"/>
        <v>788502</v>
      </c>
      <c r="R9" s="17">
        <v>3.5</v>
      </c>
      <c r="S9" s="8">
        <f t="shared" si="4"/>
        <v>2759757</v>
      </c>
      <c r="T9" s="14">
        <f t="shared" si="5"/>
        <v>2759757</v>
      </c>
    </row>
    <row r="10" spans="1:20" ht="30" customHeight="1" x14ac:dyDescent="0.15">
      <c r="B10" s="2" t="s">
        <v>32</v>
      </c>
      <c r="C10" s="19" t="s">
        <v>5</v>
      </c>
      <c r="D10" s="8">
        <v>1500</v>
      </c>
      <c r="E10" s="1">
        <v>100</v>
      </c>
      <c r="F10" s="1"/>
      <c r="G10" s="1">
        <f t="shared" si="0"/>
        <v>0</v>
      </c>
      <c r="H10" s="54"/>
      <c r="I10" s="55"/>
      <c r="J10" s="56"/>
      <c r="K10" s="8">
        <v>317397</v>
      </c>
      <c r="L10" s="1"/>
      <c r="M10" s="8">
        <f t="shared" si="1"/>
        <v>0</v>
      </c>
      <c r="N10" s="8">
        <v>393385</v>
      </c>
      <c r="O10" s="1"/>
      <c r="P10" s="8">
        <f t="shared" si="2"/>
        <v>0</v>
      </c>
      <c r="Q10" s="8">
        <f t="shared" si="3"/>
        <v>710782</v>
      </c>
      <c r="R10" s="17">
        <v>3.5</v>
      </c>
      <c r="S10" s="8">
        <f t="shared" si="4"/>
        <v>2487737</v>
      </c>
      <c r="T10" s="14">
        <f t="shared" si="5"/>
        <v>2487737</v>
      </c>
    </row>
    <row r="11" spans="1:20" ht="30" customHeight="1" x14ac:dyDescent="0.15">
      <c r="B11" s="2"/>
      <c r="C11" s="19" t="s">
        <v>6</v>
      </c>
      <c r="D11" s="8">
        <v>1500</v>
      </c>
      <c r="E11" s="1">
        <v>100</v>
      </c>
      <c r="F11" s="1"/>
      <c r="G11" s="1">
        <f t="shared" si="0"/>
        <v>0</v>
      </c>
      <c r="H11" s="54"/>
      <c r="I11" s="55"/>
      <c r="J11" s="56"/>
      <c r="K11" s="8">
        <v>342988</v>
      </c>
      <c r="L11" s="1"/>
      <c r="M11" s="8">
        <f t="shared" si="1"/>
        <v>0</v>
      </c>
      <c r="N11" s="8">
        <v>351090</v>
      </c>
      <c r="O11" s="1"/>
      <c r="P11" s="8">
        <f t="shared" si="2"/>
        <v>0</v>
      </c>
      <c r="Q11" s="8">
        <f t="shared" si="3"/>
        <v>694078</v>
      </c>
      <c r="R11" s="17">
        <v>3.5</v>
      </c>
      <c r="S11" s="8">
        <f t="shared" si="4"/>
        <v>2429273</v>
      </c>
      <c r="T11" s="14">
        <f t="shared" si="5"/>
        <v>2429273</v>
      </c>
    </row>
    <row r="12" spans="1:20" ht="30" customHeight="1" x14ac:dyDescent="0.15">
      <c r="B12" s="2"/>
      <c r="C12" s="19" t="s">
        <v>7</v>
      </c>
      <c r="D12" s="8">
        <v>1500</v>
      </c>
      <c r="E12" s="1">
        <v>100</v>
      </c>
      <c r="F12" s="1"/>
      <c r="G12" s="1">
        <f t="shared" si="0"/>
        <v>0</v>
      </c>
      <c r="H12" s="54"/>
      <c r="I12" s="55"/>
      <c r="J12" s="56"/>
      <c r="K12" s="8">
        <v>348148</v>
      </c>
      <c r="L12" s="1"/>
      <c r="M12" s="8">
        <f t="shared" si="1"/>
        <v>0</v>
      </c>
      <c r="N12" s="8">
        <v>382330</v>
      </c>
      <c r="O12" s="1"/>
      <c r="P12" s="8">
        <f t="shared" si="2"/>
        <v>0</v>
      </c>
      <c r="Q12" s="8">
        <f t="shared" si="3"/>
        <v>730478</v>
      </c>
      <c r="R12" s="17">
        <v>3.5</v>
      </c>
      <c r="S12" s="8">
        <f t="shared" si="4"/>
        <v>2556673</v>
      </c>
      <c r="T12" s="14">
        <f t="shared" si="5"/>
        <v>2556673</v>
      </c>
    </row>
    <row r="13" spans="1:20" ht="30" customHeight="1" x14ac:dyDescent="0.15">
      <c r="B13" s="2"/>
      <c r="C13" s="19" t="s">
        <v>8</v>
      </c>
      <c r="D13" s="8">
        <v>1500</v>
      </c>
      <c r="E13" s="1">
        <v>100</v>
      </c>
      <c r="F13" s="1"/>
      <c r="G13" s="1">
        <f t="shared" si="0"/>
        <v>0</v>
      </c>
      <c r="H13" s="54"/>
      <c r="I13" s="55"/>
      <c r="J13" s="56"/>
      <c r="K13" s="8">
        <v>340621</v>
      </c>
      <c r="L13" s="1"/>
      <c r="M13" s="8">
        <f t="shared" si="1"/>
        <v>0</v>
      </c>
      <c r="N13" s="8">
        <v>379196</v>
      </c>
      <c r="O13" s="1"/>
      <c r="P13" s="8">
        <f t="shared" si="2"/>
        <v>0</v>
      </c>
      <c r="Q13" s="8">
        <f t="shared" si="3"/>
        <v>719817</v>
      </c>
      <c r="R13" s="17">
        <v>3.5</v>
      </c>
      <c r="S13" s="8">
        <f t="shared" si="4"/>
        <v>2519359.5</v>
      </c>
      <c r="T13" s="14">
        <f t="shared" si="5"/>
        <v>2519359</v>
      </c>
    </row>
    <row r="14" spans="1:20" ht="30" customHeight="1" x14ac:dyDescent="0.15">
      <c r="B14" s="2"/>
      <c r="C14" s="19" t="s">
        <v>9</v>
      </c>
      <c r="D14" s="8">
        <v>1500</v>
      </c>
      <c r="E14" s="1">
        <v>100</v>
      </c>
      <c r="F14" s="1"/>
      <c r="G14" s="1">
        <f t="shared" si="0"/>
        <v>0</v>
      </c>
      <c r="H14" s="54"/>
      <c r="I14" s="55"/>
      <c r="J14" s="56"/>
      <c r="K14" s="8">
        <v>309924</v>
      </c>
      <c r="L14" s="1"/>
      <c r="M14" s="8">
        <f t="shared" si="1"/>
        <v>0</v>
      </c>
      <c r="N14" s="8">
        <v>421579</v>
      </c>
      <c r="O14" s="1"/>
      <c r="P14" s="8">
        <f t="shared" si="2"/>
        <v>0</v>
      </c>
      <c r="Q14" s="8">
        <f t="shared" si="3"/>
        <v>731503</v>
      </c>
      <c r="R14" s="17">
        <v>3.5</v>
      </c>
      <c r="S14" s="8">
        <f t="shared" si="4"/>
        <v>2560260.5</v>
      </c>
      <c r="T14" s="14">
        <f t="shared" si="5"/>
        <v>2560260</v>
      </c>
    </row>
    <row r="15" spans="1:20" ht="30" customHeight="1" x14ac:dyDescent="0.15">
      <c r="B15" s="2"/>
      <c r="C15" s="19" t="s">
        <v>10</v>
      </c>
      <c r="D15" s="8">
        <v>1500</v>
      </c>
      <c r="E15" s="1">
        <v>100</v>
      </c>
      <c r="F15" s="1"/>
      <c r="G15" s="1">
        <f t="shared" si="0"/>
        <v>0</v>
      </c>
      <c r="H15" s="57"/>
      <c r="I15" s="58"/>
      <c r="J15" s="59"/>
      <c r="K15" s="8">
        <v>378536</v>
      </c>
      <c r="L15" s="1"/>
      <c r="M15" s="8">
        <f t="shared" si="1"/>
        <v>0</v>
      </c>
      <c r="N15" s="8">
        <v>344168</v>
      </c>
      <c r="O15" s="1"/>
      <c r="P15" s="8">
        <f t="shared" si="2"/>
        <v>0</v>
      </c>
      <c r="Q15" s="8">
        <f t="shared" si="3"/>
        <v>722704</v>
      </c>
      <c r="R15" s="17">
        <v>3.5</v>
      </c>
      <c r="S15" s="8">
        <f t="shared" si="4"/>
        <v>2529464</v>
      </c>
      <c r="T15" s="14">
        <f t="shared" si="5"/>
        <v>2529464</v>
      </c>
    </row>
    <row r="16" spans="1:20" ht="30" customHeight="1" x14ac:dyDescent="0.15">
      <c r="B16" s="2"/>
      <c r="C16" s="19" t="s">
        <v>11</v>
      </c>
      <c r="D16" s="8">
        <v>1500</v>
      </c>
      <c r="E16" s="1">
        <v>100</v>
      </c>
      <c r="F16" s="1"/>
      <c r="G16" s="1">
        <f t="shared" si="0"/>
        <v>0</v>
      </c>
      <c r="H16" s="8">
        <v>185029</v>
      </c>
      <c r="I16" s="1"/>
      <c r="J16" s="8">
        <f>H16*I16</f>
        <v>0</v>
      </c>
      <c r="K16" s="8">
        <v>186858</v>
      </c>
      <c r="L16" s="1"/>
      <c r="M16" s="8">
        <f t="shared" si="1"/>
        <v>0</v>
      </c>
      <c r="N16" s="8">
        <v>399728</v>
      </c>
      <c r="O16" s="1"/>
      <c r="P16" s="8">
        <f t="shared" si="2"/>
        <v>0</v>
      </c>
      <c r="Q16" s="8">
        <f>K16+N16+H16</f>
        <v>771615</v>
      </c>
      <c r="R16" s="17">
        <v>3.5</v>
      </c>
      <c r="S16" s="8">
        <f t="shared" si="4"/>
        <v>2700652.5</v>
      </c>
      <c r="T16" s="14">
        <f>ROUNDDOWN(G16+M16+P16+S16+J16,0)</f>
        <v>2700652</v>
      </c>
    </row>
    <row r="17" spans="2:21" ht="30" customHeight="1" x14ac:dyDescent="0.15">
      <c r="B17" s="2"/>
      <c r="C17" s="19" t="s">
        <v>12</v>
      </c>
      <c r="D17" s="8">
        <v>1500</v>
      </c>
      <c r="E17" s="1">
        <v>100</v>
      </c>
      <c r="F17" s="1"/>
      <c r="G17" s="1">
        <f t="shared" si="0"/>
        <v>0</v>
      </c>
      <c r="H17" s="8">
        <v>193734</v>
      </c>
      <c r="I17" s="1"/>
      <c r="J17" s="8">
        <f t="shared" ref="J17:J18" si="6">H17*I17</f>
        <v>0</v>
      </c>
      <c r="K17" s="8">
        <v>194371</v>
      </c>
      <c r="L17" s="1"/>
      <c r="M17" s="8">
        <f t="shared" si="1"/>
        <v>0</v>
      </c>
      <c r="N17" s="8">
        <v>386433</v>
      </c>
      <c r="O17" s="1"/>
      <c r="P17" s="8">
        <f t="shared" si="2"/>
        <v>0</v>
      </c>
      <c r="Q17" s="8">
        <f t="shared" ref="Q17:Q18" si="7">K17+N17+H17</f>
        <v>774538</v>
      </c>
      <c r="R17" s="17">
        <v>3.5</v>
      </c>
      <c r="S17" s="8">
        <f t="shared" si="4"/>
        <v>2710883</v>
      </c>
      <c r="T17" s="14">
        <f t="shared" ref="T17:T18" si="8">ROUNDDOWN(G17+M17+P17+S17+J17,0)</f>
        <v>2710883</v>
      </c>
    </row>
    <row r="18" spans="2:21" ht="30" customHeight="1" x14ac:dyDescent="0.15">
      <c r="B18" s="2"/>
      <c r="C18" s="19" t="s">
        <v>13</v>
      </c>
      <c r="D18" s="8">
        <v>1500</v>
      </c>
      <c r="E18" s="4">
        <v>100</v>
      </c>
      <c r="F18" s="4"/>
      <c r="G18" s="1">
        <f t="shared" si="0"/>
        <v>0</v>
      </c>
      <c r="H18" s="9">
        <v>169859</v>
      </c>
      <c r="I18" s="4"/>
      <c r="J18" s="8">
        <f t="shared" si="6"/>
        <v>0</v>
      </c>
      <c r="K18" s="8">
        <v>170140</v>
      </c>
      <c r="L18" s="1"/>
      <c r="M18" s="8">
        <f t="shared" si="1"/>
        <v>0</v>
      </c>
      <c r="N18" s="8">
        <v>404944</v>
      </c>
      <c r="O18" s="1"/>
      <c r="P18" s="8">
        <f t="shared" si="2"/>
        <v>0</v>
      </c>
      <c r="Q18" s="8">
        <f t="shared" si="7"/>
        <v>744943</v>
      </c>
      <c r="R18" s="17">
        <v>3.5</v>
      </c>
      <c r="S18" s="8">
        <f t="shared" si="4"/>
        <v>2607300.5</v>
      </c>
      <c r="T18" s="14">
        <f t="shared" si="8"/>
        <v>2607300</v>
      </c>
    </row>
    <row r="19" spans="2:21" ht="30" customHeight="1" x14ac:dyDescent="0.15">
      <c r="B19" s="44" t="s">
        <v>19</v>
      </c>
      <c r="C19" s="46"/>
      <c r="D19" s="15"/>
      <c r="E19" s="15"/>
      <c r="F19" s="13"/>
      <c r="G19" s="1">
        <f>SUM(G7:G18)</f>
        <v>0</v>
      </c>
      <c r="H19" s="10">
        <f>SUM(H16:H18)</f>
        <v>548622</v>
      </c>
      <c r="I19" s="13"/>
      <c r="J19" s="8">
        <f>SUM(J16:J18)</f>
        <v>0</v>
      </c>
      <c r="K19" s="8">
        <f>SUM(K7:K18)</f>
        <v>3673673</v>
      </c>
      <c r="L19" s="13"/>
      <c r="M19" s="8">
        <f>SUM(M7:M18)</f>
        <v>0</v>
      </c>
      <c r="N19" s="10">
        <f>SUM(N7:N18)</f>
        <v>4657705</v>
      </c>
      <c r="O19" s="13"/>
      <c r="P19" s="8">
        <f>SUM(P7:P18)</f>
        <v>0</v>
      </c>
      <c r="Q19" s="8">
        <f>K19+N19+H19</f>
        <v>8880000</v>
      </c>
      <c r="R19" s="13"/>
      <c r="S19" s="8">
        <f>Q19*R18</f>
        <v>31080000</v>
      </c>
      <c r="T19" s="14">
        <f>SUM(T7:T18)</f>
        <v>31079997</v>
      </c>
    </row>
    <row r="20" spans="2:21" ht="23.25" customHeight="1" x14ac:dyDescent="0.15"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12"/>
      <c r="O20" s="6"/>
      <c r="P20" s="6"/>
      <c r="Q20" s="6"/>
      <c r="R20" s="6"/>
      <c r="S20" s="6"/>
      <c r="T20" s="16"/>
      <c r="U20" s="7"/>
    </row>
    <row r="21" spans="2:21" ht="30" customHeight="1" x14ac:dyDescent="0.15">
      <c r="F21" t="s">
        <v>33</v>
      </c>
      <c r="K21" s="11"/>
      <c r="O21" s="20" t="s">
        <v>28</v>
      </c>
      <c r="P21" s="60" t="s">
        <v>22</v>
      </c>
      <c r="Q21" s="61"/>
      <c r="R21" s="61"/>
      <c r="S21" s="61"/>
      <c r="T21" s="62"/>
    </row>
    <row r="22" spans="2:21" ht="30" customHeight="1" x14ac:dyDescent="0.15">
      <c r="F22" s="63" t="s">
        <v>37</v>
      </c>
      <c r="G22" s="63"/>
      <c r="H22" s="63"/>
      <c r="I22" s="63"/>
      <c r="J22" s="63"/>
      <c r="K22" s="63"/>
      <c r="L22" s="63"/>
      <c r="O22" s="21" t="s">
        <v>29</v>
      </c>
      <c r="P22" s="60"/>
      <c r="Q22" s="61"/>
      <c r="R22" s="61"/>
      <c r="S22" s="61"/>
      <c r="T22" s="62"/>
    </row>
  </sheetData>
  <mergeCells count="12">
    <mergeCell ref="H7:J15"/>
    <mergeCell ref="B19:C19"/>
    <mergeCell ref="P21:T21"/>
    <mergeCell ref="F22:L22"/>
    <mergeCell ref="P22:T22"/>
    <mergeCell ref="T5:T6"/>
    <mergeCell ref="Q5:S5"/>
    <mergeCell ref="B5:C6"/>
    <mergeCell ref="D5:G5"/>
    <mergeCell ref="H5:J5"/>
    <mergeCell ref="K5:M5"/>
    <mergeCell ref="N5:P5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2673-8FB6-4079-A0F6-C057CB708F54}">
  <dimension ref="A1:S22"/>
  <sheetViews>
    <sheetView tabSelected="1" view="pageBreakPreview" topLeftCell="E1" zoomScaleNormal="100" zoomScaleSheetLayoutView="100" workbookViewId="0">
      <selection activeCell="E16" sqref="E16"/>
    </sheetView>
  </sheetViews>
  <sheetFormatPr defaultRowHeight="13.5" customHeight="1" x14ac:dyDescent="0.15"/>
  <cols>
    <col min="1" max="1" width="4" style="25" customWidth="1"/>
    <col min="2" max="2" width="7.25" style="25" customWidth="1"/>
    <col min="3" max="3" width="4.875" style="25" customWidth="1"/>
    <col min="4" max="4" width="10.5" style="25" customWidth="1"/>
    <col min="5" max="5" width="9" style="25" customWidth="1"/>
    <col min="6" max="6" width="10.25" style="25" customWidth="1"/>
    <col min="7" max="7" width="12.25" style="25" customWidth="1"/>
    <col min="8" max="8" width="10.25" style="25" customWidth="1"/>
    <col min="9" max="9" width="10" style="25" customWidth="1"/>
    <col min="10" max="10" width="11.75" style="25" customWidth="1"/>
    <col min="11" max="11" width="9.25" style="25" customWidth="1"/>
    <col min="12" max="12" width="9.75" style="25" customWidth="1"/>
    <col min="13" max="13" width="11.75" style="25" customWidth="1"/>
    <col min="14" max="16" width="9" style="25" customWidth="1"/>
    <col min="17" max="17" width="13.5" style="25" customWidth="1"/>
    <col min="18" max="18" width="15.25" style="25" customWidth="1"/>
    <col min="19" max="19" width="9" style="25" customWidth="1"/>
    <col min="20" max="16384" width="9" style="25"/>
  </cols>
  <sheetData>
    <row r="1" spans="1:18" ht="13.5" customHeight="1" x14ac:dyDescent="0.15">
      <c r="A1" s="24" t="s">
        <v>38</v>
      </c>
    </row>
    <row r="2" spans="1:18" ht="13.5" customHeight="1" x14ac:dyDescent="0.15">
      <c r="N2" s="24" t="s">
        <v>39</v>
      </c>
      <c r="O2" s="24" t="s">
        <v>40</v>
      </c>
    </row>
    <row r="3" spans="1:18" ht="13.5" customHeight="1" x14ac:dyDescent="0.15">
      <c r="D3" s="25" t="s">
        <v>41</v>
      </c>
      <c r="N3" s="24"/>
      <c r="O3" s="24" t="s">
        <v>42</v>
      </c>
    </row>
    <row r="5" spans="1:18" ht="24" customHeight="1" x14ac:dyDescent="0.15">
      <c r="B5" s="81" t="s">
        <v>43</v>
      </c>
      <c r="C5" s="82"/>
      <c r="D5" s="67" t="s">
        <v>44</v>
      </c>
      <c r="E5" s="67"/>
      <c r="F5" s="67"/>
      <c r="G5" s="67"/>
      <c r="H5" s="67" t="s">
        <v>45</v>
      </c>
      <c r="I5" s="67"/>
      <c r="J5" s="67"/>
      <c r="K5" s="77" t="s">
        <v>46</v>
      </c>
      <c r="L5" s="85"/>
      <c r="M5" s="78"/>
      <c r="N5" s="77" t="s">
        <v>47</v>
      </c>
      <c r="O5" s="85"/>
      <c r="P5" s="78"/>
      <c r="Q5" s="86" t="s">
        <v>48</v>
      </c>
      <c r="R5" s="67" t="s">
        <v>49</v>
      </c>
    </row>
    <row r="6" spans="1:18" ht="24" customHeight="1" x14ac:dyDescent="0.15">
      <c r="B6" s="83"/>
      <c r="C6" s="84"/>
      <c r="D6" s="26" t="s">
        <v>50</v>
      </c>
      <c r="E6" s="26" t="s">
        <v>51</v>
      </c>
      <c r="F6" s="26" t="s">
        <v>52</v>
      </c>
      <c r="G6" s="26" t="s">
        <v>53</v>
      </c>
      <c r="H6" s="26" t="s">
        <v>54</v>
      </c>
      <c r="I6" s="27" t="s">
        <v>52</v>
      </c>
      <c r="J6" s="27" t="s">
        <v>55</v>
      </c>
      <c r="K6" s="26" t="s">
        <v>54</v>
      </c>
      <c r="L6" s="27" t="s">
        <v>52</v>
      </c>
      <c r="M6" s="27" t="s">
        <v>55</v>
      </c>
      <c r="N6" s="26" t="s">
        <v>54</v>
      </c>
      <c r="O6" s="27" t="s">
        <v>52</v>
      </c>
      <c r="P6" s="27" t="s">
        <v>55</v>
      </c>
      <c r="Q6" s="67"/>
      <c r="R6" s="67"/>
    </row>
    <row r="7" spans="1:18" ht="39.75" customHeight="1" x14ac:dyDescent="0.15">
      <c r="B7" s="28" t="s">
        <v>56</v>
      </c>
      <c r="C7" s="29" t="s">
        <v>57</v>
      </c>
      <c r="D7" s="30">
        <v>1500</v>
      </c>
      <c r="E7" s="31">
        <v>100</v>
      </c>
      <c r="F7" s="31"/>
      <c r="G7" s="31">
        <f>D7*F7*(E7-15)/100</f>
        <v>0</v>
      </c>
      <c r="H7" s="68"/>
      <c r="I7" s="69"/>
      <c r="J7" s="70"/>
      <c r="K7" s="30">
        <v>757985</v>
      </c>
      <c r="L7" s="31"/>
      <c r="M7" s="31">
        <f>K7*L7</f>
        <v>0</v>
      </c>
      <c r="N7" s="30">
        <f>SUM(H7,K7)</f>
        <v>757985</v>
      </c>
      <c r="O7" s="17">
        <v>3.5</v>
      </c>
      <c r="P7" s="8">
        <f>N7*O7</f>
        <v>2652947.5</v>
      </c>
      <c r="Q7" s="8">
        <f>M7+P7</f>
        <v>2652947.5</v>
      </c>
      <c r="R7" s="30">
        <f>G7+Q7</f>
        <v>2652947.5</v>
      </c>
    </row>
    <row r="8" spans="1:18" ht="39.75" customHeight="1" x14ac:dyDescent="0.15">
      <c r="B8" s="28"/>
      <c r="C8" s="29" t="s">
        <v>3</v>
      </c>
      <c r="D8" s="30">
        <v>1500</v>
      </c>
      <c r="E8" s="31">
        <v>100</v>
      </c>
      <c r="F8" s="31"/>
      <c r="G8" s="31">
        <f t="shared" ref="G8:G18" si="0">D8*F8*(E8-15)/100</f>
        <v>0</v>
      </c>
      <c r="H8" s="71"/>
      <c r="I8" s="72"/>
      <c r="J8" s="73"/>
      <c r="K8" s="30">
        <v>733055</v>
      </c>
      <c r="L8" s="31"/>
      <c r="M8" s="31">
        <f t="shared" ref="M8:M15" si="1">K8*L8</f>
        <v>0</v>
      </c>
      <c r="N8" s="30">
        <f t="shared" ref="N8:N18" si="2">SUM(H8,K8)</f>
        <v>733055</v>
      </c>
      <c r="O8" s="17">
        <v>3.5</v>
      </c>
      <c r="P8" s="8">
        <f t="shared" ref="P8:P18" si="3">N8*O8</f>
        <v>2565692.5</v>
      </c>
      <c r="Q8" s="8">
        <f t="shared" ref="Q8:Q15" si="4">M8+P8</f>
        <v>2565692.5</v>
      </c>
      <c r="R8" s="30">
        <f t="shared" ref="R8:R18" si="5">G8+Q8</f>
        <v>2565692.5</v>
      </c>
    </row>
    <row r="9" spans="1:18" ht="39.75" customHeight="1" x14ac:dyDescent="0.15">
      <c r="B9" s="28"/>
      <c r="C9" s="29" t="s">
        <v>4</v>
      </c>
      <c r="D9" s="30">
        <v>1500</v>
      </c>
      <c r="E9" s="31">
        <v>100</v>
      </c>
      <c r="F9" s="31"/>
      <c r="G9" s="31">
        <f t="shared" si="0"/>
        <v>0</v>
      </c>
      <c r="H9" s="71"/>
      <c r="I9" s="72"/>
      <c r="J9" s="73"/>
      <c r="K9" s="30">
        <v>788502</v>
      </c>
      <c r="L9" s="31"/>
      <c r="M9" s="31">
        <f t="shared" si="1"/>
        <v>0</v>
      </c>
      <c r="N9" s="30">
        <f t="shared" si="2"/>
        <v>788502</v>
      </c>
      <c r="O9" s="17">
        <v>3.5</v>
      </c>
      <c r="P9" s="8">
        <f t="shared" si="3"/>
        <v>2759757</v>
      </c>
      <c r="Q9" s="8">
        <f t="shared" si="4"/>
        <v>2759757</v>
      </c>
      <c r="R9" s="30">
        <f t="shared" si="5"/>
        <v>2759757</v>
      </c>
    </row>
    <row r="10" spans="1:18" ht="39.75" customHeight="1" x14ac:dyDescent="0.15">
      <c r="B10" s="28" t="s">
        <v>58</v>
      </c>
      <c r="C10" s="32" t="s">
        <v>5</v>
      </c>
      <c r="D10" s="30">
        <v>1500</v>
      </c>
      <c r="E10" s="31">
        <v>100</v>
      </c>
      <c r="F10" s="31"/>
      <c r="G10" s="31">
        <f t="shared" si="0"/>
        <v>0</v>
      </c>
      <c r="H10" s="71"/>
      <c r="I10" s="72"/>
      <c r="J10" s="73"/>
      <c r="K10" s="30">
        <v>710782</v>
      </c>
      <c r="L10" s="31"/>
      <c r="M10" s="31">
        <f t="shared" si="1"/>
        <v>0</v>
      </c>
      <c r="N10" s="30">
        <f t="shared" si="2"/>
        <v>710782</v>
      </c>
      <c r="O10" s="17">
        <v>3.5</v>
      </c>
      <c r="P10" s="8">
        <f t="shared" si="3"/>
        <v>2487737</v>
      </c>
      <c r="Q10" s="8">
        <f t="shared" si="4"/>
        <v>2487737</v>
      </c>
      <c r="R10" s="30">
        <f t="shared" si="5"/>
        <v>2487737</v>
      </c>
    </row>
    <row r="11" spans="1:18" ht="39.75" customHeight="1" x14ac:dyDescent="0.15">
      <c r="B11" s="28"/>
      <c r="C11" s="32" t="s">
        <v>6</v>
      </c>
      <c r="D11" s="30">
        <v>1500</v>
      </c>
      <c r="E11" s="31">
        <v>100</v>
      </c>
      <c r="F11" s="31"/>
      <c r="G11" s="31">
        <f t="shared" si="0"/>
        <v>0</v>
      </c>
      <c r="H11" s="71"/>
      <c r="I11" s="72"/>
      <c r="J11" s="73"/>
      <c r="K11" s="30">
        <v>694078</v>
      </c>
      <c r="L11" s="31"/>
      <c r="M11" s="31">
        <f t="shared" si="1"/>
        <v>0</v>
      </c>
      <c r="N11" s="30">
        <f t="shared" si="2"/>
        <v>694078</v>
      </c>
      <c r="O11" s="17">
        <v>3.5</v>
      </c>
      <c r="P11" s="8">
        <f t="shared" si="3"/>
        <v>2429273</v>
      </c>
      <c r="Q11" s="8">
        <f t="shared" si="4"/>
        <v>2429273</v>
      </c>
      <c r="R11" s="30">
        <f t="shared" si="5"/>
        <v>2429273</v>
      </c>
    </row>
    <row r="12" spans="1:18" ht="39.75" customHeight="1" x14ac:dyDescent="0.15">
      <c r="B12" s="28"/>
      <c r="C12" s="32" t="s">
        <v>7</v>
      </c>
      <c r="D12" s="30">
        <v>1500</v>
      </c>
      <c r="E12" s="31">
        <v>100</v>
      </c>
      <c r="F12" s="31"/>
      <c r="G12" s="31">
        <f t="shared" si="0"/>
        <v>0</v>
      </c>
      <c r="H12" s="71"/>
      <c r="I12" s="72"/>
      <c r="J12" s="73"/>
      <c r="K12" s="30">
        <v>730478</v>
      </c>
      <c r="L12" s="31"/>
      <c r="M12" s="31">
        <f t="shared" si="1"/>
        <v>0</v>
      </c>
      <c r="N12" s="30">
        <f t="shared" si="2"/>
        <v>730478</v>
      </c>
      <c r="O12" s="17">
        <v>3.5</v>
      </c>
      <c r="P12" s="8">
        <f t="shared" si="3"/>
        <v>2556673</v>
      </c>
      <c r="Q12" s="8">
        <f t="shared" si="4"/>
        <v>2556673</v>
      </c>
      <c r="R12" s="30">
        <f t="shared" si="5"/>
        <v>2556673</v>
      </c>
    </row>
    <row r="13" spans="1:18" ht="39.75" customHeight="1" x14ac:dyDescent="0.15">
      <c r="B13" s="28"/>
      <c r="C13" s="32" t="s">
        <v>8</v>
      </c>
      <c r="D13" s="30">
        <v>1500</v>
      </c>
      <c r="E13" s="31">
        <v>100</v>
      </c>
      <c r="F13" s="31"/>
      <c r="G13" s="31">
        <f t="shared" si="0"/>
        <v>0</v>
      </c>
      <c r="H13" s="71"/>
      <c r="I13" s="72"/>
      <c r="J13" s="73"/>
      <c r="K13" s="30">
        <v>719817</v>
      </c>
      <c r="L13" s="31"/>
      <c r="M13" s="31">
        <f t="shared" si="1"/>
        <v>0</v>
      </c>
      <c r="N13" s="30">
        <f t="shared" si="2"/>
        <v>719817</v>
      </c>
      <c r="O13" s="17">
        <v>3.5</v>
      </c>
      <c r="P13" s="8">
        <f t="shared" si="3"/>
        <v>2519359.5</v>
      </c>
      <c r="Q13" s="8">
        <f t="shared" si="4"/>
        <v>2519359.5</v>
      </c>
      <c r="R13" s="30">
        <f t="shared" si="5"/>
        <v>2519359.5</v>
      </c>
    </row>
    <row r="14" spans="1:18" ht="39.75" customHeight="1" x14ac:dyDescent="0.15">
      <c r="B14" s="28"/>
      <c r="C14" s="32" t="s">
        <v>9</v>
      </c>
      <c r="D14" s="30">
        <v>1500</v>
      </c>
      <c r="E14" s="31">
        <v>100</v>
      </c>
      <c r="F14" s="31"/>
      <c r="G14" s="31">
        <f t="shared" si="0"/>
        <v>0</v>
      </c>
      <c r="H14" s="71"/>
      <c r="I14" s="72"/>
      <c r="J14" s="73"/>
      <c r="K14" s="30">
        <v>731503</v>
      </c>
      <c r="L14" s="31"/>
      <c r="M14" s="31">
        <f t="shared" si="1"/>
        <v>0</v>
      </c>
      <c r="N14" s="30">
        <f t="shared" si="2"/>
        <v>731503</v>
      </c>
      <c r="O14" s="17">
        <v>3.5</v>
      </c>
      <c r="P14" s="8">
        <f t="shared" si="3"/>
        <v>2560260.5</v>
      </c>
      <c r="Q14" s="8">
        <f t="shared" si="4"/>
        <v>2560260.5</v>
      </c>
      <c r="R14" s="30">
        <f t="shared" si="5"/>
        <v>2560260.5</v>
      </c>
    </row>
    <row r="15" spans="1:18" ht="39.75" customHeight="1" x14ac:dyDescent="0.15">
      <c r="B15" s="28"/>
      <c r="C15" s="32" t="s">
        <v>10</v>
      </c>
      <c r="D15" s="30">
        <v>1500</v>
      </c>
      <c r="E15" s="31">
        <v>100</v>
      </c>
      <c r="F15" s="31"/>
      <c r="G15" s="31">
        <f t="shared" si="0"/>
        <v>0</v>
      </c>
      <c r="H15" s="74"/>
      <c r="I15" s="75"/>
      <c r="J15" s="76"/>
      <c r="K15" s="30">
        <v>722704</v>
      </c>
      <c r="L15" s="31"/>
      <c r="M15" s="31">
        <f t="shared" si="1"/>
        <v>0</v>
      </c>
      <c r="N15" s="30">
        <f t="shared" si="2"/>
        <v>722704</v>
      </c>
      <c r="O15" s="17">
        <v>3.5</v>
      </c>
      <c r="P15" s="8">
        <f t="shared" si="3"/>
        <v>2529464</v>
      </c>
      <c r="Q15" s="8">
        <f t="shared" si="4"/>
        <v>2529464</v>
      </c>
      <c r="R15" s="30">
        <f t="shared" si="5"/>
        <v>2529464</v>
      </c>
    </row>
    <row r="16" spans="1:18" ht="39.75" customHeight="1" x14ac:dyDescent="0.15">
      <c r="B16" s="28"/>
      <c r="C16" s="32" t="s">
        <v>11</v>
      </c>
      <c r="D16" s="30">
        <v>1500</v>
      </c>
      <c r="E16" s="31">
        <v>100</v>
      </c>
      <c r="F16" s="31"/>
      <c r="G16" s="31">
        <f t="shared" si="0"/>
        <v>0</v>
      </c>
      <c r="H16" s="8">
        <v>771615</v>
      </c>
      <c r="I16" s="31"/>
      <c r="J16" s="31">
        <f>H16*I16</f>
        <v>0</v>
      </c>
      <c r="K16" s="68"/>
      <c r="L16" s="69"/>
      <c r="M16" s="70"/>
      <c r="N16" s="30">
        <f t="shared" si="2"/>
        <v>771615</v>
      </c>
      <c r="O16" s="17">
        <v>3.5</v>
      </c>
      <c r="P16" s="8">
        <f t="shared" si="3"/>
        <v>2700652.5</v>
      </c>
      <c r="Q16" s="8">
        <f>J16+P16</f>
        <v>2700652.5</v>
      </c>
      <c r="R16" s="30">
        <f t="shared" si="5"/>
        <v>2700652.5</v>
      </c>
    </row>
    <row r="17" spans="2:19" ht="39.75" customHeight="1" x14ac:dyDescent="0.15">
      <c r="B17" s="28"/>
      <c r="C17" s="32" t="s">
        <v>12</v>
      </c>
      <c r="D17" s="30">
        <v>1500</v>
      </c>
      <c r="E17" s="31">
        <v>100</v>
      </c>
      <c r="F17" s="31"/>
      <c r="G17" s="31">
        <f t="shared" si="0"/>
        <v>0</v>
      </c>
      <c r="H17" s="8">
        <v>774538</v>
      </c>
      <c r="I17" s="31"/>
      <c r="J17" s="31">
        <f t="shared" ref="J17:J18" si="6">H17*I17</f>
        <v>0</v>
      </c>
      <c r="K17" s="71"/>
      <c r="L17" s="72"/>
      <c r="M17" s="73"/>
      <c r="N17" s="30">
        <f t="shared" si="2"/>
        <v>774538</v>
      </c>
      <c r="O17" s="17">
        <v>3.5</v>
      </c>
      <c r="P17" s="8">
        <f t="shared" si="3"/>
        <v>2710883</v>
      </c>
      <c r="Q17" s="8">
        <f t="shared" ref="Q17:Q18" si="7">J17+P17</f>
        <v>2710883</v>
      </c>
      <c r="R17" s="30">
        <f t="shared" si="5"/>
        <v>2710883</v>
      </c>
    </row>
    <row r="18" spans="2:19" ht="39.75" customHeight="1" x14ac:dyDescent="0.15">
      <c r="B18" s="28"/>
      <c r="C18" s="32" t="s">
        <v>13</v>
      </c>
      <c r="D18" s="30">
        <v>1500</v>
      </c>
      <c r="E18" s="33">
        <v>100</v>
      </c>
      <c r="F18" s="33"/>
      <c r="G18" s="31">
        <f t="shared" si="0"/>
        <v>0</v>
      </c>
      <c r="H18" s="8">
        <v>744943</v>
      </c>
      <c r="I18" s="31"/>
      <c r="J18" s="31">
        <f t="shared" si="6"/>
        <v>0</v>
      </c>
      <c r="K18" s="74"/>
      <c r="L18" s="75"/>
      <c r="M18" s="76"/>
      <c r="N18" s="30">
        <f t="shared" si="2"/>
        <v>744943</v>
      </c>
      <c r="O18" s="17">
        <v>3.5</v>
      </c>
      <c r="P18" s="8">
        <f t="shared" si="3"/>
        <v>2607300.5</v>
      </c>
      <c r="Q18" s="8">
        <f t="shared" si="7"/>
        <v>2607300.5</v>
      </c>
      <c r="R18" s="30">
        <f t="shared" si="5"/>
        <v>2607300.5</v>
      </c>
    </row>
    <row r="19" spans="2:19" ht="39.75" customHeight="1" x14ac:dyDescent="0.15">
      <c r="B19" s="77" t="s">
        <v>59</v>
      </c>
      <c r="C19" s="78"/>
      <c r="D19" s="27" t="s">
        <v>60</v>
      </c>
      <c r="E19" s="27" t="s">
        <v>60</v>
      </c>
      <c r="F19" s="27" t="s">
        <v>60</v>
      </c>
      <c r="G19" s="31">
        <f>SUM(G7:G18)</f>
        <v>0</v>
      </c>
      <c r="H19" s="34">
        <f>SUM(H7:H18)</f>
        <v>2291096</v>
      </c>
      <c r="I19" s="26" t="s">
        <v>60</v>
      </c>
      <c r="J19" s="35">
        <f>SUM(J16:J18)</f>
        <v>0</v>
      </c>
      <c r="K19" s="34">
        <f>SUM(K7:K18)</f>
        <v>6588904</v>
      </c>
      <c r="L19" s="26" t="s">
        <v>60</v>
      </c>
      <c r="M19" s="35">
        <f>SUM(M7:M15)</f>
        <v>0</v>
      </c>
      <c r="N19" s="34">
        <f>SUM(N7:N18)</f>
        <v>8880000</v>
      </c>
      <c r="O19" s="27" t="s">
        <v>60</v>
      </c>
      <c r="P19" s="30">
        <f>SUM(P7:P18)</f>
        <v>31080000</v>
      </c>
      <c r="Q19" s="8">
        <f>SUM(Q7:Q18)</f>
        <v>31080000</v>
      </c>
      <c r="R19" s="30">
        <f>SUM(R7:R18)</f>
        <v>31080000</v>
      </c>
    </row>
    <row r="20" spans="2:19" ht="30.95" customHeight="1" x14ac:dyDescent="0.15">
      <c r="B20" s="36" t="s">
        <v>61</v>
      </c>
      <c r="C20" s="37"/>
      <c r="D20" s="37"/>
      <c r="E20" s="37"/>
      <c r="F20" s="38"/>
      <c r="G20" s="38"/>
      <c r="H20" s="38"/>
      <c r="I20" s="38"/>
      <c r="J20" s="38"/>
      <c r="K20" s="39"/>
      <c r="L20" s="38"/>
      <c r="M20" s="38"/>
      <c r="N20" s="38"/>
      <c r="O20" s="38"/>
      <c r="P20" s="38"/>
      <c r="Q20" s="40"/>
      <c r="R20" s="40"/>
      <c r="S20" s="41"/>
    </row>
    <row r="21" spans="2:19" ht="30" customHeight="1" x14ac:dyDescent="0.15">
      <c r="B21" s="36" t="s">
        <v>62</v>
      </c>
      <c r="H21" s="42"/>
      <c r="N21" s="79" t="s">
        <v>63</v>
      </c>
      <c r="O21" s="79"/>
      <c r="P21" s="80"/>
      <c r="Q21" s="80"/>
      <c r="R21" s="80"/>
    </row>
    <row r="22" spans="2:19" ht="30" customHeight="1" x14ac:dyDescent="0.15">
      <c r="N22" s="64" t="s">
        <v>64</v>
      </c>
      <c r="O22" s="65"/>
      <c r="P22" s="66"/>
      <c r="Q22" s="66"/>
      <c r="R22" s="66"/>
    </row>
  </sheetData>
  <mergeCells count="14">
    <mergeCell ref="B19:C19"/>
    <mergeCell ref="N21:O21"/>
    <mergeCell ref="P21:R21"/>
    <mergeCell ref="B5:C6"/>
    <mergeCell ref="D5:G5"/>
    <mergeCell ref="H5:J5"/>
    <mergeCell ref="K5:M5"/>
    <mergeCell ref="N5:P5"/>
    <mergeCell ref="Q5:Q6"/>
    <mergeCell ref="N22:O22"/>
    <mergeCell ref="P22:R22"/>
    <mergeCell ref="R5:R6"/>
    <mergeCell ref="H7:J15"/>
    <mergeCell ref="K16:M18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時間帯別</vt:lpstr>
      <vt:lpstr>期間別料金体系</vt:lpstr>
      <vt:lpstr>期間別料金体系!Print_Area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下平　益弘</cp:lastModifiedBy>
  <cp:lastPrinted>2022-07-28T00:35:39Z</cp:lastPrinted>
  <dcterms:created xsi:type="dcterms:W3CDTF">2018-07-11T05:31:31Z</dcterms:created>
  <dcterms:modified xsi:type="dcterms:W3CDTF">2022-07-28T00:36:03Z</dcterms:modified>
</cp:coreProperties>
</file>