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234 南木曽町\"/>
    </mc:Choice>
  </mc:AlternateContent>
  <workbookProtection workbookAlgorithmName="SHA-512" workbookHashValue="9yl9kG0llFa2QMyAJ5xFD5BhgSHMSNW2gjFbetOeHCBWZYaRb/+//+tBuVWMGRgfMOQfJ6hppGdkQDiVysUMRA==" workbookSaltValue="1wnhBFe0R/Gis6TVm4lhzA==" workbookSpinCount="100000" lockStructure="1"/>
  <bookViews>
    <workbookView xWindow="810" yWindow="-120" windowWidth="29040" windowHeight="1584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M6" i="5"/>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B10" i="4"/>
  <c r="AD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<sst xmlns="http://schemas.openxmlformats.org/spreadsheetml/2006/main" count="228" uniqueCount="115">
  <si>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</si>
  <si>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</si>
  <si>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</si>
  <si>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</si>
  <si>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</si>
  <si>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</si>
  <si>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</si>
  <si>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</si>
  <si>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</si>
  <si>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</si>
  <si>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</si>
  <si>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</si>
  <si>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</si>
  <si>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</si>
  <si>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</si>
  <si>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</si>
  <si>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</si>
  <si>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</si>
  <si>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</si>
  <si>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</si>
  <si>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</si>
  <si>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</si>
  <si>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</si>
  <si>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</si>
  <si>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</si>
  <si>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</si>
  <si>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</si>
  <si>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</si>
  <si>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</si>
  <si>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</si>
  <si>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</si>
  <si>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</si>
  <si>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</si>
  <si>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</si>
  <si>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</si>
  <si>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</si>
  <si>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</si>
  <si>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</si>
  <si>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</si>
  <si>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</si>
  <si>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</si>
  <si>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</si>
  <si>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</si>
  <si>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</si>
  <si>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</si>
  <si>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</si>
  <si>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</si>
  <si>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</si>
  <si>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</si>
  <si>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</si>
  <si>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</si>
  <si>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</si>
  <si>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</si>
  <si>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</si>
  <si>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</si>
  <si>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</si>
  <si>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</si>
  <si>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</si>
  <si>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</si>
  <si>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</si>
  <si>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</si>
  <si>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</si>
  <si>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</si>
  <si>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</si>
  <si>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</si>
  <si>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</si>
  <si>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</si>
  <si>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</si>
  <si>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</si>
  <si>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</si>
  <si>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</si>
  <si>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</si>
  <si>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</si>
  <si>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</si>
  <si>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</si>
  <si>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</si>
  <si>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</si>
  <si>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</si>
  <si>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</si>
  <si>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</si>
  <si>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</si>
  <si>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</si>
  <si>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</si>
  <si>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</si>
  <si>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</si>
  <si>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</si>
  <si>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</si>
  <si>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</si>
  <si>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</si>
  <si>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</si>
  <si>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</si>
  <si>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</si>
  <si>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</si>
  <si>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</si>
  <si>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</si>
  <si>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</si>
  <si>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</si>
  <si>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</si>
  <si>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</si>
  <si>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南木曽町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</si>
  <si>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</si>
  <si>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</si>
  <si>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</si>
  <si>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</si>
  <si>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</si>
  <si>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</si>
  <si>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</si>
  <si>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</si>
  <si>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</si>
  <si>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</si>
  <si>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</si>
  <si>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</si>
  <si>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施設のある地区は、過疎化により人口が減少するとともに若者の定住が少ない地域である。また、観光施設の閉館や企業の撤退など厳しい状況におかれている。特定環境保全公共下水道と同様にスクラム下水道に参加し、濃縮汚泥を集約し共同処理を行っている。水洗化率はほぼ同水準で推移している。今後、施設等の老朽化が見込まれるほか、公営企業会計移行により経常経費のさらなる増加が見込まれるため、一層の維持管理費節減に努める必要があるほか、下水道料金の見直しを進める必要がある。</t>
    <phoneticPr fontId="4"/>
  </si>
  <si>
    <t>　蘭地区農業集落排水事業の工事は完結しており、平成12年から供用を開始している。施設はまだ新しく、平成29年度までは菅渠の更新を行っていない。また、あららぎ浄化センターにおいては、経年劣化している施設は随時更新を図っている状況にある。今後は、機能診断・最適整備構想を策定し、必要に応じて施設の修繕を行っていく予定である。</t>
    <phoneticPr fontId="4"/>
  </si>
  <si>
    <t>①収益的収支比率は、75％から85％に近い水準で推移している。下水道使用料のほかに基準外繰入金に依存しているため、経費節減に努めていく必要がある。　　　　　　　　　　　　　　　　　　　　　
　⑤経費回収率は、類似団体平均値より高い水準にあるが、経費節減と供に適正な料金体制を検討していく必要がある。
　⑥汚水処理原価は、類似団体平均値より高い水準で推移している。
　施設維持にかかる費用が多い割に経費回収率が向上しないことがあげられる。汚水処理費は必要経費として削減できない費用であるため、改善していくためには定住化対策などを促進し、経費回収率の向上を図っていく必要がある。
　⑦施設利用率は、類似団体より低い水準を推移している。過疎化が進み人口が減少していることが原因の一因であると考えられる。施設規模に応じた適正な利用を図るためには、定住化促進などの対策による人口の増加が不可欠である。
　⑧水洗化率は、類似団体を若干上回る水準にあり、さらなる向上のため未接続世帯への周知を図り、100％の水洗化率を目標に事業を進めていく。</t>
    <rPh sb="411" eb="412">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</si>
</sst>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39-4797-AE55-4A5DF07DDAC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c:ext xmlns:c16="http://schemas.microsoft.com/office/drawing/2014/chart" uri="{C3380CC4-5D6E-409C-BE32-E72D297353CC}">
              <c16:uniqueId val="{00000001-3D39-4797-AE55-4A5DF07DDAC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30.49</c:v>
                </c:pt>
                <c:pt idx="1">
                  <c:v>30.04</c:v>
                </c:pt>
                <c:pt idx="2">
                  <c:v>30.04</c:v>
                </c:pt>
                <c:pt idx="3">
                  <c:v>30.27</c:v>
                </c:pt>
                <c:pt idx="4">
                  <c:v>29.15</c:v>
                </c:pt>
              </c:numCache>
            </c:numRef>
          </c:val>
          <c:extLst>
            <c:ext xmlns:c16="http://schemas.microsoft.com/office/drawing/2014/chart" uri="{C3380CC4-5D6E-409C-BE32-E72D297353CC}">
              <c16:uniqueId val="{00000000-E687-4721-9990-582A0A03D08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c:ext xmlns:c16="http://schemas.microsoft.com/office/drawing/2014/chart" uri="{C3380CC4-5D6E-409C-BE32-E72D297353CC}">
              <c16:uniqueId val="{00000001-E687-4721-9990-582A0A03D08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84.84</c:v>
                </c:pt>
                <c:pt idx="1">
                  <c:v>85.09</c:v>
                </c:pt>
                <c:pt idx="2">
                  <c:v>85.12</c:v>
                </c:pt>
                <c:pt idx="3">
                  <c:v>84.46</c:v>
                </c:pt>
                <c:pt idx="4">
                  <c:v>87.43</c:v>
                </c:pt>
              </c:numCache>
            </c:numRef>
          </c:val>
          <c:extLst>
            <c:ext xmlns:c16="http://schemas.microsoft.com/office/drawing/2014/chart" uri="{C3380CC4-5D6E-409C-BE32-E72D297353CC}">
              <c16:uniqueId val="{00000000-1DBE-4211-9F6D-4180F77940D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c:ext xmlns:c16="http://schemas.microsoft.com/office/drawing/2014/chart" uri="{C3380CC4-5D6E-409C-BE32-E72D297353CC}">
              <c16:uniqueId val="{00000001-1DBE-4211-9F6D-4180F77940D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79.41</c:v>
                </c:pt>
                <c:pt idx="1">
                  <c:v>82.92</c:v>
                </c:pt>
                <c:pt idx="2">
                  <c:v>89.39</c:v>
                </c:pt>
                <c:pt idx="3">
                  <c:v>83.03</c:v>
                </c:pt>
                <c:pt idx="4">
                  <c:v>83.12</c:v>
                </c:pt>
              </c:numCache>
            </c:numRef>
          </c:val>
          <c:extLst>
            <c:ext xmlns:c16="http://schemas.microsoft.com/office/drawing/2014/chart" uri="{C3380CC4-5D6E-409C-BE32-E72D297353CC}">
              <c16:uniqueId val="{00000000-4D8E-434F-80D3-F110CE7F6CA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8E-434F-80D3-F110CE7F6CA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1E-48F4-9F28-3C94E01F233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1E-48F4-9F28-3C94E01F233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F1-4D6E-8A67-DE4CFC85CAC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F1-4D6E-8A67-DE4CFC85CAC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AE-41B9-81C2-65DA13670A3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AE-41B9-81C2-65DA13670A3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54-4238-8FB2-99FD76253D2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54-4238-8FB2-99FD76253D2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FB-4322-BD0A-6F2813F14B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c:ext xmlns:c16="http://schemas.microsoft.com/office/drawing/2014/chart" uri="{C3380CC4-5D6E-409C-BE32-E72D297353CC}">
              <c16:uniqueId val="{00000001-3CFB-4322-BD0A-6F2813F14B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54.54</c:v>
                </c:pt>
                <c:pt idx="1">
                  <c:v>53.98</c:v>
                </c:pt>
                <c:pt idx="2">
                  <c:v>61.52</c:v>
                </c:pt>
                <c:pt idx="3">
                  <c:v>77.180000000000007</c:v>
                </c:pt>
                <c:pt idx="4">
                  <c:v>67.3</c:v>
                </c:pt>
              </c:numCache>
            </c:numRef>
          </c:val>
          <c:extLst>
            <c:ext xmlns:c16="http://schemas.microsoft.com/office/drawing/2014/chart" uri="{C3380CC4-5D6E-409C-BE32-E72D297353CC}">
              <c16:uniqueId val="{00000000-3E72-4951-B87B-FBBD1E82289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c:ext xmlns:c16="http://schemas.microsoft.com/office/drawing/2014/chart" uri="{C3380CC4-5D6E-409C-BE32-E72D297353CC}">
              <c16:uniqueId val="{00000001-3E72-4951-B87B-FBBD1E82289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454.63</c:v>
                </c:pt>
                <c:pt idx="1">
                  <c:v>463.85</c:v>
                </c:pt>
                <c:pt idx="2">
                  <c:v>407.03</c:v>
                </c:pt>
                <c:pt idx="3">
                  <c:v>326.41000000000003</c:v>
                </c:pt>
                <c:pt idx="4">
                  <c:v>400.88</c:v>
                </c:pt>
              </c:numCache>
            </c:numRef>
          </c:val>
          <c:extLst>
            <c:ext xmlns:c16="http://schemas.microsoft.com/office/drawing/2014/chart" uri="{C3380CC4-5D6E-409C-BE32-E72D297353CC}">
              <c16:uniqueId val="{00000000-069A-4A60-AA91-F1812D16081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c:ext xmlns:c16="http://schemas.microsoft.com/office/drawing/2014/chart" uri="{C3380CC4-5D6E-409C-BE32-E72D297353CC}">
              <c16:uniqueId val="{00000001-069A-4A60-AA91-F1812D16081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南木曽町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4138</v>
      </c>
      <c r="AM8" s="68"/>
      <c r="AN8" s="68"/>
      <c r="AO8" s="68"/>
      <c r="AP8" s="68"/>
      <c r="AQ8" s="68"/>
      <c r="AR8" s="68"/>
      <c r="AS8" s="68"/>
      <c r="AT8" s="67">
        <f>データ!T6</f>
        <v>215.93</v>
      </c>
      <c r="AU8" s="67"/>
      <c r="AV8" s="67"/>
      <c r="AW8" s="67"/>
      <c r="AX8" s="67"/>
      <c r="AY8" s="67"/>
      <c r="AZ8" s="67"/>
      <c r="BA8" s="67"/>
      <c r="BB8" s="67">
        <f>データ!U6</f>
        <v>19.16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17.22</v>
      </c>
      <c r="Q10" s="67"/>
      <c r="R10" s="67"/>
      <c r="S10" s="67"/>
      <c r="T10" s="67"/>
      <c r="U10" s="67"/>
      <c r="V10" s="67"/>
      <c r="W10" s="67">
        <f>データ!Q6</f>
        <v>100</v>
      </c>
      <c r="X10" s="67"/>
      <c r="Y10" s="67"/>
      <c r="Z10" s="67"/>
      <c r="AA10" s="67"/>
      <c r="AB10" s="67"/>
      <c r="AC10" s="67"/>
      <c r="AD10" s="68">
        <f>データ!R6</f>
        <v>4581</v>
      </c>
      <c r="AE10" s="68"/>
      <c r="AF10" s="68"/>
      <c r="AG10" s="68"/>
      <c r="AH10" s="68"/>
      <c r="AI10" s="68"/>
      <c r="AJ10" s="68"/>
      <c r="AK10" s="2"/>
      <c r="AL10" s="68">
        <f>データ!V6</f>
        <v>708</v>
      </c>
      <c r="AM10" s="68"/>
      <c r="AN10" s="68"/>
      <c r="AO10" s="68"/>
      <c r="AP10" s="68"/>
      <c r="AQ10" s="68"/>
      <c r="AR10" s="68"/>
      <c r="AS10" s="68"/>
      <c r="AT10" s="67">
        <f>データ!W6</f>
        <v>0.28000000000000003</v>
      </c>
      <c r="AU10" s="67"/>
      <c r="AV10" s="67"/>
      <c r="AW10" s="67"/>
      <c r="AX10" s="67"/>
      <c r="AY10" s="67"/>
      <c r="AZ10" s="67"/>
      <c r="BA10" s="67"/>
      <c r="BB10" s="67">
        <f>データ!X6</f>
        <v>2528.5700000000002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43</v>
      </c>
      <c r="O86" s="26" t="str">
        <f>データ!EO6</f>
        <v>【0.02】</v>
      </c>
    </row>
  </sheetData>
  <sheetProtection algorithmName="SHA-512" hashValue="PWx9wD8ItWLJ022a7ydIsj08polP/5JlGoZv1WYF9HQ5OYv1Y+SAThTAMw7U7LFJ6trByR8whHHTWTEKs3xFuw==" saltValue="At821dBWSTNagcSsOyme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204234</v>
      </c>
      <c r="D6" s="33">
        <f t="shared" si="3"/>
        <v>47</v>
      </c>
      <c r="E6" s="33">
        <f t="shared" si="3"/>
        <v>17</v>
      </c>
      <c r="F6" s="33">
        <f t="shared" si="3"/>
        <v>5</v>
      </c>
      <c r="G6" s="33">
        <f t="shared" si="3"/>
        <v>0</v>
      </c>
      <c r="H6" s="33" t="str">
        <f t="shared" si="3"/>
        <v>長野県　南木曽町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17.22</v>
      </c>
      <c r="Q6" s="34">
        <f t="shared" si="3"/>
        <v>100</v>
      </c>
      <c r="R6" s="34">
        <f t="shared" si="3"/>
        <v>4581</v>
      </c>
      <c r="S6" s="34">
        <f t="shared" si="3"/>
        <v>4138</v>
      </c>
      <c r="T6" s="34">
        <f t="shared" si="3"/>
        <v>215.93</v>
      </c>
      <c r="U6" s="34">
        <f t="shared" si="3"/>
        <v>19.16</v>
      </c>
      <c r="V6" s="34">
        <f t="shared" si="3"/>
        <v>708</v>
      </c>
      <c r="W6" s="34">
        <f t="shared" si="3"/>
        <v>0.28000000000000003</v>
      </c>
      <c r="X6" s="34">
        <f t="shared" si="3"/>
        <v>2528.5700000000002</v>
      </c>
      <c r="Y6" s="35">
        <f>IF(Y7="",NA(),Y7)</f>
        <v>79.41</v>
      </c>
      <c r="Z6" s="35">
        <f t="shared" ref="Z6:AH6" si="4">IF(Z7="",NA(),Z7)</f>
        <v>82.92</v>
      </c>
      <c r="AA6" s="35">
        <f t="shared" si="4"/>
        <v>89.39</v>
      </c>
      <c r="AB6" s="35">
        <f t="shared" si="4"/>
        <v>83.03</v>
      </c>
      <c r="AC6" s="35">
        <f t="shared" si="4"/>
        <v>83.12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1081.8</v>
      </c>
      <c r="BM6" s="35">
        <f t="shared" si="7"/>
        <v>974.93</v>
      </c>
      <c r="BN6" s="35">
        <f t="shared" si="7"/>
        <v>855.8</v>
      </c>
      <c r="BO6" s="35">
        <f t="shared" si="7"/>
        <v>789.46</v>
      </c>
      <c r="BP6" s="34" t="str">
        <f>IF(BP7="","",IF(BP7="-","【-】","【"&amp;SUBSTITUTE(TEXT(BP7,"#,##0.00"),"-","△")&amp;"】"))</f>
        <v>【747.76】</v>
      </c>
      <c r="BQ6" s="35">
        <f>IF(BQ7="",NA(),BQ7)</f>
        <v>54.54</v>
      </c>
      <c r="BR6" s="35">
        <f t="shared" ref="BR6:BZ6" si="8">IF(BR7="",NA(),BR7)</f>
        <v>53.98</v>
      </c>
      <c r="BS6" s="35">
        <f t="shared" si="8"/>
        <v>61.52</v>
      </c>
      <c r="BT6" s="35">
        <f t="shared" si="8"/>
        <v>77.180000000000007</v>
      </c>
      <c r="BU6" s="35">
        <f t="shared" si="8"/>
        <v>67.3</v>
      </c>
      <c r="BV6" s="35">
        <f t="shared" si="8"/>
        <v>41.08</v>
      </c>
      <c r="BW6" s="35">
        <f t="shared" si="8"/>
        <v>52.19</v>
      </c>
      <c r="BX6" s="35">
        <f t="shared" si="8"/>
        <v>55.32</v>
      </c>
      <c r="BY6" s="35">
        <f t="shared" si="8"/>
        <v>59.8</v>
      </c>
      <c r="BZ6" s="35">
        <f t="shared" si="8"/>
        <v>57.77</v>
      </c>
      <c r="CA6" s="34" t="str">
        <f>IF(CA7="","",IF(CA7="-","【-】","【"&amp;SUBSTITUTE(TEXT(CA7,"#,##0.00"),"-","△")&amp;"】"))</f>
        <v>【59.51】</v>
      </c>
      <c r="CB6" s="35">
        <f>IF(CB7="",NA(),CB7)</f>
        <v>454.63</v>
      </c>
      <c r="CC6" s="35">
        <f t="shared" ref="CC6:CK6" si="9">IF(CC7="",NA(),CC7)</f>
        <v>463.85</v>
      </c>
      <c r="CD6" s="35">
        <f t="shared" si="9"/>
        <v>407.03</v>
      </c>
      <c r="CE6" s="35">
        <f t="shared" si="9"/>
        <v>326.41000000000003</v>
      </c>
      <c r="CF6" s="35">
        <f t="shared" si="9"/>
        <v>400.88</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30.49</v>
      </c>
      <c r="CN6" s="35">
        <f t="shared" ref="CN6:CV6" si="10">IF(CN7="",NA(),CN7)</f>
        <v>30.04</v>
      </c>
      <c r="CO6" s="35">
        <f t="shared" si="10"/>
        <v>30.04</v>
      </c>
      <c r="CP6" s="35">
        <f t="shared" si="10"/>
        <v>30.27</v>
      </c>
      <c r="CQ6" s="35">
        <f t="shared" si="10"/>
        <v>29.15</v>
      </c>
      <c r="CR6" s="35">
        <f t="shared" si="10"/>
        <v>44.69</v>
      </c>
      <c r="CS6" s="35">
        <f t="shared" si="10"/>
        <v>52.31</v>
      </c>
      <c r="CT6" s="35">
        <f t="shared" si="10"/>
        <v>60.65</v>
      </c>
      <c r="CU6" s="35">
        <f t="shared" si="10"/>
        <v>51.75</v>
      </c>
      <c r="CV6" s="35">
        <f t="shared" si="10"/>
        <v>50.68</v>
      </c>
      <c r="CW6" s="34" t="str">
        <f>IF(CW7="","",IF(CW7="-","【-】","【"&amp;SUBSTITUTE(TEXT(CW7,"#,##0.00"),"-","△")&amp;"】"))</f>
        <v>【52.23】</v>
      </c>
      <c r="CX6" s="35">
        <f>IF(CX7="",NA(),CX7)</f>
        <v>84.84</v>
      </c>
      <c r="CY6" s="35">
        <f t="shared" ref="CY6:DG6" si="11">IF(CY7="",NA(),CY7)</f>
        <v>85.09</v>
      </c>
      <c r="CZ6" s="35">
        <f t="shared" si="11"/>
        <v>85.12</v>
      </c>
      <c r="DA6" s="35">
        <f t="shared" si="11"/>
        <v>84.46</v>
      </c>
      <c r="DB6" s="35">
        <f t="shared" si="11"/>
        <v>87.43</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204234</v>
      </c>
      <c r="D7" s="37">
        <v>47</v>
      </c>
      <c r="E7" s="37">
        <v>17</v>
      </c>
      <c r="F7" s="37">
        <v>5</v>
      </c>
      <c r="G7" s="37">
        <v>0</v>
      </c>
      <c r="H7" s="37" t="s">
        <v>99</v>
      </c>
      <c r="I7" s="37" t="s">
        <v>100</v>
      </c>
      <c r="J7" s="37" t="s">
        <v>101</v>
      </c>
      <c r="K7" s="37" t="s">
        <v>102</v>
      </c>
      <c r="L7" s="37" t="s">
        <v>103</v>
      </c>
      <c r="M7" s="37" t="s">
        <v>104</v>
      </c>
      <c r="N7" s="38" t="s">
        <v>105</v>
      </c>
      <c r="O7" s="38" t="s">
        <v>106</v>
      </c>
      <c r="P7" s="38">
        <v>17.22</v>
      </c>
      <c r="Q7" s="38">
        <v>100</v>
      </c>
      <c r="R7" s="38">
        <v>4581</v>
      </c>
      <c r="S7" s="38">
        <v>4138</v>
      </c>
      <c r="T7" s="38">
        <v>215.93</v>
      </c>
      <c r="U7" s="38">
        <v>19.16</v>
      </c>
      <c r="V7" s="38">
        <v>708</v>
      </c>
      <c r="W7" s="38">
        <v>0.28000000000000003</v>
      </c>
      <c r="X7" s="38">
        <v>2528.5700000000002</v>
      </c>
      <c r="Y7" s="38">
        <v>79.41</v>
      </c>
      <c r="Z7" s="38">
        <v>82.92</v>
      </c>
      <c r="AA7" s="38">
        <v>89.39</v>
      </c>
      <c r="AB7" s="38">
        <v>83.03</v>
      </c>
      <c r="AC7" s="38">
        <v>83.12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1081.8</v>
      </c>
      <c r="BM7" s="38">
        <v>974.93</v>
      </c>
      <c r="BN7" s="38">
        <v>855.8</v>
      </c>
      <c r="BO7" s="38">
        <v>789.46</v>
      </c>
      <c r="BP7" s="38">
        <v>747.76</v>
      </c>
      <c r="BQ7" s="38">
        <v>54.54</v>
      </c>
      <c r="BR7" s="38">
        <v>53.98</v>
      </c>
      <c r="BS7" s="38">
        <v>61.52</v>
      </c>
      <c r="BT7" s="38">
        <v>77.180000000000007</v>
      </c>
      <c r="BU7" s="38">
        <v>67.3</v>
      </c>
      <c r="BV7" s="38">
        <v>41.08</v>
      </c>
      <c r="BW7" s="38">
        <v>52.19</v>
      </c>
      <c r="BX7" s="38">
        <v>55.32</v>
      </c>
      <c r="BY7" s="38">
        <v>59.8</v>
      </c>
      <c r="BZ7" s="38">
        <v>57.77</v>
      </c>
      <c r="CA7" s="38">
        <v>59.51</v>
      </c>
      <c r="CB7" s="38">
        <v>454.63</v>
      </c>
      <c r="CC7" s="38">
        <v>463.85</v>
      </c>
      <c r="CD7" s="38">
        <v>407.03</v>
      </c>
      <c r="CE7" s="38">
        <v>326.41000000000003</v>
      </c>
      <c r="CF7" s="38">
        <v>400.88</v>
      </c>
      <c r="CG7" s="38">
        <v>378.08</v>
      </c>
      <c r="CH7" s="38">
        <v>296.14</v>
      </c>
      <c r="CI7" s="38">
        <v>283.17</v>
      </c>
      <c r="CJ7" s="38">
        <v>263.76</v>
      </c>
      <c r="CK7" s="38">
        <v>274.35000000000002</v>
      </c>
      <c r="CL7" s="38">
        <v>261.45999999999998</v>
      </c>
      <c r="CM7" s="38">
        <v>30.49</v>
      </c>
      <c r="CN7" s="38">
        <v>30.04</v>
      </c>
      <c r="CO7" s="38">
        <v>30.04</v>
      </c>
      <c r="CP7" s="38">
        <v>30.27</v>
      </c>
      <c r="CQ7" s="38">
        <v>29.15</v>
      </c>
      <c r="CR7" s="38">
        <v>44.69</v>
      </c>
      <c r="CS7" s="38">
        <v>52.31</v>
      </c>
      <c r="CT7" s="38">
        <v>60.65</v>
      </c>
      <c r="CU7" s="38">
        <v>51.75</v>
      </c>
      <c r="CV7" s="38">
        <v>50.68</v>
      </c>
      <c r="CW7" s="38">
        <v>52.23</v>
      </c>
      <c r="CX7" s="38">
        <v>84.84</v>
      </c>
      <c r="CY7" s="38">
        <v>85.09</v>
      </c>
      <c r="CZ7" s="38">
        <v>85.12</v>
      </c>
      <c r="DA7" s="38">
        <v>84.46</v>
      </c>
      <c r="DB7" s="38">
        <v>87.43</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2020-01-23T00:01:26Z</cp:lastPrinted>
  <dcterms:created xsi:type="dcterms:W3CDTF">2019-12-05T05:19:41Z</dcterms:created>
  <dcterms:modified xsi:type="dcterms:W3CDTF">2020-02-20T02:46:28Z</dcterms:modified>
  <cp:category/>
</cp:coreProperties>
</file>