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vka52\市町村課\001財政係\005公営企業\H31\001公営企業一般\001公営企業一般\経営比較分析表\水道・下水・交通・電気・休養宿泊・駐車場・病院\07経営比較分析表（公表用）\05　南信州地域振興局\204102 根羽村\"/>
    </mc:Choice>
  </mc:AlternateContent>
  <workbookProtection workbookAlgorithmName="SHA-512" workbookHashValue="hbuIZi36+7bw8k0OYN0hyXupxKTZ8zViFeoBg057LsKubxDFlBORemX+2rmbZQABlg1ZPx082BZ7tH0gUl1ZrA==" workbookSaltValue="ypEj3h0jyBl2X9yrgc1b3A==" workbookSpinCount="100000" lockStructure="1"/>
  <bookViews>
    <workbookView xWindow="930" yWindow="0" windowWidth="15360" windowHeight="7635"/>
  </bookViews>
  <sheets>
    <sheet name="法非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L86" i="4" s="1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J86" i="4" s="1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H86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AT8" i="4" s="1"/>
  <c r="S6" i="5"/>
  <c r="R6" i="5"/>
  <c r="AD10" i="4" s="1"/>
  <c r="Q6" i="5"/>
  <c r="W10" i="4" s="1"/>
  <c r="P6" i="5"/>
  <c r="P10" i="4" s="1"/>
  <c r="O6" i="5"/>
  <c r="N6" i="5"/>
  <c r="B10" i="4" s="1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I86" i="4"/>
  <c r="E86" i="4"/>
  <c r="AT10" i="4"/>
  <c r="AL10" i="4"/>
  <c r="I10" i="4"/>
  <c r="AL8" i="4"/>
  <c r="P8" i="4"/>
  <c r="I8" i="4"/>
  <c r="C10" i="5" l="1"/>
  <c r="D10" i="5"/>
  <c r="E10" i="5"/>
  <c r="B10" i="5"/>
</calcChain>
</file>

<file path=xl/sharedStrings.xml><?xml version="1.0" encoding="utf-8"?>
<sst xmlns="http://schemas.openxmlformats.org/spreadsheetml/2006/main" count="228" uniqueCount="114">
  <si>
    <t>経営比較分析表（平成30年度決算）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</si>
  <si>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</si>
  <si>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</si>
  <si>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</si>
  <si>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</si>
  <si>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</si>
  <si>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</si>
  <si>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</si>
  <si>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</si>
  <si>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</si>
  <si>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</si>
  <si>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</si>
  <si>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</si>
  <si>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</si>
  <si>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</si>
  <si>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</si>
  <si>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</si>
  <si>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</si>
  <si>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</si>
  <si>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</si>
  <si>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</si>
  <si>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</si>
  <si>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</si>
  <si>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平成30年度全国平均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</si>
  <si>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</si>
  <si>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</si>
  <si>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</si>
  <si>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</si>
  <si>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</si>
  <si>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</si>
  <si>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</si>
  <si>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</si>
  <si>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</si>
  <si>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</si>
  <si>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</si>
  <si>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</si>
  <si>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</si>
  <si>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</si>
  <si>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</si>
  <si>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</si>
  <si>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</si>
  <si>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</si>
  <si>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</si>
  <si>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</si>
  <si>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</si>
  <si>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</si>
  <si>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</si>
  <si>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</si>
  <si>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</si>
  <si>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</si>
  <si>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</si>
  <si>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</si>
  <si>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</si>
  <si>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</si>
  <si>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</si>
  <si>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</si>
  <si>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</si>
  <si>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</si>
  <si>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</si>
  <si>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</si>
  <si>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</si>
  <si>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</si>
  <si>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</si>
  <si>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</si>
  <si>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</si>
  <si>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</si>
  <si>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</si>
  <si>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</si>
  <si>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</si>
  <si>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</si>
  <si>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</si>
  <si>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</si>
  <si>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</si>
  <si>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</si>
  <si>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</si>
  <si>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</si>
  <si>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</si>
  <si>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</si>
  <si>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</si>
  <si>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</si>
  <si>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</si>
  <si>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</si>
  <si>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</si>
  <si>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</si>
  <si>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</si>
  <si>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</si>
  <si>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</si>
  <si>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</si>
  <si>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</si>
  <si>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</si>
  <si>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</si>
  <si>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</si>
  <si>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</si>
  <si>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</si>
  <si>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</si>
  <si>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</si>
  <si>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</si>
  <si>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</si>
  <si>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長野県　根羽村</t>
  </si>
  <si>
    <t>法非適用</t>
  </si>
  <si>
    <t>下水道事業</t>
  </si>
  <si>
    <t>農業集落排水</t>
  </si>
  <si>
    <t>F2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</si>
  <si>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</si>
  <si>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</si>
  <si>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</si>
  <si>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</si>
  <si>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</si>
  <si>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</si>
  <si>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</si>
  <si>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</si>
  <si>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施設共用開始より16年のため、管渠改善率は低い。耐用年数上、まだ改修の実施には至らないが、今後更新についての検討は必要である。</t>
    <rPh sb="1" eb="3">
      <t>シセツ</t>
    </rPh>
    <rPh sb="3" eb="5">
      <t>キョウヨウ</t>
    </rPh>
    <rPh sb="5" eb="7">
      <t>カイシ</t>
    </rPh>
    <rPh sb="11" eb="12">
      <t>ネン</t>
    </rPh>
    <rPh sb="16" eb="17">
      <t>カン</t>
    </rPh>
    <rPh sb="17" eb="18">
      <t>キョ</t>
    </rPh>
    <rPh sb="18" eb="20">
      <t>カイゼン</t>
    </rPh>
    <rPh sb="20" eb="21">
      <t>リツ</t>
    </rPh>
    <rPh sb="22" eb="23">
      <t>ヒク</t>
    </rPh>
    <rPh sb="25" eb="27">
      <t>タイヨウ</t>
    </rPh>
    <rPh sb="27" eb="29">
      <t>ネンスウ</t>
    </rPh>
    <rPh sb="29" eb="30">
      <t>ジョウ</t>
    </rPh>
    <rPh sb="33" eb="35">
      <t>カイシュウ</t>
    </rPh>
    <rPh sb="36" eb="38">
      <t>ジッシ</t>
    </rPh>
    <rPh sb="40" eb="41">
      <t>イタ</t>
    </rPh>
    <rPh sb="46" eb="48">
      <t>コンゴ</t>
    </rPh>
    <rPh sb="48" eb="50">
      <t>コウシン</t>
    </rPh>
    <rPh sb="55" eb="57">
      <t>ケントウ</t>
    </rPh>
    <rPh sb="58" eb="60">
      <t>ヒツヨウ</t>
    </rPh>
    <phoneticPr fontId="4"/>
  </si>
  <si>
    <t>　全体として大きな問題はないものの、他会計からの繰入に依存しているので、料金の見直しについて検討する必要がある。</t>
    <rPh sb="1" eb="3">
      <t>ゼンタイ</t>
    </rPh>
    <rPh sb="6" eb="7">
      <t>オオ</t>
    </rPh>
    <rPh sb="9" eb="11">
      <t>モンダイ</t>
    </rPh>
    <rPh sb="18" eb="19">
      <t>タ</t>
    </rPh>
    <rPh sb="19" eb="21">
      <t>カイケイ</t>
    </rPh>
    <rPh sb="24" eb="26">
      <t>クリイレ</t>
    </rPh>
    <rPh sb="27" eb="29">
      <t>イゾン</t>
    </rPh>
    <rPh sb="36" eb="38">
      <t>リョウキン</t>
    </rPh>
    <rPh sb="39" eb="41">
      <t>ミナオ</t>
    </rPh>
    <rPh sb="46" eb="48">
      <t>ケントウ</t>
    </rPh>
    <rPh sb="50" eb="52">
      <t>ヒツヨウ</t>
    </rPh>
    <phoneticPr fontId="4"/>
  </si>
  <si>
    <t>①　収益的収支比率
　償還金が経年により減少していくなかで、収入が例年同様にあることから、収益的収支比率が増加し100％になり、一定の評価ができる。
④　企業債残高対事業規模比率
　料金収入に対し、企業債残高が非常に高い。繰上げ償還が難しいため、料金収入について検討が必要である。
⑤　経費回収率
　平均値より高い値で、若干ではあるが右肩あがりである。料金収入が安定しているなか、建設にかかった起債償還が経年で減少するなか、施設の修繕経費も現時点ではないので、このような結果になっており、一定の評価はできる。
⑥　汚水処理原価　⑦　施設利用率　⑧　水洗化率
　水洗化率は93.28％と非常に高く、汚水処理原価も平均値より低いが、施設利用率は平均を下回っている。エリア内の水洗化は進んでいるが、居住者数の減等により、施設規模が過大となりつつある。</t>
    <rPh sb="2" eb="4">
      <t>シュウエキ</t>
    </rPh>
    <rPh sb="4" eb="5">
      <t>テキ</t>
    </rPh>
    <rPh sb="5" eb="7">
      <t>シュウシ</t>
    </rPh>
    <rPh sb="7" eb="9">
      <t>ヒリツ</t>
    </rPh>
    <rPh sb="11" eb="14">
      <t>ショウカンキン</t>
    </rPh>
    <rPh sb="15" eb="17">
      <t>ケイネン</t>
    </rPh>
    <rPh sb="20" eb="22">
      <t>ゲンショウ</t>
    </rPh>
    <rPh sb="30" eb="32">
      <t>シュウニュウ</t>
    </rPh>
    <rPh sb="33" eb="35">
      <t>レイネン</t>
    </rPh>
    <rPh sb="35" eb="37">
      <t>ドウヨウ</t>
    </rPh>
    <rPh sb="45" eb="48">
      <t>シュウエキテキ</t>
    </rPh>
    <rPh sb="48" eb="50">
      <t>シュウシ</t>
    </rPh>
    <rPh sb="50" eb="52">
      <t>ヒリツ</t>
    </rPh>
    <rPh sb="53" eb="55">
      <t>ゾウカ</t>
    </rPh>
    <rPh sb="64" eb="66">
      <t>イッテイ</t>
    </rPh>
    <rPh sb="67" eb="69">
      <t>ヒョウカ</t>
    </rPh>
    <rPh sb="77" eb="79">
      <t>キギョウ</t>
    </rPh>
    <rPh sb="79" eb="80">
      <t>サイ</t>
    </rPh>
    <rPh sb="80" eb="82">
      <t>ザンダカ</t>
    </rPh>
    <rPh sb="82" eb="83">
      <t>タイ</t>
    </rPh>
    <rPh sb="83" eb="85">
      <t>ジギョウ</t>
    </rPh>
    <rPh sb="85" eb="87">
      <t>キボ</t>
    </rPh>
    <rPh sb="87" eb="89">
      <t>ヒリツ</t>
    </rPh>
    <rPh sb="91" eb="93">
      <t>リョウキン</t>
    </rPh>
    <rPh sb="93" eb="95">
      <t>シュウニュウ</t>
    </rPh>
    <rPh sb="96" eb="97">
      <t>タイ</t>
    </rPh>
    <rPh sb="99" eb="101">
      <t>キギョウ</t>
    </rPh>
    <rPh sb="101" eb="102">
      <t>サイ</t>
    </rPh>
    <rPh sb="102" eb="104">
      <t>ザンダカ</t>
    </rPh>
    <rPh sb="105" eb="107">
      <t>ヒジョウ</t>
    </rPh>
    <rPh sb="108" eb="109">
      <t>タカ</t>
    </rPh>
    <rPh sb="111" eb="113">
      <t>クリア</t>
    </rPh>
    <rPh sb="114" eb="116">
      <t>ショウカン</t>
    </rPh>
    <rPh sb="117" eb="118">
      <t>ムズカ</t>
    </rPh>
    <rPh sb="123" eb="125">
      <t>リョウキン</t>
    </rPh>
    <rPh sb="125" eb="127">
      <t>シュウニュウ</t>
    </rPh>
    <rPh sb="131" eb="133">
      <t>ケントウ</t>
    </rPh>
    <rPh sb="134" eb="136">
      <t>ヒツヨウ</t>
    </rPh>
    <rPh sb="143" eb="145">
      <t>ケイヒ</t>
    </rPh>
    <rPh sb="145" eb="147">
      <t>カイシュウ</t>
    </rPh>
    <rPh sb="147" eb="148">
      <t>リツ</t>
    </rPh>
    <rPh sb="150" eb="152">
      <t>ヘイキン</t>
    </rPh>
    <rPh sb="152" eb="153">
      <t>チ</t>
    </rPh>
    <rPh sb="155" eb="156">
      <t>タカ</t>
    </rPh>
    <rPh sb="157" eb="158">
      <t>アタイ</t>
    </rPh>
    <rPh sb="160" eb="162">
      <t>ジャッカン</t>
    </rPh>
    <rPh sb="167" eb="169">
      <t>ミギカタ</t>
    </rPh>
    <rPh sb="176" eb="178">
      <t>リョウキン</t>
    </rPh>
    <rPh sb="178" eb="180">
      <t>シュウニュウ</t>
    </rPh>
    <rPh sb="181" eb="183">
      <t>アンテイ</t>
    </rPh>
    <rPh sb="190" eb="192">
      <t>ケンセツ</t>
    </rPh>
    <rPh sb="197" eb="199">
      <t>キサイ</t>
    </rPh>
    <rPh sb="199" eb="201">
      <t>ショウカン</t>
    </rPh>
    <rPh sb="202" eb="204">
      <t>ケイネン</t>
    </rPh>
    <rPh sb="205" eb="207">
      <t>ゲンショウ</t>
    </rPh>
    <rPh sb="212" eb="214">
      <t>シセツ</t>
    </rPh>
    <rPh sb="215" eb="217">
      <t>シュウゼン</t>
    </rPh>
    <rPh sb="217" eb="219">
      <t>ケイヒ</t>
    </rPh>
    <rPh sb="220" eb="223">
      <t>ゲンジテン</t>
    </rPh>
    <rPh sb="235" eb="237">
      <t>ケッカ</t>
    </rPh>
    <rPh sb="244" eb="246">
      <t>イッテイ</t>
    </rPh>
    <rPh sb="247" eb="249">
      <t>ヒョウカ</t>
    </rPh>
    <rPh sb="257" eb="259">
      <t>オスイ</t>
    </rPh>
    <rPh sb="259" eb="261">
      <t>ショリ</t>
    </rPh>
    <rPh sb="261" eb="263">
      <t>ゲンカ</t>
    </rPh>
    <rPh sb="266" eb="268">
      <t>シセツ</t>
    </rPh>
    <rPh sb="268" eb="270">
      <t>リヨウ</t>
    </rPh>
    <rPh sb="270" eb="271">
      <t>リツ</t>
    </rPh>
    <rPh sb="274" eb="277">
      <t>スイセンカ</t>
    </rPh>
    <rPh sb="277" eb="278">
      <t>リツ</t>
    </rPh>
    <rPh sb="280" eb="283">
      <t>スイセンカ</t>
    </rPh>
    <rPh sb="283" eb="284">
      <t>リツ</t>
    </rPh>
    <rPh sb="292" eb="294">
      <t>ヒジョウ</t>
    </rPh>
    <rPh sb="295" eb="296">
      <t>タカ</t>
    </rPh>
    <rPh sb="298" eb="300">
      <t>オスイ</t>
    </rPh>
    <rPh sb="300" eb="302">
      <t>ショリ</t>
    </rPh>
    <rPh sb="302" eb="304">
      <t>ゲンカ</t>
    </rPh>
    <rPh sb="305" eb="307">
      <t>ヘイキン</t>
    </rPh>
    <rPh sb="307" eb="308">
      <t>チ</t>
    </rPh>
    <rPh sb="310" eb="311">
      <t>ヒク</t>
    </rPh>
    <rPh sb="314" eb="316">
      <t>シセツ</t>
    </rPh>
    <rPh sb="316" eb="319">
      <t>リヨウリツ</t>
    </rPh>
    <rPh sb="320" eb="322">
      <t>ヘイキン</t>
    </rPh>
    <rPh sb="323" eb="325">
      <t>シタマワ</t>
    </rPh>
    <rPh sb="333" eb="334">
      <t>ナイ</t>
    </rPh>
    <rPh sb="335" eb="338">
      <t>スイセンカ</t>
    </rPh>
    <rPh sb="339" eb="340">
      <t>スス</t>
    </rPh>
    <rPh sb="346" eb="349">
      <t>キョジュウシャ</t>
    </rPh>
    <rPh sb="349" eb="350">
      <t>スウ</t>
    </rPh>
    <rPh sb="351" eb="352">
      <t>ゲン</t>
    </rPh>
    <rPh sb="352" eb="353">
      <t>トウ</t>
    </rPh>
    <rPh sb="357" eb="359">
      <t>シセツ</t>
    </rPh>
    <rPh sb="359" eb="361">
      <t>キボ</t>
    </rPh>
    <rPh sb="362" eb="364">
      <t>カダイ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</si>
</sst>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5B-4FFC-B0BE-ADAC959D48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7085232"/>
        <c:axId val="2270879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7.0000000000000007E-2</c:v>
                </c:pt>
                <c:pt idx="1">
                  <c:v>0.02</c:v>
                </c:pt>
                <c:pt idx="2">
                  <c:v>0.03</c:v>
                </c:pt>
                <c:pt idx="3">
                  <c:v>0.01</c:v>
                </c:pt>
                <c:pt idx="4">
                  <c:v>0.01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25B-4FFC-B0BE-ADAC959D48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085232"/>
        <c:axId val="227087976"/>
      </c:lineChart>
      <c:dateAx>
        <c:axId val="2270852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7087976"/>
        <c:crosses val="autoZero"/>
        <c:auto val="1"/>
        <c:lblOffset val="100"/>
        <c:baseTimeUnit val="years"/>
      </c:dateAx>
      <c:valAx>
        <c:axId val="2270879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270852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58.27</c:v>
                </c:pt>
                <c:pt idx="1">
                  <c:v>50.59</c:v>
                </c:pt>
                <c:pt idx="2">
                  <c:v>38.39</c:v>
                </c:pt>
                <c:pt idx="3">
                  <c:v>36.81</c:v>
                </c:pt>
                <c:pt idx="4">
                  <c:v>35.04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AD-476A-8C56-AD24CD0B6B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9686624"/>
        <c:axId val="282006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44.69</c:v>
                </c:pt>
                <c:pt idx="1">
                  <c:v>44.69</c:v>
                </c:pt>
                <c:pt idx="2">
                  <c:v>42.84</c:v>
                </c:pt>
                <c:pt idx="3">
                  <c:v>51.75</c:v>
                </c:pt>
                <c:pt idx="4">
                  <c:v>50.68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2AD-476A-8C56-AD24CD0B6B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9686624"/>
        <c:axId val="282006968"/>
      </c:lineChart>
      <c:dateAx>
        <c:axId val="2796866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82006968"/>
        <c:crosses val="autoZero"/>
        <c:auto val="1"/>
        <c:lblOffset val="100"/>
        <c:baseTimeUnit val="years"/>
      </c:dateAx>
      <c:valAx>
        <c:axId val="282006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796866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91.99</c:v>
                </c:pt>
                <c:pt idx="1">
                  <c:v>92.01</c:v>
                </c:pt>
                <c:pt idx="2">
                  <c:v>92.31</c:v>
                </c:pt>
                <c:pt idx="3">
                  <c:v>93.48</c:v>
                </c:pt>
                <c:pt idx="4">
                  <c:v>93.28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D9-4940-B0EF-9155DBC7B8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2008144"/>
        <c:axId val="2820085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70.59</c:v>
                </c:pt>
                <c:pt idx="1">
                  <c:v>69.67</c:v>
                </c:pt>
                <c:pt idx="2">
                  <c:v>66.3</c:v>
                </c:pt>
                <c:pt idx="3">
                  <c:v>84.84</c:v>
                </c:pt>
                <c:pt idx="4">
                  <c:v>84.86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7D9-4940-B0EF-9155DBC7B8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2008144"/>
        <c:axId val="282008536"/>
      </c:lineChart>
      <c:dateAx>
        <c:axId val="2820081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82008536"/>
        <c:crosses val="autoZero"/>
        <c:auto val="1"/>
        <c:lblOffset val="100"/>
        <c:baseTimeUnit val="years"/>
      </c:dateAx>
      <c:valAx>
        <c:axId val="2820085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8200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98.58</c:v>
                </c:pt>
                <c:pt idx="2">
                  <c:v>99.05</c:v>
                </c:pt>
                <c:pt idx="3">
                  <c:v>98.23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47-43F3-8DE1-F4390666E9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2049504"/>
        <c:axId val="2820502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47-43F3-8DE1-F4390666E9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2049504"/>
        <c:axId val="282050288"/>
      </c:lineChart>
      <c:dateAx>
        <c:axId val="2820495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82050288"/>
        <c:crosses val="autoZero"/>
        <c:auto val="1"/>
        <c:lblOffset val="100"/>
        <c:baseTimeUnit val="years"/>
      </c:dateAx>
      <c:valAx>
        <c:axId val="2820502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820495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D0-4DBC-A3C7-491C90EA1B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3543768"/>
        <c:axId val="283542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BD0-4DBC-A3C7-491C90EA1B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3543768"/>
        <c:axId val="283542592"/>
      </c:lineChart>
      <c:dateAx>
        <c:axId val="2835437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83542592"/>
        <c:crosses val="autoZero"/>
        <c:auto val="1"/>
        <c:lblOffset val="100"/>
        <c:baseTimeUnit val="years"/>
      </c:dateAx>
      <c:valAx>
        <c:axId val="283542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835437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69-4B79-B5D6-140E102879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3544160"/>
        <c:axId val="2796854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69-4B79-B5D6-140E102879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3544160"/>
        <c:axId val="279685448"/>
      </c:lineChart>
      <c:dateAx>
        <c:axId val="2835441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79685448"/>
        <c:crosses val="autoZero"/>
        <c:auto val="1"/>
        <c:lblOffset val="100"/>
        <c:baseTimeUnit val="years"/>
      </c:dateAx>
      <c:valAx>
        <c:axId val="2796854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835441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F9-44EC-A41C-1A17AA701F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1311936"/>
        <c:axId val="2813123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EF9-44EC-A41C-1A17AA701F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1311936"/>
        <c:axId val="281312328"/>
      </c:lineChart>
      <c:dateAx>
        <c:axId val="2813119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81312328"/>
        <c:crosses val="autoZero"/>
        <c:auto val="1"/>
        <c:lblOffset val="100"/>
        <c:baseTimeUnit val="years"/>
      </c:dateAx>
      <c:valAx>
        <c:axId val="2813123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81311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B2-40DD-BA9C-61B5FF23B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1313504"/>
        <c:axId val="281313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B2-40DD-BA9C-61B5FF23B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1313504"/>
        <c:axId val="281313896"/>
      </c:lineChart>
      <c:dateAx>
        <c:axId val="2813135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81313896"/>
        <c:crosses val="autoZero"/>
        <c:auto val="1"/>
        <c:lblOffset val="100"/>
        <c:baseTimeUnit val="years"/>
      </c:dateAx>
      <c:valAx>
        <c:axId val="2813138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813135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;&quot;-&quot;">
                  <c:v>2888.13</c:v>
                </c:pt>
                <c:pt idx="3" formatCode="#,##0.00;&quot;△&quot;#,##0.00;&quot;-&quot;">
                  <c:v>2754.52</c:v>
                </c:pt>
                <c:pt idx="4" formatCode="#,##0.00;&quot;△&quot;#,##0.00;&quot;-&quot;">
                  <c:v>2513.65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DB-422D-86F8-0662B72ACC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1456176"/>
        <c:axId val="2814565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1161.05</c:v>
                </c:pt>
                <c:pt idx="1">
                  <c:v>979.89</c:v>
                </c:pt>
                <c:pt idx="2">
                  <c:v>1051.43</c:v>
                </c:pt>
                <c:pt idx="3">
                  <c:v>855.8</c:v>
                </c:pt>
                <c:pt idx="4">
                  <c:v>789.46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0DB-422D-86F8-0662B72ACC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1456176"/>
        <c:axId val="281456568"/>
      </c:lineChart>
      <c:dateAx>
        <c:axId val="2814561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81456568"/>
        <c:crosses val="autoZero"/>
        <c:auto val="1"/>
        <c:lblOffset val="100"/>
        <c:baseTimeUnit val="years"/>
      </c:dateAx>
      <c:valAx>
        <c:axId val="2814565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814561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51.83</c:v>
                </c:pt>
                <c:pt idx="1">
                  <c:v>37.64</c:v>
                </c:pt>
                <c:pt idx="2">
                  <c:v>66.790000000000006</c:v>
                </c:pt>
                <c:pt idx="3">
                  <c:v>64.739999999999995</c:v>
                </c:pt>
                <c:pt idx="4">
                  <c:v>71.95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26-4AFE-BAAF-99811A5F24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1311152"/>
        <c:axId val="2813107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41.08</c:v>
                </c:pt>
                <c:pt idx="1">
                  <c:v>41.34</c:v>
                </c:pt>
                <c:pt idx="2">
                  <c:v>40.06</c:v>
                </c:pt>
                <c:pt idx="3">
                  <c:v>59.8</c:v>
                </c:pt>
                <c:pt idx="4">
                  <c:v>57.77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26-4AFE-BAAF-99811A5F24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1311152"/>
        <c:axId val="281310760"/>
      </c:lineChart>
      <c:dateAx>
        <c:axId val="2813111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81310760"/>
        <c:crosses val="autoZero"/>
        <c:auto val="1"/>
        <c:lblOffset val="100"/>
        <c:baseTimeUnit val="years"/>
      </c:dateAx>
      <c:valAx>
        <c:axId val="2813107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813111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204.83</c:v>
                </c:pt>
                <c:pt idx="1">
                  <c:v>316.75</c:v>
                </c:pt>
                <c:pt idx="2">
                  <c:v>236.24</c:v>
                </c:pt>
                <c:pt idx="3">
                  <c:v>247.87</c:v>
                </c:pt>
                <c:pt idx="4">
                  <c:v>235.29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E3-47F1-B01B-AC5EB8E06F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1311544"/>
        <c:axId val="2814581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378.08</c:v>
                </c:pt>
                <c:pt idx="1">
                  <c:v>357.49</c:v>
                </c:pt>
                <c:pt idx="2">
                  <c:v>355.22</c:v>
                </c:pt>
                <c:pt idx="3">
                  <c:v>263.76</c:v>
                </c:pt>
                <c:pt idx="4">
                  <c:v>274.35000000000002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E3-47F1-B01B-AC5EB8E06F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1311544"/>
        <c:axId val="281458136"/>
      </c:lineChart>
      <c:dateAx>
        <c:axId val="2813115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81458136"/>
        <c:crosses val="autoZero"/>
        <c:auto val="1"/>
        <c:lblOffset val="100"/>
        <c:baseTimeUnit val="years"/>
      </c:dateAx>
      <c:valAx>
        <c:axId val="2814581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813115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【747.76】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【85.82】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【52.23】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【261.46】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【59.51】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="55" zoomScaleNormal="55" workbookViewId="0">
      <selection activeCell="BL45" sqref="BL45:BZ46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3" t="s">
        <v>0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</row>
    <row r="3" spans="1:78" ht="9.75" customHeight="1" x14ac:dyDescent="0.15">
      <c r="A3" s="2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</row>
    <row r="4" spans="1:78" ht="9.75" customHeight="1" x14ac:dyDescent="0.15">
      <c r="A4" s="2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4" t="str">
        <f>データ!H6</f>
        <v>長野県　根羽村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4" t="s">
        <v>1</v>
      </c>
      <c r="C7" s="64"/>
      <c r="D7" s="64"/>
      <c r="E7" s="64"/>
      <c r="F7" s="64"/>
      <c r="G7" s="64"/>
      <c r="H7" s="64"/>
      <c r="I7" s="64" t="s">
        <v>2</v>
      </c>
      <c r="J7" s="64"/>
      <c r="K7" s="64"/>
      <c r="L7" s="64"/>
      <c r="M7" s="64"/>
      <c r="N7" s="64"/>
      <c r="O7" s="64"/>
      <c r="P7" s="64" t="s">
        <v>3</v>
      </c>
      <c r="Q7" s="64"/>
      <c r="R7" s="64"/>
      <c r="S7" s="64"/>
      <c r="T7" s="64"/>
      <c r="U7" s="64"/>
      <c r="V7" s="64"/>
      <c r="W7" s="64" t="s">
        <v>4</v>
      </c>
      <c r="X7" s="64"/>
      <c r="Y7" s="64"/>
      <c r="Z7" s="64"/>
      <c r="AA7" s="64"/>
      <c r="AB7" s="64"/>
      <c r="AC7" s="64"/>
      <c r="AD7" s="64" t="s">
        <v>5</v>
      </c>
      <c r="AE7" s="64"/>
      <c r="AF7" s="64"/>
      <c r="AG7" s="64"/>
      <c r="AH7" s="64"/>
      <c r="AI7" s="64"/>
      <c r="AJ7" s="64"/>
      <c r="AK7" s="3"/>
      <c r="AL7" s="64" t="s">
        <v>6</v>
      </c>
      <c r="AM7" s="64"/>
      <c r="AN7" s="64"/>
      <c r="AO7" s="64"/>
      <c r="AP7" s="64"/>
      <c r="AQ7" s="64"/>
      <c r="AR7" s="64"/>
      <c r="AS7" s="64"/>
      <c r="AT7" s="64" t="s">
        <v>7</v>
      </c>
      <c r="AU7" s="64"/>
      <c r="AV7" s="64"/>
      <c r="AW7" s="64"/>
      <c r="AX7" s="64"/>
      <c r="AY7" s="64"/>
      <c r="AZ7" s="64"/>
      <c r="BA7" s="64"/>
      <c r="BB7" s="64" t="s">
        <v>8</v>
      </c>
      <c r="BC7" s="64"/>
      <c r="BD7" s="64"/>
      <c r="BE7" s="64"/>
      <c r="BF7" s="64"/>
      <c r="BG7" s="64"/>
      <c r="BH7" s="64"/>
      <c r="BI7" s="64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1" t="str">
        <f>データ!I6</f>
        <v>法非適用</v>
      </c>
      <c r="C8" s="71"/>
      <c r="D8" s="71"/>
      <c r="E8" s="71"/>
      <c r="F8" s="71"/>
      <c r="G8" s="71"/>
      <c r="H8" s="71"/>
      <c r="I8" s="71" t="str">
        <f>データ!J6</f>
        <v>下水道事業</v>
      </c>
      <c r="J8" s="71"/>
      <c r="K8" s="71"/>
      <c r="L8" s="71"/>
      <c r="M8" s="71"/>
      <c r="N8" s="71"/>
      <c r="O8" s="71"/>
      <c r="P8" s="71" t="str">
        <f>データ!K6</f>
        <v>農業集落排水</v>
      </c>
      <c r="Q8" s="71"/>
      <c r="R8" s="71"/>
      <c r="S8" s="71"/>
      <c r="T8" s="71"/>
      <c r="U8" s="71"/>
      <c r="V8" s="71"/>
      <c r="W8" s="71" t="str">
        <f>データ!L6</f>
        <v>F2</v>
      </c>
      <c r="X8" s="71"/>
      <c r="Y8" s="71"/>
      <c r="Z8" s="71"/>
      <c r="AA8" s="71"/>
      <c r="AB8" s="71"/>
      <c r="AC8" s="71"/>
      <c r="AD8" s="72" t="str">
        <f>データ!$M$6</f>
        <v>非設置</v>
      </c>
      <c r="AE8" s="72"/>
      <c r="AF8" s="72"/>
      <c r="AG8" s="72"/>
      <c r="AH8" s="72"/>
      <c r="AI8" s="72"/>
      <c r="AJ8" s="72"/>
      <c r="AK8" s="3"/>
      <c r="AL8" s="68">
        <f>データ!S6</f>
        <v>912</v>
      </c>
      <c r="AM8" s="68"/>
      <c r="AN8" s="68"/>
      <c r="AO8" s="68"/>
      <c r="AP8" s="68"/>
      <c r="AQ8" s="68"/>
      <c r="AR8" s="68"/>
      <c r="AS8" s="68"/>
      <c r="AT8" s="67">
        <f>データ!T6</f>
        <v>89.97</v>
      </c>
      <c r="AU8" s="67"/>
      <c r="AV8" s="67"/>
      <c r="AW8" s="67"/>
      <c r="AX8" s="67"/>
      <c r="AY8" s="67"/>
      <c r="AZ8" s="67"/>
      <c r="BA8" s="67"/>
      <c r="BB8" s="67">
        <f>データ!U6</f>
        <v>10.14</v>
      </c>
      <c r="BC8" s="67"/>
      <c r="BD8" s="67"/>
      <c r="BE8" s="67"/>
      <c r="BF8" s="67"/>
      <c r="BG8" s="67"/>
      <c r="BH8" s="67"/>
      <c r="BI8" s="67"/>
      <c r="BJ8" s="3"/>
      <c r="BK8" s="3"/>
      <c r="BL8" s="69" t="s">
        <v>10</v>
      </c>
      <c r="BM8" s="70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64" t="s">
        <v>12</v>
      </c>
      <c r="C9" s="64"/>
      <c r="D9" s="64"/>
      <c r="E9" s="64"/>
      <c r="F9" s="64"/>
      <c r="G9" s="64"/>
      <c r="H9" s="64"/>
      <c r="I9" s="64" t="s">
        <v>13</v>
      </c>
      <c r="J9" s="64"/>
      <c r="K9" s="64"/>
      <c r="L9" s="64"/>
      <c r="M9" s="64"/>
      <c r="N9" s="64"/>
      <c r="O9" s="64"/>
      <c r="P9" s="64" t="s">
        <v>14</v>
      </c>
      <c r="Q9" s="64"/>
      <c r="R9" s="64"/>
      <c r="S9" s="64"/>
      <c r="T9" s="64"/>
      <c r="U9" s="64"/>
      <c r="V9" s="64"/>
      <c r="W9" s="64" t="s">
        <v>15</v>
      </c>
      <c r="X9" s="64"/>
      <c r="Y9" s="64"/>
      <c r="Z9" s="64"/>
      <c r="AA9" s="64"/>
      <c r="AB9" s="64"/>
      <c r="AC9" s="64"/>
      <c r="AD9" s="64" t="s">
        <v>16</v>
      </c>
      <c r="AE9" s="64"/>
      <c r="AF9" s="64"/>
      <c r="AG9" s="64"/>
      <c r="AH9" s="64"/>
      <c r="AI9" s="64"/>
      <c r="AJ9" s="64"/>
      <c r="AK9" s="3"/>
      <c r="AL9" s="64" t="s">
        <v>17</v>
      </c>
      <c r="AM9" s="64"/>
      <c r="AN9" s="64"/>
      <c r="AO9" s="64"/>
      <c r="AP9" s="64"/>
      <c r="AQ9" s="64"/>
      <c r="AR9" s="64"/>
      <c r="AS9" s="64"/>
      <c r="AT9" s="64" t="s">
        <v>18</v>
      </c>
      <c r="AU9" s="64"/>
      <c r="AV9" s="64"/>
      <c r="AW9" s="64"/>
      <c r="AX9" s="64"/>
      <c r="AY9" s="64"/>
      <c r="AZ9" s="64"/>
      <c r="BA9" s="64"/>
      <c r="BB9" s="64" t="s">
        <v>19</v>
      </c>
      <c r="BC9" s="64"/>
      <c r="BD9" s="64"/>
      <c r="BE9" s="64"/>
      <c r="BF9" s="64"/>
      <c r="BG9" s="64"/>
      <c r="BH9" s="64"/>
      <c r="BI9" s="64"/>
      <c r="BJ9" s="3"/>
      <c r="BK9" s="3"/>
      <c r="BL9" s="65" t="s">
        <v>20</v>
      </c>
      <c r="BM9" s="66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7" t="str">
        <f>データ!N6</f>
        <v>-</v>
      </c>
      <c r="C10" s="67"/>
      <c r="D10" s="67"/>
      <c r="E10" s="67"/>
      <c r="F10" s="67"/>
      <c r="G10" s="67"/>
      <c r="H10" s="67"/>
      <c r="I10" s="67" t="str">
        <f>データ!O6</f>
        <v>該当数値なし</v>
      </c>
      <c r="J10" s="67"/>
      <c r="K10" s="67"/>
      <c r="L10" s="67"/>
      <c r="M10" s="67"/>
      <c r="N10" s="67"/>
      <c r="O10" s="67"/>
      <c r="P10" s="67">
        <f>データ!P6</f>
        <v>70.87</v>
      </c>
      <c r="Q10" s="67"/>
      <c r="R10" s="67"/>
      <c r="S10" s="67"/>
      <c r="T10" s="67"/>
      <c r="U10" s="67"/>
      <c r="V10" s="67"/>
      <c r="W10" s="67">
        <f>データ!Q6</f>
        <v>100</v>
      </c>
      <c r="X10" s="67"/>
      <c r="Y10" s="67"/>
      <c r="Z10" s="67"/>
      <c r="AA10" s="67"/>
      <c r="AB10" s="67"/>
      <c r="AC10" s="67"/>
      <c r="AD10" s="68">
        <f>データ!R6</f>
        <v>3000</v>
      </c>
      <c r="AE10" s="68"/>
      <c r="AF10" s="68"/>
      <c r="AG10" s="68"/>
      <c r="AH10" s="68"/>
      <c r="AI10" s="68"/>
      <c r="AJ10" s="68"/>
      <c r="AK10" s="2"/>
      <c r="AL10" s="68">
        <f>データ!V6</f>
        <v>640</v>
      </c>
      <c r="AM10" s="68"/>
      <c r="AN10" s="68"/>
      <c r="AO10" s="68"/>
      <c r="AP10" s="68"/>
      <c r="AQ10" s="68"/>
      <c r="AR10" s="68"/>
      <c r="AS10" s="68"/>
      <c r="AT10" s="67">
        <f>データ!W6</f>
        <v>0.44</v>
      </c>
      <c r="AU10" s="67"/>
      <c r="AV10" s="67"/>
      <c r="AW10" s="67"/>
      <c r="AX10" s="67"/>
      <c r="AY10" s="67"/>
      <c r="AZ10" s="67"/>
      <c r="BA10" s="67"/>
      <c r="BB10" s="67">
        <f>データ!X6</f>
        <v>1454.55</v>
      </c>
      <c r="BC10" s="67"/>
      <c r="BD10" s="67"/>
      <c r="BE10" s="67"/>
      <c r="BF10" s="67"/>
      <c r="BG10" s="67"/>
      <c r="BH10" s="67"/>
      <c r="BI10" s="67"/>
      <c r="BJ10" s="2"/>
      <c r="BK10" s="2"/>
      <c r="BL10" s="57" t="s">
        <v>22</v>
      </c>
      <c r="BM10" s="58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9" t="s">
        <v>24</v>
      </c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</row>
    <row r="14" spans="1:78" ht="13.5" customHeight="1" x14ac:dyDescent="0.15">
      <c r="A14" s="2"/>
      <c r="B14" s="61" t="s">
        <v>25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3"/>
      <c r="BK14" s="2"/>
      <c r="BL14" s="51" t="s">
        <v>26</v>
      </c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3"/>
    </row>
    <row r="15" spans="1:78" ht="13.5" customHeight="1" x14ac:dyDescent="0.15">
      <c r="A15" s="2"/>
      <c r="B15" s="48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50"/>
      <c r="BK15" s="2"/>
      <c r="BL15" s="54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6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2" t="s">
        <v>113</v>
      </c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4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2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4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2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4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2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4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2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4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2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4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2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4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2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4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2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4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2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4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2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4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2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4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2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4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2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4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2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4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2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4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2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4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2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4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42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4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42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4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2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4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2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4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2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4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2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4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2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4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2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4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2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4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2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4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5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7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51" t="s">
        <v>27</v>
      </c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3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54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6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2" t="s">
        <v>111</v>
      </c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4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2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4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2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4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2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4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2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4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2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4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2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4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2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4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2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4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42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4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42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44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42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44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2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44"/>
    </row>
    <row r="60" spans="1:78" ht="13.5" customHeight="1" x14ac:dyDescent="0.15">
      <c r="A60" s="2"/>
      <c r="B60" s="48" t="s">
        <v>28</v>
      </c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50"/>
      <c r="BK60" s="2"/>
      <c r="BL60" s="42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4"/>
    </row>
    <row r="61" spans="1:78" ht="13.5" customHeight="1" x14ac:dyDescent="0.15">
      <c r="A61" s="2"/>
      <c r="B61" s="48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50"/>
      <c r="BK61" s="2"/>
      <c r="BL61" s="42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4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2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4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5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7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51" t="s">
        <v>29</v>
      </c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3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54"/>
      <c r="BM65" s="55"/>
      <c r="BN65" s="55"/>
      <c r="BO65" s="55"/>
      <c r="BP65" s="55"/>
      <c r="BQ65" s="55"/>
      <c r="BR65" s="55"/>
      <c r="BS65" s="55"/>
      <c r="BT65" s="55"/>
      <c r="BU65" s="55"/>
      <c r="BV65" s="55"/>
      <c r="BW65" s="55"/>
      <c r="BX65" s="55"/>
      <c r="BY65" s="55"/>
      <c r="BZ65" s="56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2" t="s">
        <v>112</v>
      </c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43"/>
      <c r="BY66" s="43"/>
      <c r="BZ66" s="44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2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/>
      <c r="BY67" s="43"/>
      <c r="BZ67" s="44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2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44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2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44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2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3"/>
      <c r="BZ70" s="44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2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3"/>
      <c r="BY71" s="43"/>
      <c r="BZ71" s="44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2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44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2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X73" s="43"/>
      <c r="BY73" s="43"/>
      <c r="BZ73" s="44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2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  <c r="BX74" s="43"/>
      <c r="BY74" s="43"/>
      <c r="BZ74" s="44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2"/>
      <c r="BM75" s="43"/>
      <c r="BN75" s="43"/>
      <c r="BO75" s="43"/>
      <c r="BP75" s="43"/>
      <c r="BQ75" s="43"/>
      <c r="BR75" s="43"/>
      <c r="BS75" s="43"/>
      <c r="BT75" s="43"/>
      <c r="BU75" s="43"/>
      <c r="BV75" s="43"/>
      <c r="BW75" s="43"/>
      <c r="BX75" s="43"/>
      <c r="BY75" s="43"/>
      <c r="BZ75" s="44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2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43"/>
      <c r="BX76" s="43"/>
      <c r="BY76" s="43"/>
      <c r="BZ76" s="44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2"/>
      <c r="BM77" s="43"/>
      <c r="BN77" s="43"/>
      <c r="BO77" s="43"/>
      <c r="BP77" s="43"/>
      <c r="BQ77" s="43"/>
      <c r="BR77" s="43"/>
      <c r="BS77" s="43"/>
      <c r="BT77" s="43"/>
      <c r="BU77" s="43"/>
      <c r="BV77" s="43"/>
      <c r="BW77" s="43"/>
      <c r="BX77" s="43"/>
      <c r="BY77" s="43"/>
      <c r="BZ77" s="44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2"/>
      <c r="BM78" s="43"/>
      <c r="BN78" s="43"/>
      <c r="BO78" s="43"/>
      <c r="BP78" s="43"/>
      <c r="BQ78" s="43"/>
      <c r="BR78" s="43"/>
      <c r="BS78" s="43"/>
      <c r="BT78" s="43"/>
      <c r="BU78" s="43"/>
      <c r="BV78" s="43"/>
      <c r="BW78" s="43"/>
      <c r="BX78" s="43"/>
      <c r="BY78" s="43"/>
      <c r="BZ78" s="44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42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/>
      <c r="BX79" s="43"/>
      <c r="BY79" s="43"/>
      <c r="BZ79" s="44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42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  <c r="BX80" s="43"/>
      <c r="BY80" s="43"/>
      <c r="BZ80" s="44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42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  <c r="BX81" s="43"/>
      <c r="BY81" s="43"/>
      <c r="BZ81" s="44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45"/>
      <c r="BM82" s="46"/>
      <c r="BN82" s="46"/>
      <c r="BO82" s="46"/>
      <c r="BP82" s="46"/>
      <c r="BQ82" s="46"/>
      <c r="BR82" s="46"/>
      <c r="BS82" s="46"/>
      <c r="BT82" s="46"/>
      <c r="BU82" s="46"/>
      <c r="BV82" s="46"/>
      <c r="BW82" s="46"/>
      <c r="BX82" s="46"/>
      <c r="BY82" s="46"/>
      <c r="BZ82" s="47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43</v>
      </c>
      <c r="G86" s="26" t="s">
        <v>43</v>
      </c>
      <c r="H86" s="26" t="str">
        <f>データ!BP6</f>
        <v>【747.76】</v>
      </c>
      <c r="I86" s="26" t="str">
        <f>データ!CA6</f>
        <v>【59.51】</v>
      </c>
      <c r="J86" s="26" t="str">
        <f>データ!CL6</f>
        <v>【261.46】</v>
      </c>
      <c r="K86" s="26" t="str">
        <f>データ!CW6</f>
        <v>【52.23】</v>
      </c>
      <c r="L86" s="26" t="str">
        <f>データ!DH6</f>
        <v>【85.82】</v>
      </c>
      <c r="M86" s="26" t="s">
        <v>44</v>
      </c>
      <c r="N86" s="26" t="s">
        <v>44</v>
      </c>
      <c r="O86" s="26" t="str">
        <f>データ!EO6</f>
        <v>【0.02】</v>
      </c>
    </row>
  </sheetData>
  <sheetProtection algorithmName="SHA-512" hashValue="4Ogka6olnkR7BMBhcp2hAHBg3juXUkTsHvf4l+gLvZ29pMkA6Q7J400Uf52BOPQKZ9eLwL/dori00r0o9dALXQ==" saltValue="hVLfCUcyxHnLS0O5KjjmeQ==" spinCount="100000" sheet="1" objects="1" scenarios="1" formatCells="0" formatColumns="0" formatRows="0"/>
  <mergeCells count="46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45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46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47</v>
      </c>
      <c r="B3" s="29" t="s">
        <v>48</v>
      </c>
      <c r="C3" s="29" t="s">
        <v>49</v>
      </c>
      <c r="D3" s="29" t="s">
        <v>50</v>
      </c>
      <c r="E3" s="29" t="s">
        <v>51</v>
      </c>
      <c r="F3" s="29" t="s">
        <v>52</v>
      </c>
      <c r="G3" s="29" t="s">
        <v>53</v>
      </c>
      <c r="H3" s="76" t="s">
        <v>54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/>
      <c r="Y3" s="82" t="s">
        <v>55</v>
      </c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 t="s">
        <v>56</v>
      </c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</row>
    <row r="4" spans="1:145" x14ac:dyDescent="0.15">
      <c r="A4" s="28" t="s">
        <v>57</v>
      </c>
      <c r="B4" s="30"/>
      <c r="C4" s="30"/>
      <c r="D4" s="30"/>
      <c r="E4" s="30"/>
      <c r="F4" s="30"/>
      <c r="G4" s="30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  <c r="Y4" s="75" t="s">
        <v>58</v>
      </c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 t="s">
        <v>59</v>
      </c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 t="s">
        <v>60</v>
      </c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 t="s">
        <v>61</v>
      </c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 t="s">
        <v>62</v>
      </c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 t="s">
        <v>63</v>
      </c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 t="s">
        <v>64</v>
      </c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 t="s">
        <v>65</v>
      </c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 t="s">
        <v>66</v>
      </c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 t="s">
        <v>67</v>
      </c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 t="s">
        <v>68</v>
      </c>
      <c r="EF4" s="75"/>
      <c r="EG4" s="75"/>
      <c r="EH4" s="75"/>
      <c r="EI4" s="75"/>
      <c r="EJ4" s="75"/>
      <c r="EK4" s="75"/>
      <c r="EL4" s="75"/>
      <c r="EM4" s="75"/>
      <c r="EN4" s="75"/>
      <c r="EO4" s="75"/>
    </row>
    <row r="5" spans="1:145" x14ac:dyDescent="0.15">
      <c r="A5" s="28" t="s">
        <v>69</v>
      </c>
      <c r="B5" s="31"/>
      <c r="C5" s="31"/>
      <c r="D5" s="31"/>
      <c r="E5" s="31"/>
      <c r="F5" s="31"/>
      <c r="G5" s="31"/>
      <c r="H5" s="32" t="s">
        <v>70</v>
      </c>
      <c r="I5" s="32" t="s">
        <v>71</v>
      </c>
      <c r="J5" s="32" t="s">
        <v>72</v>
      </c>
      <c r="K5" s="32" t="s">
        <v>73</v>
      </c>
      <c r="L5" s="32" t="s">
        <v>74</v>
      </c>
      <c r="M5" s="32" t="s">
        <v>5</v>
      </c>
      <c r="N5" s="32" t="s">
        <v>75</v>
      </c>
      <c r="O5" s="32" t="s">
        <v>76</v>
      </c>
      <c r="P5" s="32" t="s">
        <v>77</v>
      </c>
      <c r="Q5" s="32" t="s">
        <v>78</v>
      </c>
      <c r="R5" s="32" t="s">
        <v>79</v>
      </c>
      <c r="S5" s="32" t="s">
        <v>80</v>
      </c>
      <c r="T5" s="32" t="s">
        <v>81</v>
      </c>
      <c r="U5" s="32" t="s">
        <v>82</v>
      </c>
      <c r="V5" s="32" t="s">
        <v>83</v>
      </c>
      <c r="W5" s="32" t="s">
        <v>84</v>
      </c>
      <c r="X5" s="32" t="s">
        <v>85</v>
      </c>
      <c r="Y5" s="32" t="s">
        <v>86</v>
      </c>
      <c r="Z5" s="32" t="s">
        <v>87</v>
      </c>
      <c r="AA5" s="32" t="s">
        <v>88</v>
      </c>
      <c r="AB5" s="32" t="s">
        <v>89</v>
      </c>
      <c r="AC5" s="32" t="s">
        <v>90</v>
      </c>
      <c r="AD5" s="32" t="s">
        <v>91</v>
      </c>
      <c r="AE5" s="32" t="s">
        <v>92</v>
      </c>
      <c r="AF5" s="32" t="s">
        <v>93</v>
      </c>
      <c r="AG5" s="32" t="s">
        <v>94</v>
      </c>
      <c r="AH5" s="32" t="s">
        <v>95</v>
      </c>
      <c r="AI5" s="32" t="s">
        <v>31</v>
      </c>
      <c r="AJ5" s="32" t="s">
        <v>86</v>
      </c>
      <c r="AK5" s="32" t="s">
        <v>87</v>
      </c>
      <c r="AL5" s="32" t="s">
        <v>88</v>
      </c>
      <c r="AM5" s="32" t="s">
        <v>89</v>
      </c>
      <c r="AN5" s="32" t="s">
        <v>90</v>
      </c>
      <c r="AO5" s="32" t="s">
        <v>91</v>
      </c>
      <c r="AP5" s="32" t="s">
        <v>92</v>
      </c>
      <c r="AQ5" s="32" t="s">
        <v>93</v>
      </c>
      <c r="AR5" s="32" t="s">
        <v>94</v>
      </c>
      <c r="AS5" s="32" t="s">
        <v>95</v>
      </c>
      <c r="AT5" s="32" t="s">
        <v>96</v>
      </c>
      <c r="AU5" s="32" t="s">
        <v>86</v>
      </c>
      <c r="AV5" s="32" t="s">
        <v>87</v>
      </c>
      <c r="AW5" s="32" t="s">
        <v>88</v>
      </c>
      <c r="AX5" s="32" t="s">
        <v>89</v>
      </c>
      <c r="AY5" s="32" t="s">
        <v>90</v>
      </c>
      <c r="AZ5" s="32" t="s">
        <v>91</v>
      </c>
      <c r="BA5" s="32" t="s">
        <v>92</v>
      </c>
      <c r="BB5" s="32" t="s">
        <v>93</v>
      </c>
      <c r="BC5" s="32" t="s">
        <v>94</v>
      </c>
      <c r="BD5" s="32" t="s">
        <v>95</v>
      </c>
      <c r="BE5" s="32" t="s">
        <v>96</v>
      </c>
      <c r="BF5" s="32" t="s">
        <v>86</v>
      </c>
      <c r="BG5" s="32" t="s">
        <v>87</v>
      </c>
      <c r="BH5" s="32" t="s">
        <v>88</v>
      </c>
      <c r="BI5" s="32" t="s">
        <v>89</v>
      </c>
      <c r="BJ5" s="32" t="s">
        <v>90</v>
      </c>
      <c r="BK5" s="32" t="s">
        <v>91</v>
      </c>
      <c r="BL5" s="32" t="s">
        <v>92</v>
      </c>
      <c r="BM5" s="32" t="s">
        <v>93</v>
      </c>
      <c r="BN5" s="32" t="s">
        <v>94</v>
      </c>
      <c r="BO5" s="32" t="s">
        <v>95</v>
      </c>
      <c r="BP5" s="32" t="s">
        <v>96</v>
      </c>
      <c r="BQ5" s="32" t="s">
        <v>86</v>
      </c>
      <c r="BR5" s="32" t="s">
        <v>87</v>
      </c>
      <c r="BS5" s="32" t="s">
        <v>88</v>
      </c>
      <c r="BT5" s="32" t="s">
        <v>89</v>
      </c>
      <c r="BU5" s="32" t="s">
        <v>90</v>
      </c>
      <c r="BV5" s="32" t="s">
        <v>91</v>
      </c>
      <c r="BW5" s="32" t="s">
        <v>92</v>
      </c>
      <c r="BX5" s="32" t="s">
        <v>93</v>
      </c>
      <c r="BY5" s="32" t="s">
        <v>94</v>
      </c>
      <c r="BZ5" s="32" t="s">
        <v>95</v>
      </c>
      <c r="CA5" s="32" t="s">
        <v>96</v>
      </c>
      <c r="CB5" s="32" t="s">
        <v>86</v>
      </c>
      <c r="CC5" s="32" t="s">
        <v>87</v>
      </c>
      <c r="CD5" s="32" t="s">
        <v>88</v>
      </c>
      <c r="CE5" s="32" t="s">
        <v>89</v>
      </c>
      <c r="CF5" s="32" t="s">
        <v>90</v>
      </c>
      <c r="CG5" s="32" t="s">
        <v>91</v>
      </c>
      <c r="CH5" s="32" t="s">
        <v>92</v>
      </c>
      <c r="CI5" s="32" t="s">
        <v>93</v>
      </c>
      <c r="CJ5" s="32" t="s">
        <v>94</v>
      </c>
      <c r="CK5" s="32" t="s">
        <v>95</v>
      </c>
      <c r="CL5" s="32" t="s">
        <v>96</v>
      </c>
      <c r="CM5" s="32" t="s">
        <v>86</v>
      </c>
      <c r="CN5" s="32" t="s">
        <v>87</v>
      </c>
      <c r="CO5" s="32" t="s">
        <v>88</v>
      </c>
      <c r="CP5" s="32" t="s">
        <v>89</v>
      </c>
      <c r="CQ5" s="32" t="s">
        <v>90</v>
      </c>
      <c r="CR5" s="32" t="s">
        <v>91</v>
      </c>
      <c r="CS5" s="32" t="s">
        <v>92</v>
      </c>
      <c r="CT5" s="32" t="s">
        <v>93</v>
      </c>
      <c r="CU5" s="32" t="s">
        <v>94</v>
      </c>
      <c r="CV5" s="32" t="s">
        <v>95</v>
      </c>
      <c r="CW5" s="32" t="s">
        <v>96</v>
      </c>
      <c r="CX5" s="32" t="s">
        <v>86</v>
      </c>
      <c r="CY5" s="32" t="s">
        <v>87</v>
      </c>
      <c r="CZ5" s="32" t="s">
        <v>88</v>
      </c>
      <c r="DA5" s="32" t="s">
        <v>89</v>
      </c>
      <c r="DB5" s="32" t="s">
        <v>90</v>
      </c>
      <c r="DC5" s="32" t="s">
        <v>91</v>
      </c>
      <c r="DD5" s="32" t="s">
        <v>92</v>
      </c>
      <c r="DE5" s="32" t="s">
        <v>93</v>
      </c>
      <c r="DF5" s="32" t="s">
        <v>94</v>
      </c>
      <c r="DG5" s="32" t="s">
        <v>95</v>
      </c>
      <c r="DH5" s="32" t="s">
        <v>96</v>
      </c>
      <c r="DI5" s="32" t="s">
        <v>86</v>
      </c>
      <c r="DJ5" s="32" t="s">
        <v>87</v>
      </c>
      <c r="DK5" s="32" t="s">
        <v>88</v>
      </c>
      <c r="DL5" s="32" t="s">
        <v>89</v>
      </c>
      <c r="DM5" s="32" t="s">
        <v>90</v>
      </c>
      <c r="DN5" s="32" t="s">
        <v>91</v>
      </c>
      <c r="DO5" s="32" t="s">
        <v>92</v>
      </c>
      <c r="DP5" s="32" t="s">
        <v>93</v>
      </c>
      <c r="DQ5" s="32" t="s">
        <v>94</v>
      </c>
      <c r="DR5" s="32" t="s">
        <v>95</v>
      </c>
      <c r="DS5" s="32" t="s">
        <v>96</v>
      </c>
      <c r="DT5" s="32" t="s">
        <v>86</v>
      </c>
      <c r="DU5" s="32" t="s">
        <v>87</v>
      </c>
      <c r="DV5" s="32" t="s">
        <v>88</v>
      </c>
      <c r="DW5" s="32" t="s">
        <v>89</v>
      </c>
      <c r="DX5" s="32" t="s">
        <v>90</v>
      </c>
      <c r="DY5" s="32" t="s">
        <v>91</v>
      </c>
      <c r="DZ5" s="32" t="s">
        <v>92</v>
      </c>
      <c r="EA5" s="32" t="s">
        <v>93</v>
      </c>
      <c r="EB5" s="32" t="s">
        <v>94</v>
      </c>
      <c r="EC5" s="32" t="s">
        <v>95</v>
      </c>
      <c r="ED5" s="32" t="s">
        <v>96</v>
      </c>
      <c r="EE5" s="32" t="s">
        <v>86</v>
      </c>
      <c r="EF5" s="32" t="s">
        <v>87</v>
      </c>
      <c r="EG5" s="32" t="s">
        <v>88</v>
      </c>
      <c r="EH5" s="32" t="s">
        <v>89</v>
      </c>
      <c r="EI5" s="32" t="s">
        <v>90</v>
      </c>
      <c r="EJ5" s="32" t="s">
        <v>91</v>
      </c>
      <c r="EK5" s="32" t="s">
        <v>92</v>
      </c>
      <c r="EL5" s="32" t="s">
        <v>93</v>
      </c>
      <c r="EM5" s="32" t="s">
        <v>94</v>
      </c>
      <c r="EN5" s="32" t="s">
        <v>95</v>
      </c>
      <c r="EO5" s="32" t="s">
        <v>96</v>
      </c>
    </row>
    <row r="6" spans="1:145" s="36" customFormat="1" x14ac:dyDescent="0.15">
      <c r="A6" s="28" t="s">
        <v>97</v>
      </c>
      <c r="B6" s="33">
        <f>B7</f>
        <v>2018</v>
      </c>
      <c r="C6" s="33">
        <f t="shared" ref="C6:X6" si="3">C7</f>
        <v>204102</v>
      </c>
      <c r="D6" s="33">
        <f t="shared" si="3"/>
        <v>47</v>
      </c>
      <c r="E6" s="33">
        <f t="shared" si="3"/>
        <v>17</v>
      </c>
      <c r="F6" s="33">
        <f t="shared" si="3"/>
        <v>5</v>
      </c>
      <c r="G6" s="33">
        <f t="shared" si="3"/>
        <v>0</v>
      </c>
      <c r="H6" s="33" t="str">
        <f t="shared" si="3"/>
        <v>長野県　根羽村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農業集落排水</v>
      </c>
      <c r="L6" s="33" t="str">
        <f t="shared" si="3"/>
        <v>F2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70.87</v>
      </c>
      <c r="Q6" s="34">
        <f t="shared" si="3"/>
        <v>100</v>
      </c>
      <c r="R6" s="34">
        <f t="shared" si="3"/>
        <v>3000</v>
      </c>
      <c r="S6" s="34">
        <f t="shared" si="3"/>
        <v>912</v>
      </c>
      <c r="T6" s="34">
        <f t="shared" si="3"/>
        <v>89.97</v>
      </c>
      <c r="U6" s="34">
        <f t="shared" si="3"/>
        <v>10.14</v>
      </c>
      <c r="V6" s="34">
        <f t="shared" si="3"/>
        <v>640</v>
      </c>
      <c r="W6" s="34">
        <f t="shared" si="3"/>
        <v>0.44</v>
      </c>
      <c r="X6" s="34">
        <f t="shared" si="3"/>
        <v>1454.55</v>
      </c>
      <c r="Y6" s="35">
        <f>IF(Y7="",NA(),Y7)</f>
        <v>100</v>
      </c>
      <c r="Z6" s="35">
        <f t="shared" ref="Z6:AH6" si="4">IF(Z7="",NA(),Z7)</f>
        <v>98.58</v>
      </c>
      <c r="AA6" s="35">
        <f t="shared" si="4"/>
        <v>99.05</v>
      </c>
      <c r="AB6" s="35">
        <f t="shared" si="4"/>
        <v>98.23</v>
      </c>
      <c r="AC6" s="35">
        <f t="shared" si="4"/>
        <v>100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4">
        <f>IF(BF7="",NA(),BF7)</f>
        <v>0</v>
      </c>
      <c r="BG6" s="34">
        <f t="shared" ref="BG6:BO6" si="7">IF(BG7="",NA(),BG7)</f>
        <v>0</v>
      </c>
      <c r="BH6" s="35">
        <f t="shared" si="7"/>
        <v>2888.13</v>
      </c>
      <c r="BI6" s="35">
        <f t="shared" si="7"/>
        <v>2754.52</v>
      </c>
      <c r="BJ6" s="35">
        <f t="shared" si="7"/>
        <v>2513.65</v>
      </c>
      <c r="BK6" s="35">
        <f t="shared" si="7"/>
        <v>1161.05</v>
      </c>
      <c r="BL6" s="35">
        <f t="shared" si="7"/>
        <v>979.89</v>
      </c>
      <c r="BM6" s="35">
        <f t="shared" si="7"/>
        <v>1051.43</v>
      </c>
      <c r="BN6" s="35">
        <f t="shared" si="7"/>
        <v>855.8</v>
      </c>
      <c r="BO6" s="35">
        <f t="shared" si="7"/>
        <v>789.46</v>
      </c>
      <c r="BP6" s="34" t="str">
        <f>IF(BP7="","",IF(BP7="-","【-】","【"&amp;SUBSTITUTE(TEXT(BP7,"#,##0.00"),"-","△")&amp;"】"))</f>
        <v>【747.76】</v>
      </c>
      <c r="BQ6" s="35">
        <f>IF(BQ7="",NA(),BQ7)</f>
        <v>51.83</v>
      </c>
      <c r="BR6" s="35">
        <f t="shared" ref="BR6:BZ6" si="8">IF(BR7="",NA(),BR7)</f>
        <v>37.64</v>
      </c>
      <c r="BS6" s="35">
        <f t="shared" si="8"/>
        <v>66.790000000000006</v>
      </c>
      <c r="BT6" s="35">
        <f t="shared" si="8"/>
        <v>64.739999999999995</v>
      </c>
      <c r="BU6" s="35">
        <f t="shared" si="8"/>
        <v>71.95</v>
      </c>
      <c r="BV6" s="35">
        <f t="shared" si="8"/>
        <v>41.08</v>
      </c>
      <c r="BW6" s="35">
        <f t="shared" si="8"/>
        <v>41.34</v>
      </c>
      <c r="BX6" s="35">
        <f t="shared" si="8"/>
        <v>40.06</v>
      </c>
      <c r="BY6" s="35">
        <f t="shared" si="8"/>
        <v>59.8</v>
      </c>
      <c r="BZ6" s="35">
        <f t="shared" si="8"/>
        <v>57.77</v>
      </c>
      <c r="CA6" s="34" t="str">
        <f>IF(CA7="","",IF(CA7="-","【-】","【"&amp;SUBSTITUTE(TEXT(CA7,"#,##0.00"),"-","△")&amp;"】"))</f>
        <v>【59.51】</v>
      </c>
      <c r="CB6" s="35">
        <f>IF(CB7="",NA(),CB7)</f>
        <v>204.83</v>
      </c>
      <c r="CC6" s="35">
        <f t="shared" ref="CC6:CK6" si="9">IF(CC7="",NA(),CC7)</f>
        <v>316.75</v>
      </c>
      <c r="CD6" s="35">
        <f t="shared" si="9"/>
        <v>236.24</v>
      </c>
      <c r="CE6" s="35">
        <f t="shared" si="9"/>
        <v>247.87</v>
      </c>
      <c r="CF6" s="35">
        <f t="shared" si="9"/>
        <v>235.29</v>
      </c>
      <c r="CG6" s="35">
        <f t="shared" si="9"/>
        <v>378.08</v>
      </c>
      <c r="CH6" s="35">
        <f t="shared" si="9"/>
        <v>357.49</v>
      </c>
      <c r="CI6" s="35">
        <f t="shared" si="9"/>
        <v>355.22</v>
      </c>
      <c r="CJ6" s="35">
        <f t="shared" si="9"/>
        <v>263.76</v>
      </c>
      <c r="CK6" s="35">
        <f t="shared" si="9"/>
        <v>274.35000000000002</v>
      </c>
      <c r="CL6" s="34" t="str">
        <f>IF(CL7="","",IF(CL7="-","【-】","【"&amp;SUBSTITUTE(TEXT(CL7,"#,##0.00"),"-","△")&amp;"】"))</f>
        <v>【261.46】</v>
      </c>
      <c r="CM6" s="35">
        <f>IF(CM7="",NA(),CM7)</f>
        <v>58.27</v>
      </c>
      <c r="CN6" s="35">
        <f t="shared" ref="CN6:CV6" si="10">IF(CN7="",NA(),CN7)</f>
        <v>50.59</v>
      </c>
      <c r="CO6" s="35">
        <f t="shared" si="10"/>
        <v>38.39</v>
      </c>
      <c r="CP6" s="35">
        <f t="shared" si="10"/>
        <v>36.81</v>
      </c>
      <c r="CQ6" s="35">
        <f t="shared" si="10"/>
        <v>35.04</v>
      </c>
      <c r="CR6" s="35">
        <f t="shared" si="10"/>
        <v>44.69</v>
      </c>
      <c r="CS6" s="35">
        <f t="shared" si="10"/>
        <v>44.69</v>
      </c>
      <c r="CT6" s="35">
        <f t="shared" si="10"/>
        <v>42.84</v>
      </c>
      <c r="CU6" s="35">
        <f t="shared" si="10"/>
        <v>51.75</v>
      </c>
      <c r="CV6" s="35">
        <f t="shared" si="10"/>
        <v>50.68</v>
      </c>
      <c r="CW6" s="34" t="str">
        <f>IF(CW7="","",IF(CW7="-","【-】","【"&amp;SUBSTITUTE(TEXT(CW7,"#,##0.00"),"-","△")&amp;"】"))</f>
        <v>【52.23】</v>
      </c>
      <c r="CX6" s="35">
        <f>IF(CX7="",NA(),CX7)</f>
        <v>91.99</v>
      </c>
      <c r="CY6" s="35">
        <f t="shared" ref="CY6:DG6" si="11">IF(CY7="",NA(),CY7)</f>
        <v>92.01</v>
      </c>
      <c r="CZ6" s="35">
        <f t="shared" si="11"/>
        <v>92.31</v>
      </c>
      <c r="DA6" s="35">
        <f t="shared" si="11"/>
        <v>93.48</v>
      </c>
      <c r="DB6" s="35">
        <f t="shared" si="11"/>
        <v>93.28</v>
      </c>
      <c r="DC6" s="35">
        <f t="shared" si="11"/>
        <v>70.59</v>
      </c>
      <c r="DD6" s="35">
        <f t="shared" si="11"/>
        <v>69.67</v>
      </c>
      <c r="DE6" s="35">
        <f t="shared" si="11"/>
        <v>66.3</v>
      </c>
      <c r="DF6" s="35">
        <f t="shared" si="11"/>
        <v>84.84</v>
      </c>
      <c r="DG6" s="35">
        <f t="shared" si="11"/>
        <v>84.86</v>
      </c>
      <c r="DH6" s="34" t="str">
        <f>IF(DH7="","",IF(DH7="-","【-】","【"&amp;SUBSTITUTE(TEXT(DH7,"#,##0.00"),"-","△")&amp;"】"))</f>
        <v>【85.82】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7.0000000000000007E-2</v>
      </c>
      <c r="EK6" s="35">
        <f t="shared" si="14"/>
        <v>0.02</v>
      </c>
      <c r="EL6" s="35">
        <f t="shared" si="14"/>
        <v>0.03</v>
      </c>
      <c r="EM6" s="35">
        <f t="shared" si="14"/>
        <v>0.01</v>
      </c>
      <c r="EN6" s="35">
        <f t="shared" si="14"/>
        <v>0.01</v>
      </c>
      <c r="EO6" s="34" t="str">
        <f>IF(EO7="","",IF(EO7="-","【-】","【"&amp;SUBSTITUTE(TEXT(EO7,"#,##0.00"),"-","△")&amp;"】"))</f>
        <v>【0.02】</v>
      </c>
    </row>
    <row r="7" spans="1:145" s="36" customFormat="1" x14ac:dyDescent="0.15">
      <c r="A7" s="28"/>
      <c r="B7" s="37">
        <v>2018</v>
      </c>
      <c r="C7" s="37">
        <v>204102</v>
      </c>
      <c r="D7" s="37">
        <v>47</v>
      </c>
      <c r="E7" s="37">
        <v>17</v>
      </c>
      <c r="F7" s="37">
        <v>5</v>
      </c>
      <c r="G7" s="37">
        <v>0</v>
      </c>
      <c r="H7" s="37" t="s">
        <v>98</v>
      </c>
      <c r="I7" s="37" t="s">
        <v>99</v>
      </c>
      <c r="J7" s="37" t="s">
        <v>100</v>
      </c>
      <c r="K7" s="37" t="s">
        <v>101</v>
      </c>
      <c r="L7" s="37" t="s">
        <v>102</v>
      </c>
      <c r="M7" s="37" t="s">
        <v>103</v>
      </c>
      <c r="N7" s="38" t="s">
        <v>104</v>
      </c>
      <c r="O7" s="38" t="s">
        <v>105</v>
      </c>
      <c r="P7" s="38">
        <v>70.87</v>
      </c>
      <c r="Q7" s="38">
        <v>100</v>
      </c>
      <c r="R7" s="38">
        <v>3000</v>
      </c>
      <c r="S7" s="38">
        <v>912</v>
      </c>
      <c r="T7" s="38">
        <v>89.97</v>
      </c>
      <c r="U7" s="38">
        <v>10.14</v>
      </c>
      <c r="V7" s="38">
        <v>640</v>
      </c>
      <c r="W7" s="38">
        <v>0.44</v>
      </c>
      <c r="X7" s="38">
        <v>1454.55</v>
      </c>
      <c r="Y7" s="38">
        <v>100</v>
      </c>
      <c r="Z7" s="38">
        <v>98.58</v>
      </c>
      <c r="AA7" s="38">
        <v>99.05</v>
      </c>
      <c r="AB7" s="38">
        <v>98.23</v>
      </c>
      <c r="AC7" s="38">
        <v>100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0</v>
      </c>
      <c r="BG7" s="38">
        <v>0</v>
      </c>
      <c r="BH7" s="38">
        <v>2888.13</v>
      </c>
      <c r="BI7" s="38">
        <v>2754.52</v>
      </c>
      <c r="BJ7" s="38">
        <v>2513.65</v>
      </c>
      <c r="BK7" s="38">
        <v>1161.05</v>
      </c>
      <c r="BL7" s="38">
        <v>979.89</v>
      </c>
      <c r="BM7" s="38">
        <v>1051.43</v>
      </c>
      <c r="BN7" s="38">
        <v>855.8</v>
      </c>
      <c r="BO7" s="38">
        <v>789.46</v>
      </c>
      <c r="BP7" s="38">
        <v>747.76</v>
      </c>
      <c r="BQ7" s="38">
        <v>51.83</v>
      </c>
      <c r="BR7" s="38">
        <v>37.64</v>
      </c>
      <c r="BS7" s="38">
        <v>66.790000000000006</v>
      </c>
      <c r="BT7" s="38">
        <v>64.739999999999995</v>
      </c>
      <c r="BU7" s="38">
        <v>71.95</v>
      </c>
      <c r="BV7" s="38">
        <v>41.08</v>
      </c>
      <c r="BW7" s="38">
        <v>41.34</v>
      </c>
      <c r="BX7" s="38">
        <v>40.06</v>
      </c>
      <c r="BY7" s="38">
        <v>59.8</v>
      </c>
      <c r="BZ7" s="38">
        <v>57.77</v>
      </c>
      <c r="CA7" s="38">
        <v>59.51</v>
      </c>
      <c r="CB7" s="38">
        <v>204.83</v>
      </c>
      <c r="CC7" s="38">
        <v>316.75</v>
      </c>
      <c r="CD7" s="38">
        <v>236.24</v>
      </c>
      <c r="CE7" s="38">
        <v>247.87</v>
      </c>
      <c r="CF7" s="38">
        <v>235.29</v>
      </c>
      <c r="CG7" s="38">
        <v>378.08</v>
      </c>
      <c r="CH7" s="38">
        <v>357.49</v>
      </c>
      <c r="CI7" s="38">
        <v>355.22</v>
      </c>
      <c r="CJ7" s="38">
        <v>263.76</v>
      </c>
      <c r="CK7" s="38">
        <v>274.35000000000002</v>
      </c>
      <c r="CL7" s="38">
        <v>261.45999999999998</v>
      </c>
      <c r="CM7" s="38">
        <v>58.27</v>
      </c>
      <c r="CN7" s="38">
        <v>50.59</v>
      </c>
      <c r="CO7" s="38">
        <v>38.39</v>
      </c>
      <c r="CP7" s="38">
        <v>36.81</v>
      </c>
      <c r="CQ7" s="38">
        <v>35.04</v>
      </c>
      <c r="CR7" s="38">
        <v>44.69</v>
      </c>
      <c r="CS7" s="38">
        <v>44.69</v>
      </c>
      <c r="CT7" s="38">
        <v>42.84</v>
      </c>
      <c r="CU7" s="38">
        <v>51.75</v>
      </c>
      <c r="CV7" s="38">
        <v>50.68</v>
      </c>
      <c r="CW7" s="38">
        <v>52.23</v>
      </c>
      <c r="CX7" s="38">
        <v>91.99</v>
      </c>
      <c r="CY7" s="38">
        <v>92.01</v>
      </c>
      <c r="CZ7" s="38">
        <v>92.31</v>
      </c>
      <c r="DA7" s="38">
        <v>93.48</v>
      </c>
      <c r="DB7" s="38">
        <v>93.28</v>
      </c>
      <c r="DC7" s="38">
        <v>70.59</v>
      </c>
      <c r="DD7" s="38">
        <v>69.67</v>
      </c>
      <c r="DE7" s="38">
        <v>66.3</v>
      </c>
      <c r="DF7" s="38">
        <v>84.84</v>
      </c>
      <c r="DG7" s="38">
        <v>84.86</v>
      </c>
      <c r="DH7" s="38">
        <v>85.82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7.0000000000000007E-2</v>
      </c>
      <c r="EK7" s="38">
        <v>0.02</v>
      </c>
      <c r="EL7" s="38">
        <v>0.03</v>
      </c>
      <c r="EM7" s="38">
        <v>0.01</v>
      </c>
      <c r="EN7" s="38">
        <v>0.01</v>
      </c>
      <c r="EO7" s="38">
        <v>0.02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106</v>
      </c>
      <c r="C9" s="40" t="s">
        <v>107</v>
      </c>
      <c r="D9" s="40" t="s">
        <v>108</v>
      </c>
      <c r="E9" s="40" t="s">
        <v>109</v>
      </c>
      <c r="F9" s="40" t="s">
        <v>110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48</v>
      </c>
      <c r="B10" s="41">
        <f>DATEVALUE($B$6-4&amp;"年1月1日")</f>
        <v>41640</v>
      </c>
      <c r="C10" s="41">
        <f>DATEVALUE($B$6-3&amp;"年1月1日")</f>
        <v>42005</v>
      </c>
      <c r="D10" s="41">
        <f>DATEVALUE($B$6-2&amp;"年1月1日")</f>
        <v>42370</v>
      </c>
      <c r="E10" s="41">
        <f>DATEVALUE($B$6-1&amp;"年1月1日")</f>
        <v>42736</v>
      </c>
      <c r="F10" s="41">
        <f>DATEVALUE($B$6&amp;"年1月1日")</f>
        <v>43101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Administrator</cp:lastModifiedBy>
  <dcterms:created xsi:type="dcterms:W3CDTF">2019-12-05T05:19:38Z</dcterms:created>
  <dcterms:modified xsi:type="dcterms:W3CDTF">2020-02-20T02:43:23Z</dcterms:modified>
  <cp:category/>
</cp:coreProperties>
</file>