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5　南信州地域振興局\204021 松川町\"/>
    </mc:Choice>
  </mc:AlternateContent>
  <workbookProtection workbookAlgorithmName="SHA-512" workbookHashValue="6DAlJeIi9511k5Op0YE4QVLi6KwcRkr6drDzhr7mQE6fNL151pmWoBc/5h+btLWtb3y4PPlU1xZRsaIFQXBpGw==" workbookSaltValue="8reuMKMfgKOPbiJEsan47g==" workbookSpinCount="100000" lockStructure="1"/>
  <bookViews>
    <workbookView xWindow="93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LX78" i="4" s="1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ML53" i="4" s="1"/>
  <c r="CP7" i="5"/>
  <c r="CO7" i="5"/>
  <c r="CN7" i="5"/>
  <c r="CM7" i="5"/>
  <c r="KH53" i="4" s="1"/>
  <c r="CK7" i="5"/>
  <c r="CJ7" i="5"/>
  <c r="CI7" i="5"/>
  <c r="CH7" i="5"/>
  <c r="HH54" i="4" s="1"/>
  <c r="CG7" i="5"/>
  <c r="CF7" i="5"/>
  <c r="CE7" i="5"/>
  <c r="CD7" i="5"/>
  <c r="CC7" i="5"/>
  <c r="CB7" i="5"/>
  <c r="BZ7" i="5"/>
  <c r="BY7" i="5"/>
  <c r="BX7" i="5"/>
  <c r="BW7" i="5"/>
  <c r="BV7" i="5"/>
  <c r="BU7" i="5"/>
  <c r="FJ53" i="4" s="1"/>
  <c r="BT7" i="5"/>
  <c r="BS7" i="5"/>
  <c r="BR7" i="5"/>
  <c r="BQ7" i="5"/>
  <c r="DF53" i="4" s="1"/>
  <c r="BO7" i="5"/>
  <c r="BN7" i="5"/>
  <c r="BM7" i="5"/>
  <c r="BL7" i="5"/>
  <c r="AF54" i="4" s="1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DT32" i="4" s="1"/>
  <c r="AO7" i="5"/>
  <c r="AN7" i="5"/>
  <c r="AM7" i="5"/>
  <c r="AL7" i="5"/>
  <c r="EH31" i="4" s="1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F88" i="4"/>
  <c r="D88" i="4"/>
  <c r="B88" i="4"/>
  <c r="ML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GT54" i="4"/>
  <c r="FJ54" i="4"/>
  <c r="EV54" i="4"/>
  <c r="EH54" i="4"/>
  <c r="DT54" i="4"/>
  <c r="DF54" i="4"/>
  <c r="BV54" i="4"/>
  <c r="BH54" i="4"/>
  <c r="AT54" i="4"/>
  <c r="R54" i="4"/>
  <c r="LX53" i="4"/>
  <c r="LJ53" i="4"/>
  <c r="KV53" i="4"/>
  <c r="IX53" i="4"/>
  <c r="IJ53" i="4"/>
  <c r="HV53" i="4"/>
  <c r="HH53" i="4"/>
  <c r="GT53" i="4"/>
  <c r="EV53" i="4"/>
  <c r="EH53" i="4"/>
  <c r="DT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DT31" i="4"/>
  <c r="DF31" i="4"/>
  <c r="BV31" i="4"/>
  <c r="BH31" i="4"/>
  <c r="AT31" i="4"/>
  <c r="AF31" i="4"/>
  <c r="R31" i="4"/>
  <c r="LO10" i="4"/>
  <c r="JV10" i="4"/>
  <c r="IC10" i="4"/>
  <c r="DU10" i="4"/>
  <c r="AQ10" i="4"/>
  <c r="B10" i="4"/>
  <c r="LO8" i="4"/>
  <c r="JV8" i="4"/>
  <c r="IC8" i="4"/>
  <c r="FJ8" i="4"/>
  <c r="DU8" i="4"/>
  <c r="CF8" i="4"/>
  <c r="AQ8" i="4"/>
  <c r="B8" i="4"/>
  <c r="M88" i="4" l="1"/>
  <c r="IX76" i="4"/>
  <c r="ML52" i="4"/>
  <c r="IX52" i="4"/>
  <c r="FJ52" i="4"/>
  <c r="IX30" i="4"/>
  <c r="BV76" i="4"/>
  <c r="ML76" i="4"/>
  <c r="BV52" i="4"/>
  <c r="FJ30" i="4"/>
  <c r="BV30" i="4"/>
  <c r="C11" i="5"/>
  <c r="D11" i="5"/>
  <c r="E11" i="5"/>
  <c r="B11" i="5"/>
  <c r="AT76" i="4" l="1"/>
  <c r="HV30" i="4"/>
  <c r="LJ76" i="4"/>
  <c r="AT52" i="4"/>
  <c r="EH30" i="4"/>
  <c r="HV76" i="4"/>
  <c r="LJ52" i="4"/>
  <c r="AT30" i="4"/>
  <c r="HV52" i="4"/>
  <c r="EH52" i="4"/>
  <c r="HH52" i="4"/>
  <c r="AF76" i="4"/>
  <c r="DT52" i="4"/>
  <c r="HH30" i="4"/>
  <c r="KV76" i="4"/>
  <c r="AF52" i="4"/>
  <c r="DT30" i="4"/>
  <c r="HH76" i="4"/>
  <c r="KV52" i="4"/>
  <c r="AF30" i="4"/>
  <c r="GT52" i="4"/>
  <c r="R76" i="4"/>
  <c r="DF52" i="4"/>
  <c r="GT30" i="4"/>
  <c r="KH76" i="4"/>
  <c r="R52" i="4"/>
  <c r="DF30" i="4"/>
  <c r="GT76" i="4"/>
  <c r="KH52" i="4"/>
  <c r="R30" i="4"/>
  <c r="LX76" i="4"/>
  <c r="BH52" i="4"/>
  <c r="IJ76" i="4"/>
  <c r="LX52" i="4"/>
  <c r="BH30" i="4"/>
  <c r="IJ52" i="4"/>
  <c r="BH76" i="4"/>
  <c r="EV52" i="4"/>
  <c r="IJ30" i="4"/>
  <c r="EV30" i="4"/>
</calcChain>
</file>

<file path=xl/sharedStrings.xml><?xml version="1.0" encoding="utf-8"?>
<sst xmlns="http://schemas.openxmlformats.org/spreadsheetml/2006/main" count="301" uniqueCount="142">
  <si>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</si>
  <si>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</si>
  <si>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</si>
  <si>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</si>
  <si>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</si>
  <si>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</si>
  <si>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</si>
  <si>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</si>
  <si>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</si>
  <si>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</si>
  <si>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</si>
  <si>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</si>
  <si>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</si>
  <si>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</si>
  <si>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</si>
  <si>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</si>
  <si>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</si>
  <si>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</si>
  <si>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</si>
  <si>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</si>
  <si>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</si>
  <si>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</si>
  <si>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</si>
  <si>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</si>
  <si>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</si>
  <si>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</si>
  <si>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</si>
  <si>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</si>
  <si>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</si>
  <si>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</si>
  <si>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</si>
  <si>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</si>
  <si>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</si>
  <si>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</si>
  <si>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</si>
  <si>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</si>
  <si>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</si>
  <si>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</si>
  <si>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</si>
  <si>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</si>
  <si>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</si>
  <si>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</si>
  <si>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</si>
  <si>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</si>
  <si>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</si>
  <si>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</si>
  <si>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</si>
  <si>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</si>
  <si>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</si>
  <si>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</si>
  <si>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</si>
  <si>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</si>
  <si>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</si>
  <si>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</si>
  <si>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</si>
  <si>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</si>
  <si>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</si>
  <si>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</si>
  <si>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</si>
  <si>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</si>
  <si>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</si>
  <si>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</si>
  <si>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</si>
  <si>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</si>
  <si>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</si>
  <si>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</si>
  <si>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</si>
  <si>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</si>
  <si>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</si>
  <si>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</si>
  <si>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</si>
  <si>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</si>
  <si>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</si>
  <si>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</si>
  <si>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</si>
  <si>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</si>
  <si>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</si>
  <si>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</si>
  <si>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</si>
  <si>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</si>
  <si>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</si>
  <si>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</si>
  <si>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</si>
  <si>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</si>
  <si>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</si>
  <si>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</si>
  <si>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</si>
  <si>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</si>
  <si>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</si>
  <si>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</si>
  <si>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</si>
  <si>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</si>
  <si>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</si>
  <si>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</si>
  <si>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</si>
  <si>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</si>
  <si>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</si>
  <si>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</si>
  <si>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</si>
  <si>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</si>
  <si>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</si>
  <si>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</si>
  <si>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</si>
  <si>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</si>
  <si>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</si>
  <si>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</si>
  <si>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当該値(N-2)</t>
    <phoneticPr fontId="5"/>
  </si>
  <si>
    <t>当該値(N-2)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</si>
  <si>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</si>
  <si>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</si>
  <si>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</si>
  <si>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</si>
  <si>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</si>
  <si>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</si>
  <si>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</si>
  <si>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</si>
  <si>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</si>
  <si>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</si>
  <si>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</si>
  <si>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</si>
  <si>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</si>
  <si>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</si>
  <si>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長野県　松川町</t>
  </si>
  <si>
    <t>信州まつかわ温泉　清流苑</t>
  </si>
  <si>
    <t>法非適用</t>
  </si>
  <si>
    <t>観光施設事業</t>
  </si>
  <si>
    <t>休養宿泊施設</t>
  </si>
  <si>
    <t>Ａ２Ｂ２</t>
  </si>
  <si>
    <t>非設置</t>
  </si>
  <si>
    <t>該当数値なし</t>
  </si>
  <si>
    <t>導入なし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</si>
  <si>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</si>
  <si>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</si>
  <si>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</si>
  <si>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</si>
  <si>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</si>
  <si>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</si>
  <si>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</si>
  <si>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30年度もリピーターを対象に四半期ごとDMを送付し、利用者数増を図ったが、リピーター・団体宴会客の高齢化などにより利用者数が減少し、売上が落ち込んだ。人件費に関しては、賃金のベースアップを行ったので増となっている。設備に関して、今後も老朽化等による設備改修を控えている為、工事費増が見込まれる。</t>
    <rPh sb="2" eb="3">
      <t>ネン</t>
    </rPh>
    <rPh sb="3" eb="4">
      <t>ド</t>
    </rPh>
    <rPh sb="11" eb="13">
      <t>タイショウ</t>
    </rPh>
    <rPh sb="14" eb="17">
      <t>シハンキ</t>
    </rPh>
    <rPh sb="22" eb="24">
      <t>ソウフ</t>
    </rPh>
    <rPh sb="26" eb="28">
      <t>リヨウ</t>
    </rPh>
    <rPh sb="28" eb="29">
      <t>シャ</t>
    </rPh>
    <rPh sb="29" eb="30">
      <t>スウ</t>
    </rPh>
    <rPh sb="30" eb="31">
      <t>ゾウ</t>
    </rPh>
    <rPh sb="32" eb="33">
      <t>ハカ</t>
    </rPh>
    <rPh sb="66" eb="68">
      <t>ウリアゲ</t>
    </rPh>
    <rPh sb="69" eb="70">
      <t>オ</t>
    </rPh>
    <rPh sb="71" eb="72">
      <t>コ</t>
    </rPh>
    <rPh sb="75" eb="78">
      <t>ジンケンヒ</t>
    </rPh>
    <rPh sb="79" eb="80">
      <t>カン</t>
    </rPh>
    <rPh sb="84" eb="86">
      <t>チンギン</t>
    </rPh>
    <rPh sb="94" eb="95">
      <t>オコナ</t>
    </rPh>
    <rPh sb="99" eb="100">
      <t>ゾウ</t>
    </rPh>
    <rPh sb="114" eb="116">
      <t>コンゴ</t>
    </rPh>
    <rPh sb="117" eb="120">
      <t>ロウキュウカ</t>
    </rPh>
    <rPh sb="120" eb="121">
      <t>トウ</t>
    </rPh>
    <rPh sb="124" eb="126">
      <t>セツビ</t>
    </rPh>
    <rPh sb="126" eb="128">
      <t>カイシュウ</t>
    </rPh>
    <rPh sb="129" eb="130">
      <t>ヒカ</t>
    </rPh>
    <rPh sb="134" eb="135">
      <t>タメ</t>
    </rPh>
    <rPh sb="136" eb="139">
      <t>コウジヒ</t>
    </rPh>
    <rPh sb="139" eb="140">
      <t>ゾウ</t>
    </rPh>
    <rPh sb="141" eb="143">
      <t>ミコ</t>
    </rPh>
    <phoneticPr fontId="5"/>
  </si>
  <si>
    <t>老朽化に伴う工事が、今後多々必要になってくると思われるため、長期的な視点で施設整備計画を立てていきたい。令和２年度にて大型修繕等を行っていく予定である。</t>
    <rPh sb="0" eb="3">
      <t>ロウキュウカ</t>
    </rPh>
    <rPh sb="4" eb="5">
      <t>トモナ</t>
    </rPh>
    <rPh sb="6" eb="8">
      <t>コウジ</t>
    </rPh>
    <rPh sb="10" eb="12">
      <t>コンゴ</t>
    </rPh>
    <rPh sb="12" eb="14">
      <t>タタ</t>
    </rPh>
    <rPh sb="14" eb="16">
      <t>ヒツヨウ</t>
    </rPh>
    <rPh sb="23" eb="24">
      <t>オモ</t>
    </rPh>
    <rPh sb="30" eb="33">
      <t>チョウキテキ</t>
    </rPh>
    <rPh sb="34" eb="36">
      <t>シテン</t>
    </rPh>
    <rPh sb="37" eb="39">
      <t>シセツ</t>
    </rPh>
    <rPh sb="39" eb="41">
      <t>セイビ</t>
    </rPh>
    <rPh sb="41" eb="43">
      <t>ケイカク</t>
    </rPh>
    <rPh sb="44" eb="45">
      <t>タ</t>
    </rPh>
    <rPh sb="52" eb="54">
      <t>レイワ</t>
    </rPh>
    <rPh sb="55" eb="56">
      <t>ネン</t>
    </rPh>
    <rPh sb="56" eb="57">
      <t>ド</t>
    </rPh>
    <rPh sb="59" eb="61">
      <t>オオガタ</t>
    </rPh>
    <rPh sb="61" eb="63">
      <t>シュウゼン</t>
    </rPh>
    <rPh sb="63" eb="64">
      <t>トウ</t>
    </rPh>
    <rPh sb="65" eb="66">
      <t>オコナ</t>
    </rPh>
    <rPh sb="70" eb="72">
      <t>ヨテイ</t>
    </rPh>
    <phoneticPr fontId="5"/>
  </si>
  <si>
    <t>30年度もリピーターを対象に四半期ごとDMを送付し、利用者数増を図ったが、リピーター・団体宴会客の高齢化などにより利用者数が減少してきている。本年度より、町観光センターと連携し、新たな顧客層を獲得する為取組を行っている。</t>
    <rPh sb="71" eb="74">
      <t>ホンネンド</t>
    </rPh>
    <rPh sb="77" eb="78">
      <t>マチ</t>
    </rPh>
    <rPh sb="78" eb="80">
      <t>カンコウ</t>
    </rPh>
    <rPh sb="85" eb="87">
      <t>レンケイ</t>
    </rPh>
    <rPh sb="89" eb="90">
      <t>アラ</t>
    </rPh>
    <rPh sb="92" eb="95">
      <t>コキャクソウ</t>
    </rPh>
    <rPh sb="96" eb="98">
      <t>カクトク</t>
    </rPh>
    <rPh sb="100" eb="101">
      <t>タメ</t>
    </rPh>
    <rPh sb="101" eb="103">
      <t>トリクミ</t>
    </rPh>
    <rPh sb="104" eb="105">
      <t>オコナ</t>
    </rPh>
    <phoneticPr fontId="5"/>
  </si>
  <si>
    <t>今後は観光センター連携して行っている、体験プログラムの作成により、新規利用者の獲得を行っていく。これはR2年度中に体系化、実施していく予定である。また、現在台湾を中心に、海外旅行客獲得の為の営業を行っている。このような取り組みにより、日本人旅行客が動かない昨今の状態に対応していく。このように売り上げを伸ばす同時に支出に関しては、新たなに導入した経営分析システムにより、部署ごとの利益を示せるようになった。部署ごとの経費節減、労働時間管理を行い、より一層の純利益増につなげていきたい。</t>
    <rPh sb="0" eb="2">
      <t>コンゴ</t>
    </rPh>
    <rPh sb="3" eb="5">
      <t>カンコウ</t>
    </rPh>
    <rPh sb="9" eb="11">
      <t>レンケイ</t>
    </rPh>
    <rPh sb="13" eb="14">
      <t>オコナ</t>
    </rPh>
    <rPh sb="19" eb="21">
      <t>タイケン</t>
    </rPh>
    <rPh sb="27" eb="29">
      <t>サクセイ</t>
    </rPh>
    <rPh sb="33" eb="35">
      <t>シンキ</t>
    </rPh>
    <rPh sb="35" eb="38">
      <t>リヨウシャ</t>
    </rPh>
    <rPh sb="39" eb="41">
      <t>カクトク</t>
    </rPh>
    <rPh sb="42" eb="43">
      <t>オコナ</t>
    </rPh>
    <rPh sb="53" eb="56">
      <t>ネンドチュウ</t>
    </rPh>
    <rPh sb="57" eb="60">
      <t>タイケイカ</t>
    </rPh>
    <rPh sb="61" eb="63">
      <t>ジッシ</t>
    </rPh>
    <rPh sb="67" eb="69">
      <t>ヨテイ</t>
    </rPh>
    <rPh sb="76" eb="78">
      <t>ゲンザイ</t>
    </rPh>
    <rPh sb="78" eb="80">
      <t>タイワン</t>
    </rPh>
    <rPh sb="81" eb="83">
      <t>チュウシン</t>
    </rPh>
    <rPh sb="85" eb="87">
      <t>カイガイ</t>
    </rPh>
    <rPh sb="87" eb="89">
      <t>リョコウ</t>
    </rPh>
    <rPh sb="89" eb="90">
      <t>キャク</t>
    </rPh>
    <rPh sb="90" eb="92">
      <t>カクトク</t>
    </rPh>
    <rPh sb="93" eb="94">
      <t>タメ</t>
    </rPh>
    <rPh sb="95" eb="97">
      <t>エイギョウ</t>
    </rPh>
    <rPh sb="98" eb="99">
      <t>オコナ</t>
    </rPh>
    <rPh sb="109" eb="110">
      <t>ト</t>
    </rPh>
    <rPh sb="111" eb="112">
      <t>ク</t>
    </rPh>
    <rPh sb="117" eb="120">
      <t>ニホンジン</t>
    </rPh>
    <rPh sb="120" eb="123">
      <t>リョコウキャク</t>
    </rPh>
    <rPh sb="124" eb="125">
      <t>ウゴ</t>
    </rPh>
    <rPh sb="128" eb="130">
      <t>サッコン</t>
    </rPh>
    <rPh sb="131" eb="133">
      <t>ジョウタイ</t>
    </rPh>
    <rPh sb="134" eb="136">
      <t>タイオウ</t>
    </rPh>
    <rPh sb="165" eb="166">
      <t>アラ</t>
    </rPh>
    <rPh sb="169" eb="171">
      <t>ドウニュウ</t>
    </rPh>
    <rPh sb="173" eb="175">
      <t>ケイエイ</t>
    </rPh>
    <rPh sb="175" eb="177">
      <t>ブンセキ</t>
    </rPh>
    <rPh sb="185" eb="187">
      <t>ブショ</t>
    </rPh>
    <rPh sb="190" eb="192">
      <t>リエキ</t>
    </rPh>
    <rPh sb="193" eb="194">
      <t>シメ</t>
    </rPh>
    <rPh sb="203" eb="205">
      <t>ブショ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</si>
</sst>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C-4799-A374-D58D84CE8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51512"/>
        <c:axId val="37704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525</c:v>
                </c:pt>
                <c:pt idx="1">
                  <c:v>503</c:v>
                </c:pt>
                <c:pt idx="2">
                  <c:v>457</c:v>
                </c:pt>
                <c:pt idx="3">
                  <c:v>1153</c:v>
                </c:pt>
                <c:pt idx="4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C-4799-A374-D58D84CE8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51512"/>
        <c:axId val="377047200"/>
      </c:lineChart>
      <c:dateAx>
        <c:axId val="377051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47200"/>
        <c:crosses val="autoZero"/>
        <c:auto val="1"/>
        <c:lblOffset val="100"/>
        <c:baseTimeUnit val="years"/>
      </c:dateAx>
      <c:valAx>
        <c:axId val="37704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7051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0DD-4185-AEB0-F679E1E0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801704"/>
        <c:axId val="26580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D-4185-AEB0-F679E1E0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01704"/>
        <c:axId val="265805232"/>
      </c:lineChart>
      <c:dateAx>
        <c:axId val="265801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5805232"/>
        <c:crosses val="autoZero"/>
        <c:auto val="1"/>
        <c:lblOffset val="100"/>
        <c:baseTimeUnit val="years"/>
      </c:dateAx>
      <c:valAx>
        <c:axId val="26580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5801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1.6999999999999999E-3</c:v>
                </c:pt>
                <c:pt idx="1">
                  <c:v>4.8999999999999998E-3</c:v>
                </c:pt>
                <c:pt idx="2">
                  <c:v>1.5E-3</c:v>
                </c:pt>
                <c:pt idx="3">
                  <c:v>1.5E-3</c:v>
                </c:pt>
                <c:pt idx="4">
                  <c:v>1.1999999999999999E-3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6-4FAB-BAE6-72E146A28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06016"/>
        <c:axId val="265806408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1E-3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6-4FAB-BAE6-72E146A28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18192"/>
        <c:axId val="265798960"/>
      </c:lineChart>
      <c:dateAx>
        <c:axId val="265806016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65806408"/>
        <c:crosses val="autoZero"/>
        <c:auto val="1"/>
        <c:lblOffset val="100"/>
        <c:baseTimeUnit val="years"/>
      </c:dateAx>
      <c:valAx>
        <c:axId val="265806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65806016"/>
        <c:crosses val="autoZero"/>
        <c:crossBetween val="between"/>
      </c:valAx>
      <c:valAx>
        <c:axId val="2657989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74618192"/>
        <c:crosses val="max"/>
        <c:crossBetween val="between"/>
      </c:valAx>
      <c:dateAx>
        <c:axId val="37461819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265798960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0-4151-B44D-F1FDE81A7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52296"/>
        <c:axId val="37704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25.3</c:v>
                </c:pt>
                <c:pt idx="1">
                  <c:v>23</c:v>
                </c:pt>
                <c:pt idx="2">
                  <c:v>21.8</c:v>
                </c:pt>
                <c:pt idx="3">
                  <c:v>15.7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0-4151-B44D-F1FDE81A7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52296"/>
        <c:axId val="377049552"/>
      </c:lineChart>
      <c:dateAx>
        <c:axId val="377052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49552"/>
        <c:crosses val="autoZero"/>
        <c:auto val="1"/>
        <c:lblOffset val="100"/>
        <c:baseTimeUnit val="years"/>
      </c:dateAx>
      <c:valAx>
        <c:axId val="37704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7052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A-4549-8EE8-71692CB19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53080"/>
        <c:axId val="37705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82.6</c:v>
                </c:pt>
                <c:pt idx="1">
                  <c:v>84.4</c:v>
                </c:pt>
                <c:pt idx="2">
                  <c:v>83.9</c:v>
                </c:pt>
                <c:pt idx="3">
                  <c:v>154.5</c:v>
                </c:pt>
                <c:pt idx="4">
                  <c:v>159.9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A-4549-8EE8-71692CB19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53080"/>
        <c:axId val="377053472"/>
      </c:lineChart>
      <c:dateAx>
        <c:axId val="377053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53472"/>
        <c:crosses val="autoZero"/>
        <c:auto val="1"/>
        <c:lblOffset val="100"/>
        <c:baseTimeUnit val="years"/>
      </c:dateAx>
      <c:valAx>
        <c:axId val="37705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7053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1420</c:v>
                </c:pt>
                <c:pt idx="1">
                  <c:v>18452</c:v>
                </c:pt>
                <c:pt idx="2">
                  <c:v>17180</c:v>
                </c:pt>
                <c:pt idx="3">
                  <c:v>16841</c:v>
                </c:pt>
                <c:pt idx="4">
                  <c:v>7589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E-45B0-977C-83042F1AF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52688"/>
        <c:axId val="26237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3486</c:v>
                </c:pt>
                <c:pt idx="1">
                  <c:v>9064</c:v>
                </c:pt>
                <c:pt idx="2">
                  <c:v>2276</c:v>
                </c:pt>
                <c:pt idx="3">
                  <c:v>-8016</c:v>
                </c:pt>
                <c:pt idx="4">
                  <c:v>7024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FE-45B0-977C-83042F1AF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52688"/>
        <c:axId val="262375280"/>
      </c:lineChart>
      <c:dateAx>
        <c:axId val="37705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2375280"/>
        <c:crosses val="autoZero"/>
        <c:auto val="1"/>
        <c:lblOffset val="100"/>
        <c:baseTimeUnit val="years"/>
      </c:dateAx>
      <c:valAx>
        <c:axId val="26237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7052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0.4</c:v>
                </c:pt>
                <c:pt idx="1">
                  <c:v>2</c:v>
                </c:pt>
                <c:pt idx="2">
                  <c:v>1.9</c:v>
                </c:pt>
                <c:pt idx="3">
                  <c:v>2.1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D-46AE-B939-912F9FDFD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77632"/>
        <c:axId val="26237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18.600000000000001</c:v>
                </c:pt>
                <c:pt idx="1">
                  <c:v>29.3</c:v>
                </c:pt>
                <c:pt idx="2">
                  <c:v>17.2</c:v>
                </c:pt>
                <c:pt idx="3">
                  <c:v>15.2</c:v>
                </c:pt>
                <c:pt idx="4">
                  <c:v>-279.7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D-46AE-B939-912F9FDFD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77632"/>
        <c:axId val="262372928"/>
      </c:lineChart>
      <c:dateAx>
        <c:axId val="26237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2372928"/>
        <c:crosses val="autoZero"/>
        <c:auto val="1"/>
        <c:lblOffset val="100"/>
        <c:baseTimeUnit val="years"/>
      </c:dateAx>
      <c:valAx>
        <c:axId val="26237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2377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35</c:v>
                </c:pt>
                <c:pt idx="1">
                  <c:v>31</c:v>
                </c:pt>
                <c:pt idx="2">
                  <c:v>30</c:v>
                </c:pt>
                <c:pt idx="3">
                  <c:v>31.2</c:v>
                </c:pt>
                <c:pt idx="4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5-4D77-8223-69BAA88B4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78024"/>
        <c:axId val="26237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28.8</c:v>
                </c:pt>
                <c:pt idx="1">
                  <c:v>29.3</c:v>
                </c:pt>
                <c:pt idx="2">
                  <c:v>30.2</c:v>
                </c:pt>
                <c:pt idx="3">
                  <c:v>28</c:v>
                </c:pt>
                <c:pt idx="4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5-4D77-8223-69BAA88B4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78024"/>
        <c:axId val="262376848"/>
      </c:lineChart>
      <c:dateAx>
        <c:axId val="262378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2376848"/>
        <c:crosses val="autoZero"/>
        <c:auto val="1"/>
        <c:lblOffset val="100"/>
        <c:baseTimeUnit val="years"/>
      </c:dateAx>
      <c:valAx>
        <c:axId val="26237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2378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37.1</c:v>
                </c:pt>
                <c:pt idx="1">
                  <c:v>39.1</c:v>
                </c:pt>
                <c:pt idx="2">
                  <c:v>40.5</c:v>
                </c:pt>
                <c:pt idx="3">
                  <c:v>39.4</c:v>
                </c:pt>
                <c:pt idx="4">
                  <c:v>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F-4FA1-9455-513150B07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481576"/>
        <c:axId val="375487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31.3</c:v>
                </c:pt>
                <c:pt idx="1">
                  <c:v>31.6</c:v>
                </c:pt>
                <c:pt idx="2">
                  <c:v>33.1</c:v>
                </c:pt>
                <c:pt idx="3">
                  <c:v>33.799999999999997</c:v>
                </c:pt>
                <c:pt idx="4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1F-4FA1-9455-513150B07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81576"/>
        <c:axId val="375487064"/>
      </c:lineChart>
      <c:dateAx>
        <c:axId val="375481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487064"/>
        <c:crosses val="autoZero"/>
        <c:auto val="1"/>
        <c:lblOffset val="100"/>
        <c:baseTimeUnit val="years"/>
      </c:dateAx>
      <c:valAx>
        <c:axId val="375487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5481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6-4EBE-B9C7-A9145C18C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481968"/>
        <c:axId val="37548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141.6</c:v>
                </c:pt>
                <c:pt idx="1">
                  <c:v>484.4</c:v>
                </c:pt>
                <c:pt idx="2">
                  <c:v>94.3</c:v>
                </c:pt>
                <c:pt idx="3">
                  <c:v>39.6</c:v>
                </c:pt>
                <c:pt idx="4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6-4EBE-B9C7-A9145C18C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81968"/>
        <c:axId val="375485104"/>
      </c:lineChart>
      <c:dateAx>
        <c:axId val="37548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485104"/>
        <c:crosses val="autoZero"/>
        <c:auto val="1"/>
        <c:lblOffset val="100"/>
        <c:baseTimeUnit val="years"/>
      </c:dateAx>
      <c:valAx>
        <c:axId val="37548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5481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6DF-4238-BB75-D2FD5EDA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479616"/>
        <c:axId val="375480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F-4238-BB75-D2FD5EDA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79616"/>
        <c:axId val="375480008"/>
      </c:lineChart>
      <c:dateAx>
        <c:axId val="37547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480008"/>
        <c:crosses val="autoZero"/>
        <c:auto val="1"/>
        <c:lblOffset val="100"/>
        <c:baseTimeUnit val="years"/>
      </c:dateAx>
      <c:valAx>
        <c:axId val="375480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5479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【4,220】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【△5,790】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【△106.0】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55" zoomScaleNormal="55" zoomScaleSheetLayoutView="70" workbookViewId="0">
      <selection activeCell="NI66" sqref="NI66:NW82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</row>
    <row r="3" spans="1:387" ht="9.75" customHeight="1" x14ac:dyDescent="0.15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</row>
    <row r="4" spans="1:387" ht="9.75" customHeight="1" x14ac:dyDescent="0.15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4" t="str">
        <f>データ!H6&amp;"　"&amp;データ!I6</f>
        <v>長野県松川町　信州まつかわ温泉　清流苑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6"/>
      <c r="AQ7" s="124" t="s">
        <v>2</v>
      </c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6"/>
      <c r="CF7" s="124" t="s">
        <v>3</v>
      </c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6"/>
      <c r="DU7" s="127" t="s">
        <v>4</v>
      </c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 t="s">
        <v>5</v>
      </c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7" t="s">
        <v>6</v>
      </c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 t="s">
        <v>7</v>
      </c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 t="s">
        <v>8</v>
      </c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8" t="str">
        <f>データ!J7</f>
        <v>法非適用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30"/>
      <c r="AQ8" s="128" t="str">
        <f>データ!K7</f>
        <v>観光施設事業</v>
      </c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30"/>
      <c r="CF8" s="128" t="str">
        <f>データ!L7</f>
        <v>休養宿泊施設</v>
      </c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30"/>
      <c r="DU8" s="116" t="str">
        <f>データ!M7</f>
        <v>Ａ２Ｂ２</v>
      </c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 t="str">
        <f>データ!N7</f>
        <v>非設置</v>
      </c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5">
        <f>データ!S7</f>
        <v>21063</v>
      </c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6" t="str">
        <f>データ!T7</f>
        <v>導入なし</v>
      </c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7">
        <f>データ!U7</f>
        <v>16</v>
      </c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3"/>
      <c r="NI8" s="122" t="s">
        <v>10</v>
      </c>
      <c r="NJ8" s="123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Q9" s="124" t="s">
        <v>13</v>
      </c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6"/>
      <c r="CF9" s="124" t="s">
        <v>14</v>
      </c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6"/>
      <c r="DU9" s="127" t="s">
        <v>15</v>
      </c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7" t="s">
        <v>16</v>
      </c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 t="s">
        <v>17</v>
      </c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 t="s">
        <v>18</v>
      </c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3"/>
      <c r="NI9" s="131" t="s">
        <v>19</v>
      </c>
      <c r="NJ9" s="132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09" t="str">
        <f>データ!O7</f>
        <v>該当数値なし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1"/>
      <c r="AQ10" s="109" t="str">
        <f>データ!P7</f>
        <v>該当数値なし</v>
      </c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1"/>
      <c r="CF10" s="112">
        <f>データ!Q7</f>
        <v>3495</v>
      </c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4"/>
      <c r="DU10" s="115">
        <f>データ!R7</f>
        <v>126</v>
      </c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6" t="str">
        <f>データ!V7</f>
        <v>有</v>
      </c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/>
      <c r="JR10" s="116"/>
      <c r="JS10" s="116"/>
      <c r="JT10" s="116"/>
      <c r="JU10" s="116"/>
      <c r="JV10" s="117">
        <f>データ!W7</f>
        <v>90</v>
      </c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6" t="str">
        <f>データ!X7</f>
        <v>有</v>
      </c>
      <c r="LP10" s="116"/>
      <c r="LQ10" s="116"/>
      <c r="LR10" s="116"/>
      <c r="LS10" s="116"/>
      <c r="LT10" s="116"/>
      <c r="LU10" s="116"/>
      <c r="LV10" s="116"/>
      <c r="LW10" s="116"/>
      <c r="LX10" s="116"/>
      <c r="LY10" s="116"/>
      <c r="LZ10" s="116"/>
      <c r="MA10" s="116"/>
      <c r="MB10" s="116"/>
      <c r="MC10" s="116"/>
      <c r="MD10" s="116"/>
      <c r="ME10" s="116"/>
      <c r="MF10" s="116"/>
      <c r="MG10" s="116"/>
      <c r="MH10" s="116"/>
      <c r="MI10" s="116"/>
      <c r="MJ10" s="116"/>
      <c r="MK10" s="116"/>
      <c r="ML10" s="116"/>
      <c r="MM10" s="116"/>
      <c r="MN10" s="116"/>
      <c r="MO10" s="116"/>
      <c r="MP10" s="116"/>
      <c r="MQ10" s="116"/>
      <c r="MR10" s="116"/>
      <c r="MS10" s="116"/>
      <c r="MT10" s="116"/>
      <c r="MU10" s="116"/>
      <c r="MV10" s="116"/>
      <c r="MW10" s="116"/>
      <c r="MX10" s="116"/>
      <c r="MY10" s="116"/>
      <c r="MZ10" s="116"/>
      <c r="NA10" s="116"/>
      <c r="NB10" s="116"/>
      <c r="NC10" s="116"/>
      <c r="ND10" s="116"/>
      <c r="NE10" s="116"/>
      <c r="NF10" s="116"/>
      <c r="NG10" s="116"/>
      <c r="NH10" s="2"/>
      <c r="NI10" s="118" t="s">
        <v>21</v>
      </c>
      <c r="NJ10" s="119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20" t="s">
        <v>23</v>
      </c>
      <c r="NJ11" s="120"/>
      <c r="NK11" s="120"/>
      <c r="NL11" s="120"/>
      <c r="NM11" s="120"/>
      <c r="NN11" s="120"/>
      <c r="NO11" s="120"/>
      <c r="NP11" s="120"/>
      <c r="NQ11" s="120"/>
      <c r="NR11" s="120"/>
      <c r="NS11" s="120"/>
      <c r="NT11" s="120"/>
      <c r="NU11" s="120"/>
      <c r="NV11" s="120"/>
      <c r="NW11" s="120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20"/>
      <c r="NJ12" s="120"/>
      <c r="NK12" s="120"/>
      <c r="NL12" s="120"/>
      <c r="NM12" s="120"/>
      <c r="NN12" s="120"/>
      <c r="NO12" s="120"/>
      <c r="NP12" s="120"/>
      <c r="NQ12" s="120"/>
      <c r="NR12" s="120"/>
      <c r="NS12" s="120"/>
      <c r="NT12" s="120"/>
      <c r="NU12" s="120"/>
      <c r="NV12" s="120"/>
      <c r="NW12" s="120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1"/>
      <c r="NJ13" s="121"/>
      <c r="NK13" s="121"/>
      <c r="NL13" s="121"/>
      <c r="NM13" s="121"/>
      <c r="NN13" s="121"/>
      <c r="NO13" s="121"/>
      <c r="NP13" s="121"/>
      <c r="NQ13" s="121"/>
      <c r="NR13" s="121"/>
      <c r="NS13" s="121"/>
      <c r="NT13" s="121"/>
      <c r="NU13" s="121"/>
      <c r="NV13" s="121"/>
      <c r="NW13" s="121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88" t="s">
        <v>24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7"/>
      <c r="JO14" s="7"/>
      <c r="JP14" s="7"/>
      <c r="JQ14" s="7"/>
      <c r="JR14" s="7"/>
      <c r="JS14" s="7"/>
      <c r="JT14" s="105" t="s">
        <v>25</v>
      </c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106"/>
      <c r="NH14" s="2"/>
      <c r="NI14" s="91" t="s">
        <v>26</v>
      </c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3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20"/>
      <c r="JO15" s="20"/>
      <c r="JP15" s="20"/>
      <c r="JQ15" s="20"/>
      <c r="JR15" s="20"/>
      <c r="JS15" s="20"/>
      <c r="JT15" s="107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108"/>
      <c r="NH15" s="2"/>
      <c r="NI15" s="94" t="s">
        <v>138</v>
      </c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6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94"/>
      <c r="NJ16" s="95"/>
      <c r="NK16" s="95"/>
      <c r="NL16" s="95"/>
      <c r="NM16" s="95"/>
      <c r="NN16" s="95"/>
      <c r="NO16" s="95"/>
      <c r="NP16" s="95"/>
      <c r="NQ16" s="95"/>
      <c r="NR16" s="95"/>
      <c r="NS16" s="95"/>
      <c r="NT16" s="95"/>
      <c r="NU16" s="95"/>
      <c r="NV16" s="95"/>
      <c r="NW16" s="96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94"/>
      <c r="NJ17" s="95"/>
      <c r="NK17" s="95"/>
      <c r="NL17" s="95"/>
      <c r="NM17" s="95"/>
      <c r="NN17" s="95"/>
      <c r="NO17" s="95"/>
      <c r="NP17" s="95"/>
      <c r="NQ17" s="95"/>
      <c r="NR17" s="95"/>
      <c r="NS17" s="95"/>
      <c r="NT17" s="95"/>
      <c r="NU17" s="95"/>
      <c r="NV17" s="95"/>
      <c r="NW17" s="96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94"/>
      <c r="NJ18" s="95"/>
      <c r="NK18" s="95"/>
      <c r="NL18" s="95"/>
      <c r="NM18" s="95"/>
      <c r="NN18" s="95"/>
      <c r="NO18" s="95"/>
      <c r="NP18" s="95"/>
      <c r="NQ18" s="95"/>
      <c r="NR18" s="95"/>
      <c r="NS18" s="95"/>
      <c r="NT18" s="95"/>
      <c r="NU18" s="95"/>
      <c r="NV18" s="95"/>
      <c r="NW18" s="96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94"/>
      <c r="NJ19" s="95"/>
      <c r="NK19" s="95"/>
      <c r="NL19" s="95"/>
      <c r="NM19" s="95"/>
      <c r="NN19" s="95"/>
      <c r="NO19" s="95"/>
      <c r="NP19" s="95"/>
      <c r="NQ19" s="95"/>
      <c r="NR19" s="95"/>
      <c r="NS19" s="95"/>
      <c r="NT19" s="95"/>
      <c r="NU19" s="95"/>
      <c r="NV19" s="95"/>
      <c r="NW19" s="96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94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6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94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6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94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6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94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6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94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6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94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6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94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6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94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6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94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6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94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6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7">
        <f>データ!$B$11</f>
        <v>41640</v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>
        <f>データ!$C$11</f>
        <v>42005</v>
      </c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>
        <f>データ!$D$11</f>
        <v>42370</v>
      </c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>
        <f>データ!$E$11</f>
        <v>42736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>
        <f>データ!$F$11</f>
        <v>43101</v>
      </c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7">
        <f>データ!$B$11</f>
        <v>41640</v>
      </c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>
        <f>データ!$C$11</f>
        <v>42005</v>
      </c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>
        <f>データ!$D$11</f>
        <v>42370</v>
      </c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>
        <f>データ!$E$11</f>
        <v>42736</v>
      </c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>
        <f>データ!$F$11</f>
        <v>43101</v>
      </c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7">
        <f>データ!$B$11</f>
        <v>41640</v>
      </c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>
        <f>データ!$C$11</f>
        <v>42005</v>
      </c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>
        <f>データ!$D$11</f>
        <v>42370</v>
      </c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>
        <f>データ!$E$11</f>
        <v>42736</v>
      </c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>
        <f>データ!$F$11</f>
        <v>43101</v>
      </c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7"/>
      <c r="NJ30" s="98"/>
      <c r="NK30" s="98"/>
      <c r="NL30" s="98"/>
      <c r="NM30" s="98"/>
      <c r="NN30" s="98"/>
      <c r="NO30" s="98"/>
      <c r="NP30" s="98"/>
      <c r="NQ30" s="98"/>
      <c r="NR30" s="98"/>
      <c r="NS30" s="98"/>
      <c r="NT30" s="98"/>
      <c r="NU30" s="98"/>
      <c r="NV30" s="98"/>
      <c r="NW30" s="99"/>
    </row>
    <row r="31" spans="1:387" ht="13.5" customHeight="1" x14ac:dyDescent="0.15">
      <c r="A31" s="2"/>
      <c r="B31" s="21"/>
      <c r="C31" s="4"/>
      <c r="D31" s="4"/>
      <c r="E31" s="4"/>
      <c r="F31" s="4"/>
      <c r="I31" s="86" t="s">
        <v>27</v>
      </c>
      <c r="J31" s="86"/>
      <c r="K31" s="86"/>
      <c r="L31" s="86"/>
      <c r="M31" s="86"/>
      <c r="N31" s="86"/>
      <c r="O31" s="86"/>
      <c r="P31" s="86"/>
      <c r="Q31" s="86"/>
      <c r="R31" s="84">
        <f>データ!Y7</f>
        <v>100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103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103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103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101.6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6" t="s">
        <v>27</v>
      </c>
      <c r="CX31" s="86"/>
      <c r="CY31" s="86"/>
      <c r="CZ31" s="86"/>
      <c r="DA31" s="86"/>
      <c r="DB31" s="86"/>
      <c r="DC31" s="86"/>
      <c r="DD31" s="86"/>
      <c r="DE31" s="86"/>
      <c r="DF31" s="84">
        <f>データ!AJ7</f>
        <v>0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0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0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0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0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6" t="s">
        <v>27</v>
      </c>
      <c r="GL31" s="86"/>
      <c r="GM31" s="86"/>
      <c r="GN31" s="86"/>
      <c r="GO31" s="86"/>
      <c r="GP31" s="86"/>
      <c r="GQ31" s="86"/>
      <c r="GR31" s="86"/>
      <c r="GS31" s="86"/>
      <c r="GT31" s="101">
        <f>データ!AU7</f>
        <v>0</v>
      </c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>
        <f>データ!AV7</f>
        <v>0</v>
      </c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>
        <f>データ!AW7</f>
        <v>0</v>
      </c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>
        <f>データ!AX7</f>
        <v>0</v>
      </c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  <c r="IW31" s="101"/>
      <c r="IX31" s="101">
        <f>データ!AY7</f>
        <v>0</v>
      </c>
      <c r="IY31" s="101"/>
      <c r="IZ31" s="101"/>
      <c r="JA31" s="101"/>
      <c r="JB31" s="101"/>
      <c r="JC31" s="101"/>
      <c r="JD31" s="101"/>
      <c r="JE31" s="101"/>
      <c r="JF31" s="101"/>
      <c r="JG31" s="101"/>
      <c r="JH31" s="101"/>
      <c r="JI31" s="101"/>
      <c r="JJ31" s="101"/>
      <c r="JK31" s="101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91" t="s">
        <v>28</v>
      </c>
      <c r="NJ31" s="92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3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6" t="s">
        <v>29</v>
      </c>
      <c r="J32" s="86"/>
      <c r="K32" s="86"/>
      <c r="L32" s="86"/>
      <c r="M32" s="86"/>
      <c r="N32" s="86"/>
      <c r="O32" s="86"/>
      <c r="P32" s="86"/>
      <c r="Q32" s="86"/>
      <c r="R32" s="84">
        <f>データ!AD7</f>
        <v>82.6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84.4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83.9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154.5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159.9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6" t="s">
        <v>29</v>
      </c>
      <c r="CX32" s="86"/>
      <c r="CY32" s="86"/>
      <c r="CZ32" s="86"/>
      <c r="DA32" s="86"/>
      <c r="DB32" s="86"/>
      <c r="DC32" s="86"/>
      <c r="DD32" s="86"/>
      <c r="DE32" s="86"/>
      <c r="DF32" s="84">
        <f>データ!AO7</f>
        <v>25.3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23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21.8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15.7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7.6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6" t="s">
        <v>29</v>
      </c>
      <c r="GL32" s="86"/>
      <c r="GM32" s="86"/>
      <c r="GN32" s="86"/>
      <c r="GO32" s="86"/>
      <c r="GP32" s="86"/>
      <c r="GQ32" s="86"/>
      <c r="GR32" s="86"/>
      <c r="GS32" s="86"/>
      <c r="GT32" s="101">
        <f>データ!AZ7</f>
        <v>525</v>
      </c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>
        <f>データ!BA7</f>
        <v>503</v>
      </c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>
        <f>データ!BB7</f>
        <v>457</v>
      </c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>
        <f>データ!BC7</f>
        <v>1153</v>
      </c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>
        <f>データ!BD7</f>
        <v>438</v>
      </c>
      <c r="IY32" s="101"/>
      <c r="IZ32" s="101"/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94" t="s">
        <v>139</v>
      </c>
      <c r="NJ32" s="95"/>
      <c r="NK32" s="95"/>
      <c r="NL32" s="95"/>
      <c r="NM32" s="95"/>
      <c r="NN32" s="95"/>
      <c r="NO32" s="95"/>
      <c r="NP32" s="95"/>
      <c r="NQ32" s="95"/>
      <c r="NR32" s="95"/>
      <c r="NS32" s="95"/>
      <c r="NT32" s="95"/>
      <c r="NU32" s="95"/>
      <c r="NV32" s="95"/>
      <c r="NW32" s="96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94"/>
      <c r="NJ33" s="95"/>
      <c r="NK33" s="95"/>
      <c r="NL33" s="95"/>
      <c r="NM33" s="95"/>
      <c r="NN33" s="95"/>
      <c r="NO33" s="95"/>
      <c r="NP33" s="95"/>
      <c r="NQ33" s="95"/>
      <c r="NR33" s="95"/>
      <c r="NS33" s="95"/>
      <c r="NT33" s="95"/>
      <c r="NU33" s="95"/>
      <c r="NV33" s="95"/>
      <c r="NW33" s="96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94"/>
      <c r="NJ34" s="95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6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94"/>
      <c r="NJ35" s="95"/>
      <c r="NK35" s="95"/>
      <c r="NL35" s="95"/>
      <c r="NM35" s="95"/>
      <c r="NN35" s="95"/>
      <c r="NO35" s="95"/>
      <c r="NP35" s="95"/>
      <c r="NQ35" s="95"/>
      <c r="NR35" s="95"/>
      <c r="NS35" s="95"/>
      <c r="NT35" s="95"/>
      <c r="NU35" s="95"/>
      <c r="NV35" s="95"/>
      <c r="NW35" s="96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94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6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94"/>
      <c r="NJ37" s="95"/>
      <c r="NK37" s="95"/>
      <c r="NL37" s="95"/>
      <c r="NM37" s="95"/>
      <c r="NN37" s="95"/>
      <c r="NO37" s="95"/>
      <c r="NP37" s="95"/>
      <c r="NQ37" s="95"/>
      <c r="NR37" s="95"/>
      <c r="NS37" s="95"/>
      <c r="NT37" s="95"/>
      <c r="NU37" s="95"/>
      <c r="NV37" s="95"/>
      <c r="NW37" s="96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94"/>
      <c r="NJ38" s="95"/>
      <c r="NK38" s="95"/>
      <c r="NL38" s="95"/>
      <c r="NM38" s="95"/>
      <c r="NN38" s="95"/>
      <c r="NO38" s="95"/>
      <c r="NP38" s="95"/>
      <c r="NQ38" s="95"/>
      <c r="NR38" s="95"/>
      <c r="NS38" s="95"/>
      <c r="NT38" s="95"/>
      <c r="NU38" s="95"/>
      <c r="NV38" s="95"/>
      <c r="NW38" s="96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94"/>
      <c r="NJ39" s="95"/>
      <c r="NK39" s="95"/>
      <c r="NL39" s="95"/>
      <c r="NM39" s="95"/>
      <c r="NN39" s="95"/>
      <c r="NO39" s="95"/>
      <c r="NP39" s="95"/>
      <c r="NQ39" s="95"/>
      <c r="NR39" s="95"/>
      <c r="NS39" s="95"/>
      <c r="NT39" s="95"/>
      <c r="NU39" s="95"/>
      <c r="NV39" s="95"/>
      <c r="NW39" s="96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94"/>
      <c r="NJ40" s="95"/>
      <c r="NK40" s="95"/>
      <c r="NL40" s="95"/>
      <c r="NM40" s="95"/>
      <c r="NN40" s="95"/>
      <c r="NO40" s="95"/>
      <c r="NP40" s="95"/>
      <c r="NQ40" s="95"/>
      <c r="NR40" s="95"/>
      <c r="NS40" s="95"/>
      <c r="NT40" s="95"/>
      <c r="NU40" s="95"/>
      <c r="NV40" s="95"/>
      <c r="NW40" s="96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94"/>
      <c r="NJ41" s="95"/>
      <c r="NK41" s="95"/>
      <c r="NL41" s="95"/>
      <c r="NM41" s="95"/>
      <c r="NN41" s="95"/>
      <c r="NO41" s="95"/>
      <c r="NP41" s="95"/>
      <c r="NQ41" s="95"/>
      <c r="NR41" s="95"/>
      <c r="NS41" s="95"/>
      <c r="NT41" s="95"/>
      <c r="NU41" s="95"/>
      <c r="NV41" s="95"/>
      <c r="NW41" s="96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94"/>
      <c r="NJ42" s="95"/>
      <c r="NK42" s="95"/>
      <c r="NL42" s="95"/>
      <c r="NM42" s="95"/>
      <c r="NN42" s="95"/>
      <c r="NO42" s="95"/>
      <c r="NP42" s="95"/>
      <c r="NQ42" s="95"/>
      <c r="NR42" s="95"/>
      <c r="NS42" s="95"/>
      <c r="NT42" s="95"/>
      <c r="NU42" s="95"/>
      <c r="NV42" s="95"/>
      <c r="NW42" s="96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94"/>
      <c r="NJ43" s="95"/>
      <c r="NK43" s="95"/>
      <c r="NL43" s="95"/>
      <c r="NM43" s="95"/>
      <c r="NN43" s="95"/>
      <c r="NO43" s="95"/>
      <c r="NP43" s="95"/>
      <c r="NQ43" s="95"/>
      <c r="NR43" s="95"/>
      <c r="NS43" s="95"/>
      <c r="NT43" s="95"/>
      <c r="NU43" s="95"/>
      <c r="NV43" s="95"/>
      <c r="NW43" s="96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94"/>
      <c r="NJ44" s="95"/>
      <c r="NK44" s="95"/>
      <c r="NL44" s="95"/>
      <c r="NM44" s="95"/>
      <c r="NN44" s="95"/>
      <c r="NO44" s="95"/>
      <c r="NP44" s="95"/>
      <c r="NQ44" s="95"/>
      <c r="NR44" s="95"/>
      <c r="NS44" s="95"/>
      <c r="NT44" s="95"/>
      <c r="NU44" s="95"/>
      <c r="NV44" s="95"/>
      <c r="NW44" s="96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94"/>
      <c r="NJ45" s="95"/>
      <c r="NK45" s="95"/>
      <c r="NL45" s="95"/>
      <c r="NM45" s="95"/>
      <c r="NN45" s="95"/>
      <c r="NO45" s="95"/>
      <c r="NP45" s="95"/>
      <c r="NQ45" s="95"/>
      <c r="NR45" s="95"/>
      <c r="NS45" s="95"/>
      <c r="NT45" s="95"/>
      <c r="NU45" s="95"/>
      <c r="NV45" s="95"/>
      <c r="NW45" s="96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94"/>
      <c r="NJ46" s="95"/>
      <c r="NK46" s="95"/>
      <c r="NL46" s="95"/>
      <c r="NM46" s="95"/>
      <c r="NN46" s="95"/>
      <c r="NO46" s="95"/>
      <c r="NP46" s="95"/>
      <c r="NQ46" s="95"/>
      <c r="NR46" s="95"/>
      <c r="NS46" s="95"/>
      <c r="NT46" s="95"/>
      <c r="NU46" s="95"/>
      <c r="NV46" s="95"/>
      <c r="NW46" s="96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7"/>
      <c r="NJ47" s="98"/>
      <c r="NK47" s="98"/>
      <c r="NL47" s="98"/>
      <c r="NM47" s="98"/>
      <c r="NN47" s="98"/>
      <c r="NO47" s="98"/>
      <c r="NP47" s="98"/>
      <c r="NQ47" s="98"/>
      <c r="NR47" s="98"/>
      <c r="NS47" s="98"/>
      <c r="NT47" s="98"/>
      <c r="NU47" s="98"/>
      <c r="NV47" s="98"/>
      <c r="NW47" s="99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91" t="s">
        <v>30</v>
      </c>
      <c r="NJ48" s="92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3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94" t="s">
        <v>140</v>
      </c>
      <c r="NJ49" s="95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6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94"/>
      <c r="NJ50" s="95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6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94"/>
      <c r="NJ51" s="95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6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7">
        <f>データ!$B$11</f>
        <v>41640</v>
      </c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>
        <f>データ!$C$11</f>
        <v>42005</v>
      </c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>
        <f>データ!$D$11</f>
        <v>42370</v>
      </c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>
        <f>データ!$E$11</f>
        <v>42736</v>
      </c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>
        <f>データ!$F$11</f>
        <v>43101</v>
      </c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7">
        <f>データ!$B$11</f>
        <v>41640</v>
      </c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>
        <f>データ!$C$11</f>
        <v>42005</v>
      </c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>
        <f>データ!$D$11</f>
        <v>42370</v>
      </c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>
        <f>データ!$E$11</f>
        <v>42736</v>
      </c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>
        <f>データ!$F$11</f>
        <v>43101</v>
      </c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7">
        <f>データ!$B$11</f>
        <v>41640</v>
      </c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>
        <f>データ!$C$11</f>
        <v>42005</v>
      </c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>
        <f>データ!$D$11</f>
        <v>42370</v>
      </c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>
        <f>データ!$E$11</f>
        <v>42736</v>
      </c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  <c r="IW52" s="87"/>
      <c r="IX52" s="87">
        <f>データ!$F$11</f>
        <v>43101</v>
      </c>
      <c r="IY52" s="87"/>
      <c r="IZ52" s="87"/>
      <c r="JA52" s="87"/>
      <c r="JB52" s="87"/>
      <c r="JC52" s="87"/>
      <c r="JD52" s="87"/>
      <c r="JE52" s="87"/>
      <c r="JF52" s="87"/>
      <c r="JG52" s="87"/>
      <c r="JH52" s="87"/>
      <c r="JI52" s="87"/>
      <c r="JJ52" s="87"/>
      <c r="JK52" s="87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7">
        <f>データ!$B$11</f>
        <v>41640</v>
      </c>
      <c r="KI52" s="87"/>
      <c r="KJ52" s="87"/>
      <c r="KK52" s="87"/>
      <c r="KL52" s="87"/>
      <c r="KM52" s="87"/>
      <c r="KN52" s="87"/>
      <c r="KO52" s="87"/>
      <c r="KP52" s="87"/>
      <c r="KQ52" s="87"/>
      <c r="KR52" s="87"/>
      <c r="KS52" s="87"/>
      <c r="KT52" s="87"/>
      <c r="KU52" s="87"/>
      <c r="KV52" s="87">
        <f>データ!$C$11</f>
        <v>42005</v>
      </c>
      <c r="KW52" s="87"/>
      <c r="KX52" s="87"/>
      <c r="KY52" s="87"/>
      <c r="KZ52" s="87"/>
      <c r="LA52" s="87"/>
      <c r="LB52" s="87"/>
      <c r="LC52" s="87"/>
      <c r="LD52" s="87"/>
      <c r="LE52" s="87"/>
      <c r="LF52" s="87"/>
      <c r="LG52" s="87"/>
      <c r="LH52" s="87"/>
      <c r="LI52" s="87"/>
      <c r="LJ52" s="87">
        <f>データ!$D$11</f>
        <v>42370</v>
      </c>
      <c r="LK52" s="87"/>
      <c r="LL52" s="87"/>
      <c r="LM52" s="87"/>
      <c r="LN52" s="87"/>
      <c r="LO52" s="87"/>
      <c r="LP52" s="87"/>
      <c r="LQ52" s="87"/>
      <c r="LR52" s="87"/>
      <c r="LS52" s="87"/>
      <c r="LT52" s="87"/>
      <c r="LU52" s="87"/>
      <c r="LV52" s="87"/>
      <c r="LW52" s="87"/>
      <c r="LX52" s="87">
        <f>データ!$E$11</f>
        <v>42736</v>
      </c>
      <c r="LY52" s="87"/>
      <c r="LZ52" s="87"/>
      <c r="MA52" s="87"/>
      <c r="MB52" s="87"/>
      <c r="MC52" s="87"/>
      <c r="MD52" s="87"/>
      <c r="ME52" s="87"/>
      <c r="MF52" s="87"/>
      <c r="MG52" s="87"/>
      <c r="MH52" s="87"/>
      <c r="MI52" s="87"/>
      <c r="MJ52" s="87"/>
      <c r="MK52" s="87"/>
      <c r="ML52" s="87">
        <f>データ!$F$11</f>
        <v>43101</v>
      </c>
      <c r="MM52" s="87"/>
      <c r="MN52" s="87"/>
      <c r="MO52" s="87"/>
      <c r="MP52" s="87"/>
      <c r="MQ52" s="87"/>
      <c r="MR52" s="87"/>
      <c r="MS52" s="87"/>
      <c r="MT52" s="87"/>
      <c r="MU52" s="87"/>
      <c r="MV52" s="87"/>
      <c r="MW52" s="87"/>
      <c r="MX52" s="87"/>
      <c r="MY52" s="87"/>
      <c r="MZ52" s="4"/>
      <c r="NA52" s="4"/>
      <c r="NB52" s="4"/>
      <c r="NC52" s="4"/>
      <c r="ND52" s="4"/>
      <c r="NE52" s="4"/>
      <c r="NF52" s="4"/>
      <c r="NG52" s="22"/>
      <c r="NH52" s="2"/>
      <c r="NI52" s="94"/>
      <c r="NJ52" s="95"/>
      <c r="NK52" s="95"/>
      <c r="NL52" s="95"/>
      <c r="NM52" s="95"/>
      <c r="NN52" s="95"/>
      <c r="NO52" s="95"/>
      <c r="NP52" s="95"/>
      <c r="NQ52" s="95"/>
      <c r="NR52" s="95"/>
      <c r="NS52" s="95"/>
      <c r="NT52" s="95"/>
      <c r="NU52" s="95"/>
      <c r="NV52" s="95"/>
      <c r="NW52" s="96"/>
    </row>
    <row r="53" spans="1:387" ht="13.5" customHeight="1" x14ac:dyDescent="0.15">
      <c r="A53" s="2"/>
      <c r="B53" s="21"/>
      <c r="C53" s="4"/>
      <c r="D53" s="4"/>
      <c r="E53" s="4"/>
      <c r="F53" s="4"/>
      <c r="I53" s="86" t="s">
        <v>27</v>
      </c>
      <c r="J53" s="86"/>
      <c r="K53" s="86"/>
      <c r="L53" s="86"/>
      <c r="M53" s="86"/>
      <c r="N53" s="86"/>
      <c r="O53" s="86"/>
      <c r="P53" s="86"/>
      <c r="Q53" s="86"/>
      <c r="R53" s="84">
        <f>データ!BF7</f>
        <v>37.1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>
        <f>データ!BG7</f>
        <v>39.1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>
        <f>データ!BH7</f>
        <v>40.5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>
        <f>データ!BI7</f>
        <v>39.4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>
        <f>データ!BJ7</f>
        <v>38.6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6" t="s">
        <v>27</v>
      </c>
      <c r="CX53" s="86"/>
      <c r="CY53" s="86"/>
      <c r="CZ53" s="86"/>
      <c r="DA53" s="86"/>
      <c r="DB53" s="86"/>
      <c r="DC53" s="86"/>
      <c r="DD53" s="86"/>
      <c r="DE53" s="86"/>
      <c r="DF53" s="84">
        <f>データ!BQ7</f>
        <v>35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31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30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31.2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33.1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6" t="s">
        <v>27</v>
      </c>
      <c r="GL53" s="86"/>
      <c r="GM53" s="86"/>
      <c r="GN53" s="86"/>
      <c r="GO53" s="86"/>
      <c r="GP53" s="86"/>
      <c r="GQ53" s="86"/>
      <c r="GR53" s="86"/>
      <c r="GS53" s="86"/>
      <c r="GT53" s="84">
        <f>データ!CB7</f>
        <v>0.4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2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1.9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2.1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0.1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6" t="s">
        <v>27</v>
      </c>
      <c r="JZ53" s="86"/>
      <c r="KA53" s="86"/>
      <c r="KB53" s="86"/>
      <c r="KC53" s="86"/>
      <c r="KD53" s="86"/>
      <c r="KE53" s="86"/>
      <c r="KF53" s="86"/>
      <c r="KG53" s="86"/>
      <c r="KH53" s="101">
        <f>データ!CM7</f>
        <v>1420</v>
      </c>
      <c r="KI53" s="101"/>
      <c r="KJ53" s="101"/>
      <c r="KK53" s="101"/>
      <c r="KL53" s="101"/>
      <c r="KM53" s="101"/>
      <c r="KN53" s="101"/>
      <c r="KO53" s="101"/>
      <c r="KP53" s="101"/>
      <c r="KQ53" s="101"/>
      <c r="KR53" s="101"/>
      <c r="KS53" s="101"/>
      <c r="KT53" s="101"/>
      <c r="KU53" s="101"/>
      <c r="KV53" s="101">
        <f>データ!CN7</f>
        <v>18452</v>
      </c>
      <c r="KW53" s="101"/>
      <c r="KX53" s="101"/>
      <c r="KY53" s="101"/>
      <c r="KZ53" s="101"/>
      <c r="LA53" s="101"/>
      <c r="LB53" s="101"/>
      <c r="LC53" s="101"/>
      <c r="LD53" s="101"/>
      <c r="LE53" s="101"/>
      <c r="LF53" s="101"/>
      <c r="LG53" s="101"/>
      <c r="LH53" s="101"/>
      <c r="LI53" s="101"/>
      <c r="LJ53" s="101">
        <f>データ!CO7</f>
        <v>17180</v>
      </c>
      <c r="LK53" s="101"/>
      <c r="LL53" s="101"/>
      <c r="LM53" s="101"/>
      <c r="LN53" s="101"/>
      <c r="LO53" s="101"/>
      <c r="LP53" s="101"/>
      <c r="LQ53" s="101"/>
      <c r="LR53" s="101"/>
      <c r="LS53" s="101"/>
      <c r="LT53" s="101"/>
      <c r="LU53" s="101"/>
      <c r="LV53" s="101"/>
      <c r="LW53" s="101"/>
      <c r="LX53" s="101">
        <f>データ!CP7</f>
        <v>16841</v>
      </c>
      <c r="LY53" s="101"/>
      <c r="LZ53" s="101"/>
      <c r="MA53" s="101"/>
      <c r="MB53" s="101"/>
      <c r="MC53" s="101"/>
      <c r="MD53" s="101"/>
      <c r="ME53" s="101"/>
      <c r="MF53" s="101"/>
      <c r="MG53" s="101"/>
      <c r="MH53" s="101"/>
      <c r="MI53" s="101"/>
      <c r="MJ53" s="101"/>
      <c r="MK53" s="101"/>
      <c r="ML53" s="101">
        <f>データ!CQ7</f>
        <v>7589</v>
      </c>
      <c r="MM53" s="101"/>
      <c r="MN53" s="101"/>
      <c r="MO53" s="101"/>
      <c r="MP53" s="101"/>
      <c r="MQ53" s="101"/>
      <c r="MR53" s="101"/>
      <c r="MS53" s="101"/>
      <c r="MT53" s="101"/>
      <c r="MU53" s="101"/>
      <c r="MV53" s="101"/>
      <c r="MW53" s="101"/>
      <c r="MX53" s="101"/>
      <c r="MY53" s="101"/>
      <c r="MZ53" s="4"/>
      <c r="NA53" s="4"/>
      <c r="NB53" s="4"/>
      <c r="NC53" s="4"/>
      <c r="ND53" s="4"/>
      <c r="NE53" s="4"/>
      <c r="NF53" s="4"/>
      <c r="NG53" s="22"/>
      <c r="NH53" s="2"/>
      <c r="NI53" s="94"/>
      <c r="NJ53" s="95"/>
      <c r="NK53" s="95"/>
      <c r="NL53" s="95"/>
      <c r="NM53" s="95"/>
      <c r="NN53" s="95"/>
      <c r="NO53" s="95"/>
      <c r="NP53" s="95"/>
      <c r="NQ53" s="95"/>
      <c r="NR53" s="95"/>
      <c r="NS53" s="95"/>
      <c r="NT53" s="95"/>
      <c r="NU53" s="95"/>
      <c r="NV53" s="95"/>
      <c r="NW53" s="96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6" t="s">
        <v>29</v>
      </c>
      <c r="J54" s="86"/>
      <c r="K54" s="86"/>
      <c r="L54" s="86"/>
      <c r="M54" s="86"/>
      <c r="N54" s="86"/>
      <c r="O54" s="86"/>
      <c r="P54" s="86"/>
      <c r="Q54" s="86"/>
      <c r="R54" s="84">
        <f>データ!BK7</f>
        <v>31.3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>
        <f>データ!BL7</f>
        <v>31.6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>
        <f>データ!BM7</f>
        <v>33.1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>
        <f>データ!BN7</f>
        <v>33.799999999999997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>
        <f>データ!BO7</f>
        <v>31.6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6" t="s">
        <v>29</v>
      </c>
      <c r="CX54" s="86"/>
      <c r="CY54" s="86"/>
      <c r="CZ54" s="86"/>
      <c r="DA54" s="86"/>
      <c r="DB54" s="86"/>
      <c r="DC54" s="86"/>
      <c r="DD54" s="86"/>
      <c r="DE54" s="86"/>
      <c r="DF54" s="84">
        <f>データ!BV7</f>
        <v>28.8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29.3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30.2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28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26.1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6" t="s">
        <v>29</v>
      </c>
      <c r="GL54" s="86"/>
      <c r="GM54" s="86"/>
      <c r="GN54" s="86"/>
      <c r="GO54" s="86"/>
      <c r="GP54" s="86"/>
      <c r="GQ54" s="86"/>
      <c r="GR54" s="86"/>
      <c r="GS54" s="86"/>
      <c r="GT54" s="84">
        <f>データ!CG7</f>
        <v>18.600000000000001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29.3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17.2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15.2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-279.7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6" t="s">
        <v>29</v>
      </c>
      <c r="JZ54" s="86"/>
      <c r="KA54" s="86"/>
      <c r="KB54" s="86"/>
      <c r="KC54" s="86"/>
      <c r="KD54" s="86"/>
      <c r="KE54" s="86"/>
      <c r="KF54" s="86"/>
      <c r="KG54" s="86"/>
      <c r="KH54" s="102">
        <f>データ!CR7</f>
        <v>3486</v>
      </c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3"/>
      <c r="KU54" s="104"/>
      <c r="KV54" s="102">
        <f>データ!CS7</f>
        <v>9064</v>
      </c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4"/>
      <c r="LJ54" s="102">
        <f>データ!CT7</f>
        <v>2276</v>
      </c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4"/>
      <c r="LX54" s="102">
        <f>データ!CU7</f>
        <v>-8016</v>
      </c>
      <c r="LY54" s="103"/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4"/>
      <c r="ML54" s="102">
        <f>データ!CV7</f>
        <v>7024</v>
      </c>
      <c r="MM54" s="103"/>
      <c r="MN54" s="103"/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4"/>
      <c r="MZ54" s="4"/>
      <c r="NA54" s="4"/>
      <c r="NB54" s="4"/>
      <c r="NC54" s="4"/>
      <c r="ND54" s="4"/>
      <c r="NE54" s="4"/>
      <c r="NF54" s="4"/>
      <c r="NG54" s="22"/>
      <c r="NH54" s="2"/>
      <c r="NI54" s="94"/>
      <c r="NJ54" s="95"/>
      <c r="NK54" s="95"/>
      <c r="NL54" s="95"/>
      <c r="NM54" s="95"/>
      <c r="NN54" s="95"/>
      <c r="NO54" s="95"/>
      <c r="NP54" s="95"/>
      <c r="NQ54" s="95"/>
      <c r="NR54" s="95"/>
      <c r="NS54" s="95"/>
      <c r="NT54" s="95"/>
      <c r="NU54" s="95"/>
      <c r="NV54" s="95"/>
      <c r="NW54" s="96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94"/>
      <c r="NJ55" s="95"/>
      <c r="NK55" s="95"/>
      <c r="NL55" s="95"/>
      <c r="NM55" s="95"/>
      <c r="NN55" s="95"/>
      <c r="NO55" s="95"/>
      <c r="NP55" s="95"/>
      <c r="NQ55" s="95"/>
      <c r="NR55" s="95"/>
      <c r="NS55" s="95"/>
      <c r="NT55" s="95"/>
      <c r="NU55" s="95"/>
      <c r="NV55" s="95"/>
      <c r="NW55" s="96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94"/>
      <c r="NJ56" s="95"/>
      <c r="NK56" s="95"/>
      <c r="NL56" s="95"/>
      <c r="NM56" s="95"/>
      <c r="NN56" s="95"/>
      <c r="NO56" s="95"/>
      <c r="NP56" s="95"/>
      <c r="NQ56" s="95"/>
      <c r="NR56" s="95"/>
      <c r="NS56" s="95"/>
      <c r="NT56" s="95"/>
      <c r="NU56" s="95"/>
      <c r="NV56" s="95"/>
      <c r="NW56" s="96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94"/>
      <c r="NJ57" s="95"/>
      <c r="NK57" s="95"/>
      <c r="NL57" s="95"/>
      <c r="NM57" s="95"/>
      <c r="NN57" s="95"/>
      <c r="NO57" s="95"/>
      <c r="NP57" s="95"/>
      <c r="NQ57" s="95"/>
      <c r="NR57" s="95"/>
      <c r="NS57" s="95"/>
      <c r="NT57" s="95"/>
      <c r="NU57" s="95"/>
      <c r="NV57" s="95"/>
      <c r="NW57" s="96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94"/>
      <c r="NJ58" s="95"/>
      <c r="NK58" s="95"/>
      <c r="NL58" s="95"/>
      <c r="NM58" s="95"/>
      <c r="NN58" s="95"/>
      <c r="NO58" s="95"/>
      <c r="NP58" s="95"/>
      <c r="NQ58" s="95"/>
      <c r="NR58" s="95"/>
      <c r="NS58" s="95"/>
      <c r="NT58" s="95"/>
      <c r="NU58" s="95"/>
      <c r="NV58" s="95"/>
      <c r="NW58" s="96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94"/>
      <c r="NJ59" s="95"/>
      <c r="NK59" s="95"/>
      <c r="NL59" s="95"/>
      <c r="NM59" s="95"/>
      <c r="NN59" s="95"/>
      <c r="NO59" s="95"/>
      <c r="NP59" s="95"/>
      <c r="NQ59" s="95"/>
      <c r="NR59" s="95"/>
      <c r="NS59" s="95"/>
      <c r="NT59" s="95"/>
      <c r="NU59" s="95"/>
      <c r="NV59" s="95"/>
      <c r="NW59" s="96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88" t="s">
        <v>31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88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88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88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88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88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88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  <c r="MC60" s="88"/>
      <c r="MD60" s="88"/>
      <c r="ME60" s="88"/>
      <c r="MF60" s="88"/>
      <c r="MG60" s="88"/>
      <c r="MH60" s="88"/>
      <c r="MI60" s="88"/>
      <c r="MJ60" s="88"/>
      <c r="MK60" s="88"/>
      <c r="ML60" s="88"/>
      <c r="MM60" s="88"/>
      <c r="MN60" s="88"/>
      <c r="MO60" s="88"/>
      <c r="MP60" s="88"/>
      <c r="MQ60" s="88"/>
      <c r="MR60" s="88"/>
      <c r="MS60" s="88"/>
      <c r="MT60" s="88"/>
      <c r="MU60" s="88"/>
      <c r="MV60" s="88"/>
      <c r="MW60" s="88"/>
      <c r="MX60" s="88"/>
      <c r="MY60" s="88"/>
      <c r="MZ60" s="88"/>
      <c r="NA60" s="88"/>
      <c r="NB60" s="20"/>
      <c r="NC60" s="20"/>
      <c r="ND60" s="20"/>
      <c r="NE60" s="20"/>
      <c r="NF60" s="20"/>
      <c r="NG60" s="32"/>
      <c r="NH60" s="2"/>
      <c r="NI60" s="94"/>
      <c r="NJ60" s="95"/>
      <c r="NK60" s="95"/>
      <c r="NL60" s="95"/>
      <c r="NM60" s="95"/>
      <c r="NN60" s="95"/>
      <c r="NO60" s="95"/>
      <c r="NP60" s="95"/>
      <c r="NQ60" s="95"/>
      <c r="NR60" s="95"/>
      <c r="NS60" s="95"/>
      <c r="NT60" s="95"/>
      <c r="NU60" s="95"/>
      <c r="NV60" s="95"/>
      <c r="NW60" s="96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20"/>
      <c r="NC61" s="20"/>
      <c r="ND61" s="20"/>
      <c r="NE61" s="20"/>
      <c r="NF61" s="20"/>
      <c r="NG61" s="32"/>
      <c r="NH61" s="2"/>
      <c r="NI61" s="94"/>
      <c r="NJ61" s="95"/>
      <c r="NK61" s="95"/>
      <c r="NL61" s="95"/>
      <c r="NM61" s="95"/>
      <c r="NN61" s="95"/>
      <c r="NO61" s="95"/>
      <c r="NP61" s="95"/>
      <c r="NQ61" s="95"/>
      <c r="NR61" s="95"/>
      <c r="NS61" s="95"/>
      <c r="NT61" s="95"/>
      <c r="NU61" s="95"/>
      <c r="NV61" s="95"/>
      <c r="NW61" s="96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94"/>
      <c r="NJ62" s="95"/>
      <c r="NK62" s="95"/>
      <c r="NL62" s="95"/>
      <c r="NM62" s="95"/>
      <c r="NN62" s="95"/>
      <c r="NO62" s="95"/>
      <c r="NP62" s="95"/>
      <c r="NQ62" s="95"/>
      <c r="NR62" s="95"/>
      <c r="NS62" s="95"/>
      <c r="NT62" s="95"/>
      <c r="NU62" s="95"/>
      <c r="NV62" s="95"/>
      <c r="NW62" s="96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0" t="s">
        <v>32</v>
      </c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94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6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7"/>
      <c r="NJ64" s="98"/>
      <c r="NK64" s="98"/>
      <c r="NL64" s="98"/>
      <c r="NM64" s="98"/>
      <c r="NN64" s="98"/>
      <c r="NO64" s="98"/>
      <c r="NP64" s="98"/>
      <c r="NQ64" s="98"/>
      <c r="NR64" s="98"/>
      <c r="NS64" s="98"/>
      <c r="NT64" s="98"/>
      <c r="NU64" s="98"/>
      <c r="NV64" s="98"/>
      <c r="NW64" s="99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91" t="s">
        <v>33</v>
      </c>
      <c r="NJ65" s="92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3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94" t="s">
        <v>141</v>
      </c>
      <c r="NJ66" s="95"/>
      <c r="NK66" s="95"/>
      <c r="NL66" s="95"/>
      <c r="NM66" s="95"/>
      <c r="NN66" s="95"/>
      <c r="NO66" s="95"/>
      <c r="NP66" s="95"/>
      <c r="NQ66" s="95"/>
      <c r="NR66" s="95"/>
      <c r="NS66" s="95"/>
      <c r="NT66" s="95"/>
      <c r="NU66" s="95"/>
      <c r="NV66" s="95"/>
      <c r="NW66" s="96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00">
        <f>データ!DI6</f>
        <v>267045</v>
      </c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94"/>
      <c r="NJ67" s="95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6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94"/>
      <c r="NJ68" s="95"/>
      <c r="NK68" s="95"/>
      <c r="NL68" s="95"/>
      <c r="NM68" s="95"/>
      <c r="NN68" s="95"/>
      <c r="NO68" s="95"/>
      <c r="NP68" s="95"/>
      <c r="NQ68" s="95"/>
      <c r="NR68" s="95"/>
      <c r="NS68" s="95"/>
      <c r="NT68" s="95"/>
      <c r="NU68" s="95"/>
      <c r="NV68" s="95"/>
      <c r="NW68" s="96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94"/>
      <c r="NJ69" s="95"/>
      <c r="NK69" s="95"/>
      <c r="NL69" s="95"/>
      <c r="NM69" s="95"/>
      <c r="NN69" s="95"/>
      <c r="NO69" s="95"/>
      <c r="NP69" s="95"/>
      <c r="NQ69" s="95"/>
      <c r="NR69" s="95"/>
      <c r="NS69" s="95"/>
      <c r="NT69" s="95"/>
      <c r="NU69" s="95"/>
      <c r="NV69" s="95"/>
      <c r="NW69" s="96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94"/>
      <c r="NJ70" s="95"/>
      <c r="NK70" s="95"/>
      <c r="NL70" s="95"/>
      <c r="NM70" s="95"/>
      <c r="NN70" s="95"/>
      <c r="NO70" s="95"/>
      <c r="NP70" s="95"/>
      <c r="NQ70" s="95"/>
      <c r="NR70" s="95"/>
      <c r="NS70" s="95"/>
      <c r="NT70" s="95"/>
      <c r="NU70" s="95"/>
      <c r="NV70" s="95"/>
      <c r="NW70" s="96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94"/>
      <c r="NJ71" s="95"/>
      <c r="NK71" s="95"/>
      <c r="NL71" s="95"/>
      <c r="NM71" s="95"/>
      <c r="NN71" s="95"/>
      <c r="NO71" s="95"/>
      <c r="NP71" s="95"/>
      <c r="NQ71" s="95"/>
      <c r="NR71" s="95"/>
      <c r="NS71" s="95"/>
      <c r="NT71" s="95"/>
      <c r="NU71" s="95"/>
      <c r="NV71" s="95"/>
      <c r="NW71" s="96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0" t="s">
        <v>34</v>
      </c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94"/>
      <c r="NJ72" s="95"/>
      <c r="NK72" s="95"/>
      <c r="NL72" s="95"/>
      <c r="NM72" s="95"/>
      <c r="NN72" s="95"/>
      <c r="NO72" s="95"/>
      <c r="NP72" s="95"/>
      <c r="NQ72" s="95"/>
      <c r="NR72" s="95"/>
      <c r="NS72" s="95"/>
      <c r="NT72" s="95"/>
      <c r="NU72" s="95"/>
      <c r="NV72" s="95"/>
      <c r="NW72" s="96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94"/>
      <c r="NJ73" s="95"/>
      <c r="NK73" s="95"/>
      <c r="NL73" s="95"/>
      <c r="NM73" s="95"/>
      <c r="NN73" s="95"/>
      <c r="NO73" s="95"/>
      <c r="NP73" s="95"/>
      <c r="NQ73" s="95"/>
      <c r="NR73" s="95"/>
      <c r="NS73" s="95"/>
      <c r="NT73" s="95"/>
      <c r="NU73" s="95"/>
      <c r="NV73" s="95"/>
      <c r="NW73" s="96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94"/>
      <c r="NJ74" s="95"/>
      <c r="NK74" s="95"/>
      <c r="NL74" s="95"/>
      <c r="NM74" s="95"/>
      <c r="NN74" s="95"/>
      <c r="NO74" s="95"/>
      <c r="NP74" s="95"/>
      <c r="NQ74" s="95"/>
      <c r="NR74" s="95"/>
      <c r="NS74" s="95"/>
      <c r="NT74" s="95"/>
      <c r="NU74" s="95"/>
      <c r="NV74" s="95"/>
      <c r="NW74" s="96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94"/>
      <c r="NJ75" s="95"/>
      <c r="NK75" s="95"/>
      <c r="NL75" s="95"/>
      <c r="NM75" s="95"/>
      <c r="NN75" s="95"/>
      <c r="NO75" s="95"/>
      <c r="NP75" s="95"/>
      <c r="NQ75" s="95"/>
      <c r="NR75" s="95"/>
      <c r="NS75" s="95"/>
      <c r="NT75" s="95"/>
      <c r="NU75" s="95"/>
      <c r="NV75" s="95"/>
      <c r="NW75" s="96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7">
        <f>データ!$B$11</f>
        <v>41640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>
        <f>データ!$C$11</f>
        <v>42005</v>
      </c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>
        <f>データ!$D$11</f>
        <v>42370</v>
      </c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>
        <f>データ!$E$11</f>
        <v>42736</v>
      </c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>
        <f>データ!$F$11</f>
        <v>43101</v>
      </c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00">
        <f>データ!DJ6</f>
        <v>20000</v>
      </c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7">
        <f>データ!$B$11</f>
        <v>41640</v>
      </c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>
        <f>データ!$C$11</f>
        <v>42005</v>
      </c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>
        <f>データ!$D$11</f>
        <v>42370</v>
      </c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>
        <f>データ!$E$11</f>
        <v>42736</v>
      </c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  <c r="IW76" s="87"/>
      <c r="IX76" s="87">
        <f>データ!$F$11</f>
        <v>43101</v>
      </c>
      <c r="IY76" s="87"/>
      <c r="IZ76" s="87"/>
      <c r="JA76" s="87"/>
      <c r="JB76" s="87"/>
      <c r="JC76" s="87"/>
      <c r="JD76" s="87"/>
      <c r="JE76" s="87"/>
      <c r="JF76" s="87"/>
      <c r="JG76" s="87"/>
      <c r="JH76" s="87"/>
      <c r="JI76" s="87"/>
      <c r="JJ76" s="87"/>
      <c r="JK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7">
        <f>データ!$B$11</f>
        <v>41640</v>
      </c>
      <c r="KI76" s="87"/>
      <c r="KJ76" s="87"/>
      <c r="KK76" s="87"/>
      <c r="KL76" s="87"/>
      <c r="KM76" s="87"/>
      <c r="KN76" s="87"/>
      <c r="KO76" s="87"/>
      <c r="KP76" s="87"/>
      <c r="KQ76" s="87"/>
      <c r="KR76" s="87"/>
      <c r="KS76" s="87"/>
      <c r="KT76" s="87"/>
      <c r="KU76" s="87"/>
      <c r="KV76" s="87">
        <f>データ!$C$11</f>
        <v>42005</v>
      </c>
      <c r="KW76" s="87"/>
      <c r="KX76" s="87"/>
      <c r="KY76" s="87"/>
      <c r="KZ76" s="87"/>
      <c r="LA76" s="87"/>
      <c r="LB76" s="87"/>
      <c r="LC76" s="87"/>
      <c r="LD76" s="87"/>
      <c r="LE76" s="87"/>
      <c r="LF76" s="87"/>
      <c r="LG76" s="87"/>
      <c r="LH76" s="87"/>
      <c r="LI76" s="87"/>
      <c r="LJ76" s="87">
        <f>データ!$D$11</f>
        <v>42370</v>
      </c>
      <c r="LK76" s="87"/>
      <c r="LL76" s="87"/>
      <c r="LM76" s="87"/>
      <c r="LN76" s="87"/>
      <c r="LO76" s="87"/>
      <c r="LP76" s="87"/>
      <c r="LQ76" s="87"/>
      <c r="LR76" s="87"/>
      <c r="LS76" s="87"/>
      <c r="LT76" s="87"/>
      <c r="LU76" s="87"/>
      <c r="LV76" s="87"/>
      <c r="LW76" s="87"/>
      <c r="LX76" s="87">
        <f>データ!$E$11</f>
        <v>42736</v>
      </c>
      <c r="LY76" s="87"/>
      <c r="LZ76" s="87"/>
      <c r="MA76" s="87"/>
      <c r="MB76" s="87"/>
      <c r="MC76" s="87"/>
      <c r="MD76" s="87"/>
      <c r="ME76" s="87"/>
      <c r="MF76" s="87"/>
      <c r="MG76" s="87"/>
      <c r="MH76" s="87"/>
      <c r="MI76" s="87"/>
      <c r="MJ76" s="87"/>
      <c r="MK76" s="87"/>
      <c r="ML76" s="87">
        <f>データ!$F$11</f>
        <v>43101</v>
      </c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7"/>
      <c r="MX76" s="87"/>
      <c r="MY76" s="87"/>
      <c r="MZ76" s="4"/>
      <c r="NA76" s="4"/>
      <c r="NB76" s="4"/>
      <c r="NC76" s="4"/>
      <c r="ND76" s="4"/>
      <c r="NE76" s="4"/>
      <c r="NF76" s="37"/>
      <c r="NG76" s="22"/>
      <c r="NH76" s="2"/>
      <c r="NI76" s="94"/>
      <c r="NJ76" s="95"/>
      <c r="NK76" s="95"/>
      <c r="NL76" s="95"/>
      <c r="NM76" s="95"/>
      <c r="NN76" s="95"/>
      <c r="NO76" s="95"/>
      <c r="NP76" s="95"/>
      <c r="NQ76" s="95"/>
      <c r="NR76" s="95"/>
      <c r="NS76" s="95"/>
      <c r="NT76" s="95"/>
      <c r="NU76" s="95"/>
      <c r="NV76" s="95"/>
      <c r="NW76" s="96"/>
    </row>
    <row r="77" spans="1:387" ht="13.5" customHeight="1" x14ac:dyDescent="0.15">
      <c r="A77" s="2"/>
      <c r="B77" s="21"/>
      <c r="C77" s="4"/>
      <c r="D77" s="4"/>
      <c r="E77" s="4"/>
      <c r="F77" s="4"/>
      <c r="I77" s="86" t="s">
        <v>27</v>
      </c>
      <c r="J77" s="86"/>
      <c r="K77" s="86"/>
      <c r="L77" s="86"/>
      <c r="M77" s="86"/>
      <c r="N77" s="86"/>
      <c r="O77" s="86"/>
      <c r="P77" s="86"/>
      <c r="Q77" s="86"/>
      <c r="R77" s="85" t="str">
        <f>データ!CX7</f>
        <v xml:space="preserve"> </v>
      </c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 t="str">
        <f>データ!CY7</f>
        <v xml:space="preserve"> </v>
      </c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 t="str">
        <f>データ!CZ7</f>
        <v xml:space="preserve"> </v>
      </c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 t="str">
        <f>データ!DA7</f>
        <v xml:space="preserve"> </v>
      </c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 t="str">
        <f>データ!DB7</f>
        <v xml:space="preserve"> </v>
      </c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6" t="s">
        <v>27</v>
      </c>
      <c r="GL77" s="86"/>
      <c r="GM77" s="86"/>
      <c r="GN77" s="86"/>
      <c r="GO77" s="86"/>
      <c r="GP77" s="86"/>
      <c r="GQ77" s="86"/>
      <c r="GR77" s="86"/>
      <c r="GS77" s="86"/>
      <c r="GT77" s="85" t="str">
        <f>データ!DK7</f>
        <v xml:space="preserve"> </v>
      </c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 t="str">
        <f>データ!DL7</f>
        <v xml:space="preserve"> </v>
      </c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 t="str">
        <f>データ!DM7</f>
        <v xml:space="preserve"> </v>
      </c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 t="str">
        <f>データ!DN7</f>
        <v xml:space="preserve"> </v>
      </c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  <c r="IV77" s="85"/>
      <c r="IW77" s="85"/>
      <c r="IX77" s="85" t="str">
        <f>データ!DO7</f>
        <v xml:space="preserve"> </v>
      </c>
      <c r="IY77" s="85"/>
      <c r="IZ77" s="85"/>
      <c r="JA77" s="85"/>
      <c r="JB77" s="85"/>
      <c r="JC77" s="85"/>
      <c r="JD77" s="85"/>
      <c r="JE77" s="85"/>
      <c r="JF77" s="85"/>
      <c r="JG77" s="85"/>
      <c r="JH77" s="85"/>
      <c r="JI77" s="85"/>
      <c r="JJ77" s="85"/>
      <c r="JK77" s="85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6" t="s">
        <v>27</v>
      </c>
      <c r="JZ77" s="86"/>
      <c r="KA77" s="86"/>
      <c r="KB77" s="86"/>
      <c r="KC77" s="86"/>
      <c r="KD77" s="86"/>
      <c r="KE77" s="86"/>
      <c r="KF77" s="86"/>
      <c r="KG77" s="86"/>
      <c r="KH77" s="84">
        <f>データ!DV7</f>
        <v>0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0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0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0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0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4"/>
      <c r="NA77" s="4"/>
      <c r="NB77" s="4"/>
      <c r="NC77" s="4"/>
      <c r="ND77" s="4"/>
      <c r="NE77" s="4"/>
      <c r="NF77" s="37"/>
      <c r="NG77" s="22"/>
      <c r="NH77" s="2"/>
      <c r="NI77" s="94"/>
      <c r="NJ77" s="95"/>
      <c r="NK77" s="95"/>
      <c r="NL77" s="95"/>
      <c r="NM77" s="95"/>
      <c r="NN77" s="95"/>
      <c r="NO77" s="95"/>
      <c r="NP77" s="95"/>
      <c r="NQ77" s="95"/>
      <c r="NR77" s="95"/>
      <c r="NS77" s="95"/>
      <c r="NT77" s="95"/>
      <c r="NU77" s="95"/>
      <c r="NV77" s="95"/>
      <c r="NW77" s="96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6" t="s">
        <v>29</v>
      </c>
      <c r="J78" s="86"/>
      <c r="K78" s="86"/>
      <c r="L78" s="86"/>
      <c r="M78" s="86"/>
      <c r="N78" s="86"/>
      <c r="O78" s="86"/>
      <c r="P78" s="86"/>
      <c r="Q78" s="86"/>
      <c r="R78" s="85" t="str">
        <f>データ!DC7</f>
        <v xml:space="preserve"> </v>
      </c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 t="str">
        <f>データ!DD7</f>
        <v xml:space="preserve"> </v>
      </c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 t="str">
        <f>データ!DE7</f>
        <v xml:space="preserve"> </v>
      </c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 t="str">
        <f>データ!DF7</f>
        <v xml:space="preserve"> </v>
      </c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 t="str">
        <f>データ!DG7</f>
        <v xml:space="preserve"> </v>
      </c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6" t="s">
        <v>29</v>
      </c>
      <c r="GL78" s="86"/>
      <c r="GM78" s="86"/>
      <c r="GN78" s="86"/>
      <c r="GO78" s="86"/>
      <c r="GP78" s="86"/>
      <c r="GQ78" s="86"/>
      <c r="GR78" s="86"/>
      <c r="GS78" s="86"/>
      <c r="GT78" s="85" t="str">
        <f>データ!DP7</f>
        <v xml:space="preserve"> </v>
      </c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 t="str">
        <f>データ!DQ7</f>
        <v xml:space="preserve"> </v>
      </c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 t="str">
        <f>データ!DR7</f>
        <v xml:space="preserve"> </v>
      </c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 t="str">
        <f>データ!DS7</f>
        <v xml:space="preserve"> </v>
      </c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  <c r="IW78" s="85"/>
      <c r="IX78" s="85" t="str">
        <f>データ!DT7</f>
        <v xml:space="preserve"> </v>
      </c>
      <c r="IY78" s="85"/>
      <c r="IZ78" s="85"/>
      <c r="JA78" s="85"/>
      <c r="JB78" s="85"/>
      <c r="JC78" s="85"/>
      <c r="JD78" s="85"/>
      <c r="JE78" s="85"/>
      <c r="JF78" s="85"/>
      <c r="JG78" s="85"/>
      <c r="JH78" s="85"/>
      <c r="JI78" s="85"/>
      <c r="JJ78" s="85"/>
      <c r="JK78" s="85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6" t="s">
        <v>29</v>
      </c>
      <c r="JZ78" s="86"/>
      <c r="KA78" s="86"/>
      <c r="KB78" s="86"/>
      <c r="KC78" s="86"/>
      <c r="KD78" s="86"/>
      <c r="KE78" s="86"/>
      <c r="KF78" s="86"/>
      <c r="KG78" s="86"/>
      <c r="KH78" s="84">
        <f>データ!EA7</f>
        <v>141.6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484.4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94.3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39.6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34.9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4"/>
      <c r="NA78" s="4"/>
      <c r="NB78" s="4"/>
      <c r="NC78" s="4"/>
      <c r="ND78" s="4"/>
      <c r="NE78" s="4"/>
      <c r="NF78" s="37"/>
      <c r="NG78" s="22"/>
      <c r="NH78" s="2"/>
      <c r="NI78" s="94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6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94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6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94"/>
      <c r="NJ80" s="95"/>
      <c r="NK80" s="95"/>
      <c r="NL80" s="95"/>
      <c r="NM80" s="95"/>
      <c r="NN80" s="95"/>
      <c r="NO80" s="95"/>
      <c r="NP80" s="95"/>
      <c r="NQ80" s="95"/>
      <c r="NR80" s="95"/>
      <c r="NS80" s="95"/>
      <c r="NT80" s="95"/>
      <c r="NU80" s="95"/>
      <c r="NV80" s="95"/>
      <c r="NW80" s="96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94"/>
      <c r="NJ81" s="95"/>
      <c r="NK81" s="95"/>
      <c r="NL81" s="95"/>
      <c r="NM81" s="95"/>
      <c r="NN81" s="95"/>
      <c r="NO81" s="95"/>
      <c r="NP81" s="95"/>
      <c r="NQ81" s="95"/>
      <c r="NR81" s="95"/>
      <c r="NS81" s="95"/>
      <c r="NT81" s="95"/>
      <c r="NU81" s="95"/>
      <c r="NV81" s="95"/>
      <c r="NW81" s="96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97"/>
      <c r="NJ82" s="98"/>
      <c r="NK82" s="98"/>
      <c r="NL82" s="98"/>
      <c r="NM82" s="98"/>
      <c r="NN82" s="98"/>
      <c r="NO82" s="98"/>
      <c r="NP82" s="98"/>
      <c r="NQ82" s="98"/>
      <c r="NR82" s="98"/>
      <c r="NS82" s="98"/>
      <c r="NT82" s="98"/>
      <c r="NU82" s="98"/>
      <c r="NV82" s="98"/>
      <c r="NW82" s="99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【112.0】</v>
      </c>
      <c r="C88" s="39" t="str">
        <f>データ!AT6</f>
        <v>【19.5】</v>
      </c>
      <c r="D88" s="39" t="str">
        <f>データ!BE6</f>
        <v>【4,220】</v>
      </c>
      <c r="E88" s="39" t="str">
        <f>データ!BP6</f>
        <v>【22.1】</v>
      </c>
      <c r="F88" s="39" t="str">
        <f>データ!CA6</f>
        <v>【32.5】</v>
      </c>
      <c r="G88" s="39" t="str">
        <f>データ!CL6</f>
        <v>【△106.0】</v>
      </c>
      <c r="H88" s="39" t="str">
        <f>データ!CW6</f>
        <v>【△5,790】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【167.7】</v>
      </c>
      <c r="N88" s="39" t="str">
        <f>データ!EF6</f>
        <v>【167.7】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RHTRIcVWKF3v9mDu73jAoqoICqvnFvXgsJO55rA2G9X1UKV5SbmSYGmqCMGrDrUR+lCYYDfdHJ95/H3BS6vKsw==" saltValue="v+cbEYu0xtiKGknf82rMyw==" spinCount="100000" sheet="1" objects="1" scenarios="1"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DT52:EG52"/>
    <mergeCell ref="EH52:EU52"/>
    <mergeCell ref="EV52:FI52"/>
    <mergeCell ref="DT53:EG53"/>
    <mergeCell ref="EH53:EU53"/>
    <mergeCell ref="EV53:FI53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42" t="s">
        <v>58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61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62</v>
      </c>
      <c r="B4" s="51"/>
      <c r="C4" s="51"/>
      <c r="D4" s="51"/>
      <c r="E4" s="51"/>
      <c r="F4" s="51"/>
      <c r="G4" s="51"/>
      <c r="H4" s="144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37" t="s">
        <v>63</v>
      </c>
      <c r="Z4" s="138"/>
      <c r="AA4" s="138"/>
      <c r="AB4" s="138"/>
      <c r="AC4" s="138"/>
      <c r="AD4" s="138"/>
      <c r="AE4" s="138"/>
      <c r="AF4" s="138"/>
      <c r="AG4" s="138"/>
      <c r="AH4" s="138"/>
      <c r="AI4" s="139"/>
      <c r="AJ4" s="135" t="s">
        <v>64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6" t="s">
        <v>65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7" t="s">
        <v>66</v>
      </c>
      <c r="BG4" s="138"/>
      <c r="BH4" s="138"/>
      <c r="BI4" s="138"/>
      <c r="BJ4" s="138"/>
      <c r="BK4" s="138"/>
      <c r="BL4" s="138"/>
      <c r="BM4" s="138"/>
      <c r="BN4" s="138"/>
      <c r="BO4" s="138"/>
      <c r="BP4" s="139"/>
      <c r="BQ4" s="135" t="s">
        <v>67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6" t="s">
        <v>68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 t="s">
        <v>69</v>
      </c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7" t="s">
        <v>70</v>
      </c>
      <c r="CY4" s="138"/>
      <c r="CZ4" s="138"/>
      <c r="DA4" s="138"/>
      <c r="DB4" s="138"/>
      <c r="DC4" s="138"/>
      <c r="DD4" s="138"/>
      <c r="DE4" s="138"/>
      <c r="DF4" s="138"/>
      <c r="DG4" s="138"/>
      <c r="DH4" s="139"/>
      <c r="DI4" s="140" t="s">
        <v>71</v>
      </c>
      <c r="DJ4" s="140" t="s">
        <v>72</v>
      </c>
      <c r="DK4" s="135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 t="s">
        <v>74</v>
      </c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52" t="s">
        <v>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76</v>
      </c>
      <c r="B5" s="55"/>
      <c r="C5" s="55"/>
      <c r="D5" s="55"/>
      <c r="E5" s="55"/>
      <c r="F5" s="55"/>
      <c r="G5" s="55"/>
      <c r="H5" s="56" t="s">
        <v>77</v>
      </c>
      <c r="I5" s="56" t="s">
        <v>78</v>
      </c>
      <c r="J5" s="56" t="s">
        <v>79</v>
      </c>
      <c r="K5" s="56" t="s">
        <v>80</v>
      </c>
      <c r="L5" s="56" t="s">
        <v>81</v>
      </c>
      <c r="M5" s="56" t="s">
        <v>4</v>
      </c>
      <c r="N5" s="56" t="s">
        <v>5</v>
      </c>
      <c r="O5" s="56" t="s">
        <v>82</v>
      </c>
      <c r="P5" s="56" t="s">
        <v>83</v>
      </c>
      <c r="Q5" s="56" t="s">
        <v>84</v>
      </c>
      <c r="R5" s="56" t="s">
        <v>85</v>
      </c>
      <c r="S5" s="56" t="s">
        <v>86</v>
      </c>
      <c r="T5" s="56" t="s">
        <v>7</v>
      </c>
      <c r="U5" s="56" t="s">
        <v>87</v>
      </c>
      <c r="V5" s="56" t="s">
        <v>88</v>
      </c>
      <c r="W5" s="56" t="s">
        <v>89</v>
      </c>
      <c r="X5" s="56" t="s">
        <v>18</v>
      </c>
      <c r="Y5" s="56" t="s">
        <v>90</v>
      </c>
      <c r="Z5" s="56" t="s">
        <v>91</v>
      </c>
      <c r="AA5" s="56" t="s">
        <v>92</v>
      </c>
      <c r="AB5" s="56" t="s">
        <v>93</v>
      </c>
      <c r="AC5" s="56" t="s">
        <v>94</v>
      </c>
      <c r="AD5" s="56" t="s">
        <v>95</v>
      </c>
      <c r="AE5" s="56" t="s">
        <v>96</v>
      </c>
      <c r="AF5" s="56" t="s">
        <v>97</v>
      </c>
      <c r="AG5" s="56" t="s">
        <v>98</v>
      </c>
      <c r="AH5" s="56" t="s">
        <v>99</v>
      </c>
      <c r="AI5" s="56" t="s">
        <v>100</v>
      </c>
      <c r="AJ5" s="56" t="s">
        <v>90</v>
      </c>
      <c r="AK5" s="56" t="s">
        <v>101</v>
      </c>
      <c r="AL5" s="56" t="s">
        <v>92</v>
      </c>
      <c r="AM5" s="56" t="s">
        <v>102</v>
      </c>
      <c r="AN5" s="56" t="s">
        <v>103</v>
      </c>
      <c r="AO5" s="56" t="s">
        <v>95</v>
      </c>
      <c r="AP5" s="56" t="s">
        <v>96</v>
      </c>
      <c r="AQ5" s="56" t="s">
        <v>97</v>
      </c>
      <c r="AR5" s="56" t="s">
        <v>98</v>
      </c>
      <c r="AS5" s="56" t="s">
        <v>99</v>
      </c>
      <c r="AT5" s="56" t="s">
        <v>100</v>
      </c>
      <c r="AU5" s="56" t="s">
        <v>90</v>
      </c>
      <c r="AV5" s="56" t="s">
        <v>104</v>
      </c>
      <c r="AW5" s="56" t="s">
        <v>92</v>
      </c>
      <c r="AX5" s="56" t="s">
        <v>102</v>
      </c>
      <c r="AY5" s="56" t="s">
        <v>103</v>
      </c>
      <c r="AZ5" s="56" t="s">
        <v>95</v>
      </c>
      <c r="BA5" s="56" t="s">
        <v>96</v>
      </c>
      <c r="BB5" s="56" t="s">
        <v>97</v>
      </c>
      <c r="BC5" s="56" t="s">
        <v>98</v>
      </c>
      <c r="BD5" s="56" t="s">
        <v>99</v>
      </c>
      <c r="BE5" s="56" t="s">
        <v>100</v>
      </c>
      <c r="BF5" s="56" t="s">
        <v>90</v>
      </c>
      <c r="BG5" s="56" t="s">
        <v>91</v>
      </c>
      <c r="BH5" s="56" t="s">
        <v>92</v>
      </c>
      <c r="BI5" s="56" t="s">
        <v>102</v>
      </c>
      <c r="BJ5" s="56" t="s">
        <v>94</v>
      </c>
      <c r="BK5" s="56" t="s">
        <v>95</v>
      </c>
      <c r="BL5" s="56" t="s">
        <v>96</v>
      </c>
      <c r="BM5" s="56" t="s">
        <v>97</v>
      </c>
      <c r="BN5" s="56" t="s">
        <v>98</v>
      </c>
      <c r="BO5" s="56" t="s">
        <v>99</v>
      </c>
      <c r="BP5" s="56" t="s">
        <v>100</v>
      </c>
      <c r="BQ5" s="56" t="s">
        <v>105</v>
      </c>
      <c r="BR5" s="56" t="s">
        <v>91</v>
      </c>
      <c r="BS5" s="56" t="s">
        <v>106</v>
      </c>
      <c r="BT5" s="56" t="s">
        <v>102</v>
      </c>
      <c r="BU5" s="56" t="s">
        <v>94</v>
      </c>
      <c r="BV5" s="56" t="s">
        <v>95</v>
      </c>
      <c r="BW5" s="56" t="s">
        <v>96</v>
      </c>
      <c r="BX5" s="56" t="s">
        <v>97</v>
      </c>
      <c r="BY5" s="56" t="s">
        <v>98</v>
      </c>
      <c r="BZ5" s="56" t="s">
        <v>99</v>
      </c>
      <c r="CA5" s="56" t="s">
        <v>100</v>
      </c>
      <c r="CB5" s="56" t="s">
        <v>90</v>
      </c>
      <c r="CC5" s="56" t="s">
        <v>91</v>
      </c>
      <c r="CD5" s="56" t="s">
        <v>92</v>
      </c>
      <c r="CE5" s="56" t="s">
        <v>93</v>
      </c>
      <c r="CF5" s="56" t="s">
        <v>94</v>
      </c>
      <c r="CG5" s="56" t="s">
        <v>95</v>
      </c>
      <c r="CH5" s="56" t="s">
        <v>96</v>
      </c>
      <c r="CI5" s="56" t="s">
        <v>97</v>
      </c>
      <c r="CJ5" s="56" t="s">
        <v>98</v>
      </c>
      <c r="CK5" s="56" t="s">
        <v>99</v>
      </c>
      <c r="CL5" s="56" t="s">
        <v>100</v>
      </c>
      <c r="CM5" s="56" t="s">
        <v>90</v>
      </c>
      <c r="CN5" s="56" t="s">
        <v>91</v>
      </c>
      <c r="CO5" s="56" t="s">
        <v>92</v>
      </c>
      <c r="CP5" s="56" t="s">
        <v>102</v>
      </c>
      <c r="CQ5" s="56" t="s">
        <v>103</v>
      </c>
      <c r="CR5" s="56" t="s">
        <v>95</v>
      </c>
      <c r="CS5" s="56" t="s">
        <v>96</v>
      </c>
      <c r="CT5" s="56" t="s">
        <v>97</v>
      </c>
      <c r="CU5" s="56" t="s">
        <v>98</v>
      </c>
      <c r="CV5" s="56" t="s">
        <v>99</v>
      </c>
      <c r="CW5" s="56" t="s">
        <v>100</v>
      </c>
      <c r="CX5" s="56" t="s">
        <v>90</v>
      </c>
      <c r="CY5" s="56" t="s">
        <v>104</v>
      </c>
      <c r="CZ5" s="56" t="s">
        <v>106</v>
      </c>
      <c r="DA5" s="56" t="s">
        <v>93</v>
      </c>
      <c r="DB5" s="56" t="s">
        <v>94</v>
      </c>
      <c r="DC5" s="56" t="s">
        <v>95</v>
      </c>
      <c r="DD5" s="56" t="s">
        <v>96</v>
      </c>
      <c r="DE5" s="56" t="s">
        <v>97</v>
      </c>
      <c r="DF5" s="56" t="s">
        <v>98</v>
      </c>
      <c r="DG5" s="56" t="s">
        <v>99</v>
      </c>
      <c r="DH5" s="56" t="s">
        <v>100</v>
      </c>
      <c r="DI5" s="141"/>
      <c r="DJ5" s="141"/>
      <c r="DK5" s="56" t="s">
        <v>90</v>
      </c>
      <c r="DL5" s="56" t="s">
        <v>91</v>
      </c>
      <c r="DM5" s="56" t="s">
        <v>107</v>
      </c>
      <c r="DN5" s="56" t="s">
        <v>102</v>
      </c>
      <c r="DO5" s="56" t="s">
        <v>94</v>
      </c>
      <c r="DP5" s="56" t="s">
        <v>95</v>
      </c>
      <c r="DQ5" s="56" t="s">
        <v>96</v>
      </c>
      <c r="DR5" s="56" t="s">
        <v>97</v>
      </c>
      <c r="DS5" s="56" t="s">
        <v>98</v>
      </c>
      <c r="DT5" s="56" t="s">
        <v>99</v>
      </c>
      <c r="DU5" s="56" t="s">
        <v>35</v>
      </c>
      <c r="DV5" s="56" t="s">
        <v>105</v>
      </c>
      <c r="DW5" s="56" t="s">
        <v>101</v>
      </c>
      <c r="DX5" s="56" t="s">
        <v>106</v>
      </c>
      <c r="DY5" s="56" t="s">
        <v>102</v>
      </c>
      <c r="DZ5" s="56" t="s">
        <v>94</v>
      </c>
      <c r="EA5" s="56" t="s">
        <v>95</v>
      </c>
      <c r="EB5" s="56" t="s">
        <v>96</v>
      </c>
      <c r="EC5" s="56" t="s">
        <v>97</v>
      </c>
      <c r="ED5" s="56" t="s">
        <v>98</v>
      </c>
      <c r="EE5" s="56" t="s">
        <v>99</v>
      </c>
      <c r="EF5" s="56" t="s">
        <v>100</v>
      </c>
      <c r="EG5" s="56" t="s">
        <v>108</v>
      </c>
      <c r="EH5" s="56" t="s">
        <v>109</v>
      </c>
      <c r="EI5" s="56" t="s">
        <v>110</v>
      </c>
      <c r="EJ5" s="56" t="s">
        <v>111</v>
      </c>
      <c r="EK5" s="56" t="s">
        <v>112</v>
      </c>
      <c r="EL5" s="56" t="s">
        <v>113</v>
      </c>
      <c r="EM5" s="56" t="s">
        <v>114</v>
      </c>
      <c r="EN5" s="56" t="s">
        <v>115</v>
      </c>
      <c r="EO5" s="56" t="s">
        <v>116</v>
      </c>
      <c r="EP5" s="56" t="s">
        <v>117</v>
      </c>
    </row>
    <row r="6" spans="1:146" s="66" customFormat="1" x14ac:dyDescent="0.15">
      <c r="A6" s="42" t="s">
        <v>118</v>
      </c>
      <c r="B6" s="57">
        <f>B8</f>
        <v>2018</v>
      </c>
      <c r="C6" s="57">
        <f t="shared" ref="C6:X6" si="2">C8</f>
        <v>204021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1</v>
      </c>
      <c r="H6" s="57" t="str">
        <f>SUBSTITUTE(H8,"　","")</f>
        <v>長野県松川町</v>
      </c>
      <c r="I6" s="57" t="str">
        <f t="shared" si="2"/>
        <v>信州まつかわ温泉　清流苑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Ａ２Ｂ２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3495</v>
      </c>
      <c r="R6" s="60">
        <f t="shared" si="2"/>
        <v>126</v>
      </c>
      <c r="S6" s="61">
        <f t="shared" si="2"/>
        <v>21063</v>
      </c>
      <c r="T6" s="62" t="str">
        <f t="shared" si="2"/>
        <v>導入なし</v>
      </c>
      <c r="U6" s="58">
        <f t="shared" si="2"/>
        <v>16</v>
      </c>
      <c r="V6" s="62" t="str">
        <f t="shared" si="2"/>
        <v>有</v>
      </c>
      <c r="W6" s="63">
        <f t="shared" si="2"/>
        <v>90</v>
      </c>
      <c r="X6" s="62" t="str">
        <f t="shared" si="2"/>
        <v>有</v>
      </c>
      <c r="Y6" s="64">
        <f>IF(Y8="-",NA(),Y8)</f>
        <v>100</v>
      </c>
      <c r="Z6" s="64">
        <f t="shared" ref="Z6:AH6" si="3">IF(Z8="-",NA(),Z8)</f>
        <v>103</v>
      </c>
      <c r="AA6" s="64">
        <f t="shared" si="3"/>
        <v>103</v>
      </c>
      <c r="AB6" s="64">
        <f t="shared" si="3"/>
        <v>103</v>
      </c>
      <c r="AC6" s="64">
        <f t="shared" si="3"/>
        <v>101.6</v>
      </c>
      <c r="AD6" s="64">
        <f t="shared" si="3"/>
        <v>82.6</v>
      </c>
      <c r="AE6" s="64">
        <f t="shared" si="3"/>
        <v>84.4</v>
      </c>
      <c r="AF6" s="64">
        <f t="shared" si="3"/>
        <v>83.9</v>
      </c>
      <c r="AG6" s="64">
        <f t="shared" si="3"/>
        <v>154.5</v>
      </c>
      <c r="AH6" s="64">
        <f t="shared" si="3"/>
        <v>159.9</v>
      </c>
      <c r="AI6" s="64" t="str">
        <f>IF(AI8="-","【-】","【"&amp;SUBSTITUTE(TEXT(AI8,"#,##0.0"),"-","△")&amp;"】")</f>
        <v>【112.0】</v>
      </c>
      <c r="AJ6" s="64">
        <f>IF(AJ8="-",NA(),AJ8)</f>
        <v>0</v>
      </c>
      <c r="AK6" s="64">
        <f t="shared" ref="AK6:AS6" si="4">IF(AK8="-",NA(),AK8)</f>
        <v>0</v>
      </c>
      <c r="AL6" s="64">
        <f t="shared" si="4"/>
        <v>0</v>
      </c>
      <c r="AM6" s="64">
        <f t="shared" si="4"/>
        <v>0</v>
      </c>
      <c r="AN6" s="64">
        <f t="shared" si="4"/>
        <v>0</v>
      </c>
      <c r="AO6" s="64">
        <f t="shared" si="4"/>
        <v>25.3</v>
      </c>
      <c r="AP6" s="64">
        <f t="shared" si="4"/>
        <v>23</v>
      </c>
      <c r="AQ6" s="64">
        <f t="shared" si="4"/>
        <v>21.8</v>
      </c>
      <c r="AR6" s="64">
        <f t="shared" si="4"/>
        <v>15.7</v>
      </c>
      <c r="AS6" s="64">
        <f t="shared" si="4"/>
        <v>7.6</v>
      </c>
      <c r="AT6" s="64" t="str">
        <f>IF(AT8="-","【-】","【"&amp;SUBSTITUTE(TEXT(AT8,"#,##0.0"),"-","△")&amp;"】")</f>
        <v>【19.5】</v>
      </c>
      <c r="AU6" s="59">
        <f>IF(AU8="-",NA(),AU8)</f>
        <v>0</v>
      </c>
      <c r="AV6" s="59">
        <f t="shared" ref="AV6:BD6" si="5">IF(AV8="-",NA(),AV8)</f>
        <v>0</v>
      </c>
      <c r="AW6" s="59">
        <f t="shared" si="5"/>
        <v>0</v>
      </c>
      <c r="AX6" s="59">
        <f t="shared" si="5"/>
        <v>0</v>
      </c>
      <c r="AY6" s="59">
        <f t="shared" si="5"/>
        <v>0</v>
      </c>
      <c r="AZ6" s="59">
        <f t="shared" si="5"/>
        <v>525</v>
      </c>
      <c r="BA6" s="59">
        <f t="shared" si="5"/>
        <v>503</v>
      </c>
      <c r="BB6" s="59">
        <f t="shared" si="5"/>
        <v>457</v>
      </c>
      <c r="BC6" s="59">
        <f t="shared" si="5"/>
        <v>1153</v>
      </c>
      <c r="BD6" s="59">
        <f t="shared" si="5"/>
        <v>438</v>
      </c>
      <c r="BE6" s="59" t="str">
        <f>IF(BE8="-","【-】","【"&amp;SUBSTITUTE(TEXT(BE8,"#,##0"),"-","△")&amp;"】")</f>
        <v>【4,220】</v>
      </c>
      <c r="BF6" s="64">
        <f>IF(BF8="-",NA(),BF8)</f>
        <v>37.1</v>
      </c>
      <c r="BG6" s="64">
        <f t="shared" ref="BG6:BO6" si="6">IF(BG8="-",NA(),BG8)</f>
        <v>39.1</v>
      </c>
      <c r="BH6" s="64">
        <f t="shared" si="6"/>
        <v>40.5</v>
      </c>
      <c r="BI6" s="64">
        <f t="shared" si="6"/>
        <v>39.4</v>
      </c>
      <c r="BJ6" s="64">
        <f t="shared" si="6"/>
        <v>38.6</v>
      </c>
      <c r="BK6" s="64">
        <f t="shared" si="6"/>
        <v>31.3</v>
      </c>
      <c r="BL6" s="64">
        <f t="shared" si="6"/>
        <v>31.6</v>
      </c>
      <c r="BM6" s="64">
        <f t="shared" si="6"/>
        <v>33.1</v>
      </c>
      <c r="BN6" s="64">
        <f t="shared" si="6"/>
        <v>33.799999999999997</v>
      </c>
      <c r="BO6" s="64">
        <f t="shared" si="6"/>
        <v>31.6</v>
      </c>
      <c r="BP6" s="64" t="str">
        <f>IF(BP8="-","【-】","【"&amp;SUBSTITUTE(TEXT(BP8,"#,##0.0"),"-","△")&amp;"】")</f>
        <v>【22.1】</v>
      </c>
      <c r="BQ6" s="64">
        <f>IF(BQ8="-",NA(),BQ8)</f>
        <v>35</v>
      </c>
      <c r="BR6" s="64">
        <f t="shared" ref="BR6:BZ6" si="7">IF(BR8="-",NA(),BR8)</f>
        <v>31</v>
      </c>
      <c r="BS6" s="64">
        <f t="shared" si="7"/>
        <v>30</v>
      </c>
      <c r="BT6" s="64">
        <f t="shared" si="7"/>
        <v>31.2</v>
      </c>
      <c r="BU6" s="64">
        <f t="shared" si="7"/>
        <v>33.1</v>
      </c>
      <c r="BV6" s="64">
        <f t="shared" si="7"/>
        <v>28.8</v>
      </c>
      <c r="BW6" s="64">
        <f t="shared" si="7"/>
        <v>29.3</v>
      </c>
      <c r="BX6" s="64">
        <f t="shared" si="7"/>
        <v>30.2</v>
      </c>
      <c r="BY6" s="64">
        <f t="shared" si="7"/>
        <v>28</v>
      </c>
      <c r="BZ6" s="64">
        <f t="shared" si="7"/>
        <v>26.1</v>
      </c>
      <c r="CA6" s="64" t="str">
        <f>IF(CA8="-","【-】","【"&amp;SUBSTITUTE(TEXT(CA8,"#,##0.0"),"-","△")&amp;"】")</f>
        <v>【32.5】</v>
      </c>
      <c r="CB6" s="64">
        <f>IF(CB8="-",NA(),CB8)</f>
        <v>0.4</v>
      </c>
      <c r="CC6" s="64">
        <f t="shared" ref="CC6:CK6" si="8">IF(CC8="-",NA(),CC8)</f>
        <v>2</v>
      </c>
      <c r="CD6" s="64">
        <f t="shared" si="8"/>
        <v>1.9</v>
      </c>
      <c r="CE6" s="64">
        <f t="shared" si="8"/>
        <v>2.1</v>
      </c>
      <c r="CF6" s="64">
        <f t="shared" si="8"/>
        <v>0.1</v>
      </c>
      <c r="CG6" s="64">
        <f t="shared" si="8"/>
        <v>18.600000000000001</v>
      </c>
      <c r="CH6" s="64">
        <f t="shared" si="8"/>
        <v>29.3</v>
      </c>
      <c r="CI6" s="64">
        <f t="shared" si="8"/>
        <v>17.2</v>
      </c>
      <c r="CJ6" s="64">
        <f t="shared" si="8"/>
        <v>15.2</v>
      </c>
      <c r="CK6" s="64">
        <f t="shared" si="8"/>
        <v>-279.7</v>
      </c>
      <c r="CL6" s="64" t="str">
        <f>IF(CL8="-","【-】","【"&amp;SUBSTITUTE(TEXT(CL8,"#,##0.0"),"-","△")&amp;"】")</f>
        <v>【△106.0】</v>
      </c>
      <c r="CM6" s="59">
        <f>IF(CM8="-",NA(),CM8)</f>
        <v>1420</v>
      </c>
      <c r="CN6" s="59">
        <f t="shared" ref="CN6:CV6" si="9">IF(CN8="-",NA(),CN8)</f>
        <v>18452</v>
      </c>
      <c r="CO6" s="59">
        <f t="shared" si="9"/>
        <v>17180</v>
      </c>
      <c r="CP6" s="59">
        <f t="shared" si="9"/>
        <v>16841</v>
      </c>
      <c r="CQ6" s="59">
        <f t="shared" si="9"/>
        <v>7589</v>
      </c>
      <c r="CR6" s="59">
        <f t="shared" si="9"/>
        <v>3486</v>
      </c>
      <c r="CS6" s="59">
        <f t="shared" si="9"/>
        <v>9064</v>
      </c>
      <c r="CT6" s="59">
        <f t="shared" si="9"/>
        <v>2276</v>
      </c>
      <c r="CU6" s="59">
        <f t="shared" si="9"/>
        <v>-8016</v>
      </c>
      <c r="CV6" s="59">
        <f t="shared" si="9"/>
        <v>7024</v>
      </c>
      <c r="CW6" s="59" t="str">
        <f>IF(CW8="-","【-】","【"&amp;SUBSTITUTE(TEXT(CW8,"#,##0"),"-","△")&amp;"】")</f>
        <v>【△5,790】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119</v>
      </c>
      <c r="DI6" s="60">
        <f t="shared" ref="DI6:DJ6" si="10">DI8</f>
        <v>267045</v>
      </c>
      <c r="DJ6" s="60">
        <f t="shared" si="10"/>
        <v>20000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119</v>
      </c>
      <c r="DV6" s="64">
        <f>IF(DV8="-",NA(),DV8)</f>
        <v>0</v>
      </c>
      <c r="DW6" s="64">
        <f t="shared" ref="DW6:EE6" si="11">IF(DW8="-",NA(),DW8)</f>
        <v>0</v>
      </c>
      <c r="DX6" s="64">
        <f t="shared" si="11"/>
        <v>0</v>
      </c>
      <c r="DY6" s="64">
        <f t="shared" si="11"/>
        <v>0</v>
      </c>
      <c r="DZ6" s="64">
        <f t="shared" si="11"/>
        <v>0</v>
      </c>
      <c r="EA6" s="64">
        <f t="shared" si="11"/>
        <v>141.6</v>
      </c>
      <c r="EB6" s="64">
        <f t="shared" si="11"/>
        <v>484.4</v>
      </c>
      <c r="EC6" s="64">
        <f t="shared" si="11"/>
        <v>94.3</v>
      </c>
      <c r="ED6" s="64">
        <f t="shared" si="11"/>
        <v>39.6</v>
      </c>
      <c r="EE6" s="64">
        <f t="shared" si="11"/>
        <v>34.9</v>
      </c>
      <c r="EF6" s="64" t="str">
        <f>IF(EF8="-","【-】","【"&amp;SUBSTITUTE(TEXT(EF8,"#,##0.0"),"-","△")&amp;"】")</f>
        <v>【167.7】</v>
      </c>
      <c r="EG6" s="65">
        <f>IF(EG8="-",NA(),EG8)</f>
        <v>1E-3</v>
      </c>
      <c r="EH6" s="65">
        <f t="shared" ref="EH6:EP6" si="12">IF(EH8="-",NA(),EH8)</f>
        <v>8.9999999999999998E-4</v>
      </c>
      <c r="EI6" s="65">
        <f t="shared" si="12"/>
        <v>1E-3</v>
      </c>
      <c r="EJ6" s="65">
        <f t="shared" si="12"/>
        <v>1E-3</v>
      </c>
      <c r="EK6" s="65">
        <f t="shared" si="12"/>
        <v>1E-3</v>
      </c>
      <c r="EL6" s="65">
        <f t="shared" si="12"/>
        <v>1.6999999999999999E-3</v>
      </c>
      <c r="EM6" s="65">
        <f t="shared" si="12"/>
        <v>4.8999999999999998E-3</v>
      </c>
      <c r="EN6" s="65">
        <f t="shared" si="12"/>
        <v>1.5E-3</v>
      </c>
      <c r="EO6" s="65">
        <f t="shared" si="12"/>
        <v>1.5E-3</v>
      </c>
      <c r="EP6" s="65">
        <f t="shared" si="12"/>
        <v>1.1999999999999999E-3</v>
      </c>
    </row>
    <row r="7" spans="1:146" s="66" customFormat="1" x14ac:dyDescent="0.15">
      <c r="A7" s="42" t="s">
        <v>120</v>
      </c>
      <c r="B7" s="57">
        <f t="shared" ref="B7:X7" si="13">B8</f>
        <v>2018</v>
      </c>
      <c r="C7" s="57">
        <f t="shared" si="13"/>
        <v>204021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1</v>
      </c>
      <c r="H7" s="57" t="str">
        <f t="shared" si="13"/>
        <v>長野県　松川町</v>
      </c>
      <c r="I7" s="57" t="str">
        <f t="shared" si="13"/>
        <v>信州まつかわ温泉　清流苑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Ａ２Ｂ２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3495</v>
      </c>
      <c r="R7" s="60">
        <f t="shared" si="13"/>
        <v>126</v>
      </c>
      <c r="S7" s="61">
        <f t="shared" si="13"/>
        <v>21063</v>
      </c>
      <c r="T7" s="62" t="str">
        <f t="shared" si="13"/>
        <v>導入なし</v>
      </c>
      <c r="U7" s="58">
        <f t="shared" si="13"/>
        <v>16</v>
      </c>
      <c r="V7" s="62" t="str">
        <f t="shared" si="13"/>
        <v>有</v>
      </c>
      <c r="W7" s="63">
        <f t="shared" si="13"/>
        <v>90</v>
      </c>
      <c r="X7" s="62" t="str">
        <f t="shared" si="13"/>
        <v>有</v>
      </c>
      <c r="Y7" s="64">
        <f>Y8</f>
        <v>100</v>
      </c>
      <c r="Z7" s="64">
        <f t="shared" ref="Z7:AH7" si="14">Z8</f>
        <v>103</v>
      </c>
      <c r="AA7" s="64">
        <f t="shared" si="14"/>
        <v>103</v>
      </c>
      <c r="AB7" s="64">
        <f t="shared" si="14"/>
        <v>103</v>
      </c>
      <c r="AC7" s="64">
        <f t="shared" si="14"/>
        <v>101.6</v>
      </c>
      <c r="AD7" s="64">
        <f t="shared" si="14"/>
        <v>82.6</v>
      </c>
      <c r="AE7" s="64">
        <f t="shared" si="14"/>
        <v>84.4</v>
      </c>
      <c r="AF7" s="64">
        <f t="shared" si="14"/>
        <v>83.9</v>
      </c>
      <c r="AG7" s="64">
        <f t="shared" si="14"/>
        <v>154.5</v>
      </c>
      <c r="AH7" s="64">
        <f t="shared" si="14"/>
        <v>159.9</v>
      </c>
      <c r="AI7" s="64"/>
      <c r="AJ7" s="64">
        <f>AJ8</f>
        <v>0</v>
      </c>
      <c r="AK7" s="64">
        <f t="shared" ref="AK7:AS7" si="15">AK8</f>
        <v>0</v>
      </c>
      <c r="AL7" s="64">
        <f t="shared" si="15"/>
        <v>0</v>
      </c>
      <c r="AM7" s="64">
        <f t="shared" si="15"/>
        <v>0</v>
      </c>
      <c r="AN7" s="64">
        <f t="shared" si="15"/>
        <v>0</v>
      </c>
      <c r="AO7" s="64">
        <f t="shared" si="15"/>
        <v>25.3</v>
      </c>
      <c r="AP7" s="64">
        <f t="shared" si="15"/>
        <v>23</v>
      </c>
      <c r="AQ7" s="64">
        <f t="shared" si="15"/>
        <v>21.8</v>
      </c>
      <c r="AR7" s="64">
        <f t="shared" si="15"/>
        <v>15.7</v>
      </c>
      <c r="AS7" s="64">
        <f t="shared" si="15"/>
        <v>7.6</v>
      </c>
      <c r="AT7" s="64"/>
      <c r="AU7" s="59">
        <f>AU8</f>
        <v>0</v>
      </c>
      <c r="AV7" s="59">
        <f t="shared" ref="AV7:BD7" si="16">AV8</f>
        <v>0</v>
      </c>
      <c r="AW7" s="59">
        <f t="shared" si="16"/>
        <v>0</v>
      </c>
      <c r="AX7" s="59">
        <f t="shared" si="16"/>
        <v>0</v>
      </c>
      <c r="AY7" s="59">
        <f t="shared" si="16"/>
        <v>0</v>
      </c>
      <c r="AZ7" s="59">
        <f t="shared" si="16"/>
        <v>525</v>
      </c>
      <c r="BA7" s="59">
        <f t="shared" si="16"/>
        <v>503</v>
      </c>
      <c r="BB7" s="59">
        <f t="shared" si="16"/>
        <v>457</v>
      </c>
      <c r="BC7" s="59">
        <f t="shared" si="16"/>
        <v>1153</v>
      </c>
      <c r="BD7" s="59">
        <f t="shared" si="16"/>
        <v>438</v>
      </c>
      <c r="BE7" s="59"/>
      <c r="BF7" s="64">
        <f>BF8</f>
        <v>37.1</v>
      </c>
      <c r="BG7" s="64">
        <f t="shared" ref="BG7:BO7" si="17">BG8</f>
        <v>39.1</v>
      </c>
      <c r="BH7" s="64">
        <f t="shared" si="17"/>
        <v>40.5</v>
      </c>
      <c r="BI7" s="64">
        <f t="shared" si="17"/>
        <v>39.4</v>
      </c>
      <c r="BJ7" s="64">
        <f t="shared" si="17"/>
        <v>38.6</v>
      </c>
      <c r="BK7" s="64">
        <f t="shared" si="17"/>
        <v>31.3</v>
      </c>
      <c r="BL7" s="64">
        <f t="shared" si="17"/>
        <v>31.6</v>
      </c>
      <c r="BM7" s="64">
        <f t="shared" si="17"/>
        <v>33.1</v>
      </c>
      <c r="BN7" s="64">
        <f t="shared" si="17"/>
        <v>33.799999999999997</v>
      </c>
      <c r="BO7" s="64">
        <f t="shared" si="17"/>
        <v>31.6</v>
      </c>
      <c r="BP7" s="64"/>
      <c r="BQ7" s="64">
        <f>BQ8</f>
        <v>35</v>
      </c>
      <c r="BR7" s="64">
        <f t="shared" ref="BR7:BZ7" si="18">BR8</f>
        <v>31</v>
      </c>
      <c r="BS7" s="64">
        <f t="shared" si="18"/>
        <v>30</v>
      </c>
      <c r="BT7" s="64">
        <f t="shared" si="18"/>
        <v>31.2</v>
      </c>
      <c r="BU7" s="64">
        <f t="shared" si="18"/>
        <v>33.1</v>
      </c>
      <c r="BV7" s="64">
        <f t="shared" si="18"/>
        <v>28.8</v>
      </c>
      <c r="BW7" s="64">
        <f t="shared" si="18"/>
        <v>29.3</v>
      </c>
      <c r="BX7" s="64">
        <f t="shared" si="18"/>
        <v>30.2</v>
      </c>
      <c r="BY7" s="64">
        <f t="shared" si="18"/>
        <v>28</v>
      </c>
      <c r="BZ7" s="64">
        <f t="shared" si="18"/>
        <v>26.1</v>
      </c>
      <c r="CA7" s="64"/>
      <c r="CB7" s="64">
        <f>CB8</f>
        <v>0.4</v>
      </c>
      <c r="CC7" s="64">
        <f t="shared" ref="CC7:CK7" si="19">CC8</f>
        <v>2</v>
      </c>
      <c r="CD7" s="64">
        <f t="shared" si="19"/>
        <v>1.9</v>
      </c>
      <c r="CE7" s="64">
        <f t="shared" si="19"/>
        <v>2.1</v>
      </c>
      <c r="CF7" s="64">
        <f t="shared" si="19"/>
        <v>0.1</v>
      </c>
      <c r="CG7" s="64">
        <f t="shared" si="19"/>
        <v>18.600000000000001</v>
      </c>
      <c r="CH7" s="64">
        <f t="shared" si="19"/>
        <v>29.3</v>
      </c>
      <c r="CI7" s="64">
        <f t="shared" si="19"/>
        <v>17.2</v>
      </c>
      <c r="CJ7" s="64">
        <f t="shared" si="19"/>
        <v>15.2</v>
      </c>
      <c r="CK7" s="64">
        <f t="shared" si="19"/>
        <v>-279.7</v>
      </c>
      <c r="CL7" s="64"/>
      <c r="CM7" s="59">
        <f>CM8</f>
        <v>1420</v>
      </c>
      <c r="CN7" s="59">
        <f t="shared" ref="CN7:CV7" si="20">CN8</f>
        <v>18452</v>
      </c>
      <c r="CO7" s="59">
        <f t="shared" si="20"/>
        <v>17180</v>
      </c>
      <c r="CP7" s="59">
        <f t="shared" si="20"/>
        <v>16841</v>
      </c>
      <c r="CQ7" s="59">
        <f t="shared" si="20"/>
        <v>7589</v>
      </c>
      <c r="CR7" s="59">
        <f t="shared" si="20"/>
        <v>3486</v>
      </c>
      <c r="CS7" s="59">
        <f t="shared" si="20"/>
        <v>9064</v>
      </c>
      <c r="CT7" s="59">
        <f t="shared" si="20"/>
        <v>2276</v>
      </c>
      <c r="CU7" s="59">
        <f t="shared" si="20"/>
        <v>-8016</v>
      </c>
      <c r="CV7" s="59">
        <f t="shared" si="20"/>
        <v>7024</v>
      </c>
      <c r="CW7" s="59"/>
      <c r="CX7" s="64" t="s">
        <v>121</v>
      </c>
      <c r="CY7" s="64" t="s">
        <v>121</v>
      </c>
      <c r="CZ7" s="64" t="s">
        <v>121</v>
      </c>
      <c r="DA7" s="64" t="s">
        <v>121</v>
      </c>
      <c r="DB7" s="64" t="s">
        <v>121</v>
      </c>
      <c r="DC7" s="64" t="s">
        <v>121</v>
      </c>
      <c r="DD7" s="64" t="s">
        <v>121</v>
      </c>
      <c r="DE7" s="64" t="s">
        <v>121</v>
      </c>
      <c r="DF7" s="64" t="s">
        <v>121</v>
      </c>
      <c r="DG7" s="64" t="s">
        <v>119</v>
      </c>
      <c r="DH7" s="64"/>
      <c r="DI7" s="60">
        <f>DI8</f>
        <v>267045</v>
      </c>
      <c r="DJ7" s="60">
        <f>DJ8</f>
        <v>20000</v>
      </c>
      <c r="DK7" s="64" t="s">
        <v>121</v>
      </c>
      <c r="DL7" s="64" t="s">
        <v>121</v>
      </c>
      <c r="DM7" s="64" t="s">
        <v>121</v>
      </c>
      <c r="DN7" s="64" t="s">
        <v>121</v>
      </c>
      <c r="DO7" s="64" t="s">
        <v>121</v>
      </c>
      <c r="DP7" s="64" t="s">
        <v>121</v>
      </c>
      <c r="DQ7" s="64" t="s">
        <v>121</v>
      </c>
      <c r="DR7" s="64" t="s">
        <v>121</v>
      </c>
      <c r="DS7" s="64" t="s">
        <v>121</v>
      </c>
      <c r="DT7" s="64" t="s">
        <v>119</v>
      </c>
      <c r="DU7" s="64"/>
      <c r="DV7" s="64">
        <f>DV8</f>
        <v>0</v>
      </c>
      <c r="DW7" s="64">
        <f t="shared" ref="DW7:EE7" si="21">DW8</f>
        <v>0</v>
      </c>
      <c r="DX7" s="64">
        <f t="shared" si="21"/>
        <v>0</v>
      </c>
      <c r="DY7" s="64">
        <f t="shared" si="21"/>
        <v>0</v>
      </c>
      <c r="DZ7" s="64">
        <f t="shared" si="21"/>
        <v>0</v>
      </c>
      <c r="EA7" s="64">
        <f t="shared" si="21"/>
        <v>141.6</v>
      </c>
      <c r="EB7" s="64">
        <f t="shared" si="21"/>
        <v>484.4</v>
      </c>
      <c r="EC7" s="64">
        <f t="shared" si="21"/>
        <v>94.3</v>
      </c>
      <c r="ED7" s="64">
        <f t="shared" si="21"/>
        <v>39.6</v>
      </c>
      <c r="EE7" s="64">
        <f t="shared" si="21"/>
        <v>34.9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204021</v>
      </c>
      <c r="D8" s="67">
        <v>47</v>
      </c>
      <c r="E8" s="67">
        <v>11</v>
      </c>
      <c r="F8" s="67">
        <v>1</v>
      </c>
      <c r="G8" s="67">
        <v>1</v>
      </c>
      <c r="H8" s="67" t="s">
        <v>122</v>
      </c>
      <c r="I8" s="67" t="s">
        <v>123</v>
      </c>
      <c r="J8" s="67" t="s">
        <v>124</v>
      </c>
      <c r="K8" s="67" t="s">
        <v>125</v>
      </c>
      <c r="L8" s="67" t="s">
        <v>126</v>
      </c>
      <c r="M8" s="67" t="s">
        <v>127</v>
      </c>
      <c r="N8" s="67" t="s">
        <v>128</v>
      </c>
      <c r="O8" s="68" t="s">
        <v>129</v>
      </c>
      <c r="P8" s="68" t="s">
        <v>129</v>
      </c>
      <c r="Q8" s="69">
        <v>3495</v>
      </c>
      <c r="R8" s="69">
        <v>126</v>
      </c>
      <c r="S8" s="70">
        <v>21063</v>
      </c>
      <c r="T8" s="71" t="s">
        <v>130</v>
      </c>
      <c r="U8" s="68">
        <v>16</v>
      </c>
      <c r="V8" s="71" t="s">
        <v>131</v>
      </c>
      <c r="W8" s="72">
        <v>90</v>
      </c>
      <c r="X8" s="71" t="s">
        <v>131</v>
      </c>
      <c r="Y8" s="73">
        <v>100</v>
      </c>
      <c r="Z8" s="73">
        <v>103</v>
      </c>
      <c r="AA8" s="73">
        <v>103</v>
      </c>
      <c r="AB8" s="73">
        <v>103</v>
      </c>
      <c r="AC8" s="73">
        <v>101.6</v>
      </c>
      <c r="AD8" s="73">
        <v>82.6</v>
      </c>
      <c r="AE8" s="73">
        <v>84.4</v>
      </c>
      <c r="AF8" s="73">
        <v>83.9</v>
      </c>
      <c r="AG8" s="73">
        <v>154.5</v>
      </c>
      <c r="AH8" s="73">
        <v>159.9</v>
      </c>
      <c r="AI8" s="73">
        <v>112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25.3</v>
      </c>
      <c r="AP8" s="73">
        <v>23</v>
      </c>
      <c r="AQ8" s="73">
        <v>21.8</v>
      </c>
      <c r="AR8" s="73">
        <v>15.7</v>
      </c>
      <c r="AS8" s="73">
        <v>7.6</v>
      </c>
      <c r="AT8" s="73">
        <v>19.5</v>
      </c>
      <c r="AU8" s="74">
        <v>0</v>
      </c>
      <c r="AV8" s="74">
        <v>0</v>
      </c>
      <c r="AW8" s="74">
        <v>0</v>
      </c>
      <c r="AX8" s="74">
        <v>0</v>
      </c>
      <c r="AY8" s="74">
        <v>0</v>
      </c>
      <c r="AZ8" s="74">
        <v>525</v>
      </c>
      <c r="BA8" s="74">
        <v>503</v>
      </c>
      <c r="BB8" s="74">
        <v>457</v>
      </c>
      <c r="BC8" s="74">
        <v>1153</v>
      </c>
      <c r="BD8" s="74">
        <v>438</v>
      </c>
      <c r="BE8" s="74">
        <v>4220</v>
      </c>
      <c r="BF8" s="73">
        <v>37.1</v>
      </c>
      <c r="BG8" s="73">
        <v>39.1</v>
      </c>
      <c r="BH8" s="73">
        <v>40.5</v>
      </c>
      <c r="BI8" s="73">
        <v>39.4</v>
      </c>
      <c r="BJ8" s="73">
        <v>38.6</v>
      </c>
      <c r="BK8" s="73">
        <v>31.3</v>
      </c>
      <c r="BL8" s="73">
        <v>31.6</v>
      </c>
      <c r="BM8" s="73">
        <v>33.1</v>
      </c>
      <c r="BN8" s="73">
        <v>33.799999999999997</v>
      </c>
      <c r="BO8" s="73">
        <v>31.6</v>
      </c>
      <c r="BP8" s="73">
        <v>22.1</v>
      </c>
      <c r="BQ8" s="73">
        <v>35</v>
      </c>
      <c r="BR8" s="73">
        <v>31</v>
      </c>
      <c r="BS8" s="73">
        <v>30</v>
      </c>
      <c r="BT8" s="73">
        <v>31.2</v>
      </c>
      <c r="BU8" s="73">
        <v>33.1</v>
      </c>
      <c r="BV8" s="73">
        <v>28.8</v>
      </c>
      <c r="BW8" s="73">
        <v>29.3</v>
      </c>
      <c r="BX8" s="73">
        <v>30.2</v>
      </c>
      <c r="BY8" s="73">
        <v>28</v>
      </c>
      <c r="BZ8" s="73">
        <v>26.1</v>
      </c>
      <c r="CA8" s="73">
        <v>32.5</v>
      </c>
      <c r="CB8" s="73">
        <v>0.4</v>
      </c>
      <c r="CC8" s="73">
        <v>2</v>
      </c>
      <c r="CD8" s="73">
        <v>1.9</v>
      </c>
      <c r="CE8" s="75">
        <v>2.1</v>
      </c>
      <c r="CF8" s="75">
        <v>0.1</v>
      </c>
      <c r="CG8" s="73">
        <v>18.600000000000001</v>
      </c>
      <c r="CH8" s="73">
        <v>29.3</v>
      </c>
      <c r="CI8" s="73">
        <v>17.2</v>
      </c>
      <c r="CJ8" s="73">
        <v>15.2</v>
      </c>
      <c r="CK8" s="73">
        <v>-279.7</v>
      </c>
      <c r="CL8" s="73">
        <v>-106</v>
      </c>
      <c r="CM8" s="74">
        <v>1420</v>
      </c>
      <c r="CN8" s="74">
        <v>18452</v>
      </c>
      <c r="CO8" s="74">
        <v>17180</v>
      </c>
      <c r="CP8" s="74">
        <v>16841</v>
      </c>
      <c r="CQ8" s="74">
        <v>7589</v>
      </c>
      <c r="CR8" s="74">
        <v>3486</v>
      </c>
      <c r="CS8" s="74">
        <v>9064</v>
      </c>
      <c r="CT8" s="74">
        <v>2276</v>
      </c>
      <c r="CU8" s="74">
        <v>-8016</v>
      </c>
      <c r="CV8" s="74">
        <v>7024</v>
      </c>
      <c r="CW8" s="74">
        <v>-5790</v>
      </c>
      <c r="CX8" s="73" t="s">
        <v>132</v>
      </c>
      <c r="CY8" s="73" t="s">
        <v>132</v>
      </c>
      <c r="CZ8" s="73" t="s">
        <v>132</v>
      </c>
      <c r="DA8" s="73" t="s">
        <v>132</v>
      </c>
      <c r="DB8" s="73" t="s">
        <v>132</v>
      </c>
      <c r="DC8" s="73" t="s">
        <v>132</v>
      </c>
      <c r="DD8" s="73" t="s">
        <v>132</v>
      </c>
      <c r="DE8" s="73" t="s">
        <v>132</v>
      </c>
      <c r="DF8" s="73" t="s">
        <v>132</v>
      </c>
      <c r="DG8" s="73" t="s">
        <v>132</v>
      </c>
      <c r="DH8" s="73" t="s">
        <v>132</v>
      </c>
      <c r="DI8" s="69">
        <v>267045</v>
      </c>
      <c r="DJ8" s="69">
        <v>20000</v>
      </c>
      <c r="DK8" s="73" t="s">
        <v>132</v>
      </c>
      <c r="DL8" s="73" t="s">
        <v>132</v>
      </c>
      <c r="DM8" s="73" t="s">
        <v>132</v>
      </c>
      <c r="DN8" s="73" t="s">
        <v>132</v>
      </c>
      <c r="DO8" s="73" t="s">
        <v>132</v>
      </c>
      <c r="DP8" s="73" t="s">
        <v>132</v>
      </c>
      <c r="DQ8" s="73" t="s">
        <v>132</v>
      </c>
      <c r="DR8" s="73" t="s">
        <v>132</v>
      </c>
      <c r="DS8" s="73" t="s">
        <v>132</v>
      </c>
      <c r="DT8" s="73" t="s">
        <v>132</v>
      </c>
      <c r="DU8" s="73" t="s">
        <v>132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141.6</v>
      </c>
      <c r="EB8" s="73">
        <v>484.4</v>
      </c>
      <c r="EC8" s="73">
        <v>94.3</v>
      </c>
      <c r="ED8" s="73">
        <v>39.6</v>
      </c>
      <c r="EE8" s="73">
        <v>34.9</v>
      </c>
      <c r="EF8" s="73">
        <v>167.7</v>
      </c>
      <c r="EG8" s="76">
        <v>1E-3</v>
      </c>
      <c r="EH8" s="77">
        <v>8.9999999999999998E-4</v>
      </c>
      <c r="EI8" s="77">
        <v>1E-3</v>
      </c>
      <c r="EJ8" s="77">
        <v>1E-3</v>
      </c>
      <c r="EK8" s="77">
        <v>1E-3</v>
      </c>
      <c r="EL8" s="77">
        <v>1.6999999999999999E-3</v>
      </c>
      <c r="EM8" s="77">
        <v>4.8999999999999998E-3</v>
      </c>
      <c r="EN8" s="77">
        <v>1.5E-3</v>
      </c>
      <c r="EO8" s="77">
        <v>1.5E-3</v>
      </c>
      <c r="EP8" s="77">
        <v>1.1999999999999999E-3</v>
      </c>
    </row>
    <row r="9" spans="1:146" x14ac:dyDescent="0.15"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80"/>
      <c r="BJ9" s="80"/>
      <c r="BK9" s="79"/>
      <c r="BL9" s="79"/>
      <c r="BM9" s="79"/>
      <c r="BN9" s="79"/>
      <c r="BO9" s="79"/>
      <c r="BP9" s="79"/>
      <c r="BQ9" s="79"/>
      <c r="BR9" s="79"/>
      <c r="BS9" s="79"/>
      <c r="BT9" s="80"/>
      <c r="BU9" s="80"/>
      <c r="BV9" s="79"/>
      <c r="BW9" s="79"/>
      <c r="BX9" s="79"/>
      <c r="BY9" s="79"/>
      <c r="BZ9" s="79"/>
      <c r="CA9" s="79"/>
      <c r="CB9" s="79"/>
      <c r="CC9" s="79"/>
      <c r="CD9" s="79"/>
      <c r="CE9" s="81"/>
      <c r="CF9" s="81"/>
      <c r="CG9" s="79"/>
      <c r="CH9" s="79"/>
      <c r="CI9" s="79"/>
      <c r="CJ9" s="79"/>
      <c r="CK9" s="79"/>
      <c r="CL9" s="79"/>
      <c r="CM9" s="79"/>
      <c r="CN9" s="79"/>
      <c r="CO9" s="79"/>
      <c r="CP9" s="80"/>
      <c r="CQ9" s="80"/>
      <c r="CR9" s="79"/>
      <c r="CS9" s="79"/>
      <c r="CT9" s="79"/>
      <c r="CU9" s="79"/>
      <c r="CV9" s="79"/>
      <c r="CW9" s="79"/>
      <c r="CX9" s="79"/>
      <c r="CY9" s="79"/>
      <c r="CZ9" s="79"/>
      <c r="DA9" s="80"/>
      <c r="DB9" s="80"/>
      <c r="DC9" s="79"/>
      <c r="DD9" s="79"/>
      <c r="DE9" s="79"/>
      <c r="DF9" s="79"/>
      <c r="DG9" s="79"/>
      <c r="DH9" s="79"/>
      <c r="DI9" s="78"/>
      <c r="DJ9" s="78"/>
      <c r="DK9" s="79"/>
      <c r="DL9" s="79"/>
      <c r="DM9" s="79"/>
      <c r="DN9" s="80"/>
      <c r="DO9" s="80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</row>
    <row r="10" spans="1:146" x14ac:dyDescent="0.15">
      <c r="A10" s="82"/>
      <c r="B10" s="82" t="s">
        <v>133</v>
      </c>
      <c r="C10" s="82" t="s">
        <v>134</v>
      </c>
      <c r="D10" s="82" t="s">
        <v>135</v>
      </c>
      <c r="E10" s="82" t="s">
        <v>136</v>
      </c>
      <c r="F10" s="82" t="s">
        <v>137</v>
      </c>
      <c r="O10" s="78"/>
      <c r="P10" s="78"/>
      <c r="Q10" s="78"/>
      <c r="R10" s="78"/>
      <c r="S10" s="79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79"/>
      <c r="AG10" s="79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8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8"/>
      <c r="BE10" s="78"/>
      <c r="BF10" s="78"/>
      <c r="BG10" s="79"/>
      <c r="BH10" s="79"/>
      <c r="BI10" s="79"/>
      <c r="BJ10" s="79"/>
      <c r="BK10" s="79"/>
      <c r="BL10" s="79"/>
      <c r="BM10" s="79"/>
      <c r="BN10" s="79"/>
      <c r="BO10" s="78"/>
      <c r="BP10" s="79"/>
      <c r="BQ10" s="78"/>
      <c r="BR10" s="79"/>
      <c r="BS10" s="79"/>
      <c r="BT10" s="79"/>
      <c r="BU10" s="79"/>
      <c r="BV10" s="79"/>
      <c r="BW10" s="79"/>
      <c r="BX10" s="79"/>
      <c r="BY10" s="79"/>
      <c r="BZ10" s="78"/>
      <c r="CA10" s="79"/>
      <c r="CB10" s="78"/>
      <c r="CC10" s="79"/>
      <c r="CD10" s="79"/>
      <c r="CE10" s="79"/>
      <c r="CF10" s="79"/>
      <c r="CG10" s="79"/>
      <c r="CH10" s="79"/>
      <c r="CI10" s="79"/>
      <c r="CJ10" s="79"/>
      <c r="CK10" s="78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8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8"/>
      <c r="DH10" s="79"/>
      <c r="DI10" s="78"/>
      <c r="DJ10" s="78"/>
      <c r="DK10" s="79"/>
      <c r="DL10" s="79"/>
      <c r="DM10" s="79"/>
      <c r="DN10" s="79"/>
      <c r="DO10" s="79"/>
      <c r="DP10" s="79"/>
      <c r="DQ10" s="79"/>
      <c r="DR10" s="79"/>
      <c r="DS10" s="79"/>
      <c r="DT10" s="78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8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8"/>
    </row>
    <row r="11" spans="1:146" x14ac:dyDescent="0.15">
      <c r="A11" s="82" t="s">
        <v>52</v>
      </c>
      <c r="B11" s="83">
        <f>DATEVALUE($B$6-4&amp;"年1月1日")</f>
        <v>41640</v>
      </c>
      <c r="C11" s="83">
        <f>DATEVALUE($B$6-3&amp;"年1月1日")</f>
        <v>42005</v>
      </c>
      <c r="D11" s="83">
        <f>DATEVALUE($B$6-2&amp;"年1月1日")</f>
        <v>42370</v>
      </c>
      <c r="E11" s="83">
        <f>DATEVALUE($B$6-1&amp;"年1月1日")</f>
        <v>42736</v>
      </c>
      <c r="F11" s="83">
        <f>DATEVALUE($B$6&amp;"年1月1日")</f>
        <v>43101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9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9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</row>
    <row r="12" spans="1:146" x14ac:dyDescent="0.15"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</row>
    <row r="13" spans="1:146" x14ac:dyDescent="0.15"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</row>
    <row r="14" spans="1:146" x14ac:dyDescent="0.15"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</row>
    <row r="15" spans="1:146" x14ac:dyDescent="0.15"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</row>
    <row r="16" spans="1:146" x14ac:dyDescent="0.15"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</row>
    <row r="17" spans="15:146" x14ac:dyDescent="0.15"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</row>
    <row r="18" spans="15:146" x14ac:dyDescent="0.15"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</row>
    <row r="19" spans="15:146" x14ac:dyDescent="0.15"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</row>
    <row r="20" spans="15:146" x14ac:dyDescent="0.15"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2020-01-24T01:58:42Z</cp:lastPrinted>
  <dcterms:created xsi:type="dcterms:W3CDTF">2019-12-05T07:18:24Z</dcterms:created>
  <dcterms:modified xsi:type="dcterms:W3CDTF">2020-02-20T02:40:48Z</dcterms:modified>
</cp:coreProperties>
</file>