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105" windowWidth="14940" windowHeight="783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W10" i="4"/>
  <c r="P10" i="4"/>
  <c r="B10" i="4"/>
  <c r="BB8" i="4"/>
  <c r="AT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<sst xmlns="http://schemas.openxmlformats.org/spreadsheetml/2006/main" count="235" uniqueCount="123">
  <si>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</si>
  <si>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</si>
  <si>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</si>
  <si>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</si>
  <si>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</si>
  <si>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</si>
  <si>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</si>
  <si>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</si>
  <si>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</si>
  <si>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</si>
  <si>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</si>
  <si>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</si>
  <si>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</si>
  <si>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</si>
  <si>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</si>
  <si>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</si>
  <si>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</si>
  <si>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</si>
  <si>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</si>
  <si>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</si>
  <si>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</si>
  <si>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</si>
  <si>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</si>
  <si>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</si>
  <si>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</si>
  <si>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</si>
  <si>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</si>
  <si>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</si>
  <si>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</si>
  <si>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</si>
  <si>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</si>
  <si>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</si>
  <si>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</si>
  <si>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</si>
  <si>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</si>
  <si>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</si>
  <si>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</si>
  <si>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</si>
  <si>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</si>
  <si>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</si>
  <si>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</si>
  <si>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</si>
  <si>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</si>
  <si>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</si>
  <si>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</si>
  <si>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</si>
  <si>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</si>
  <si>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</si>
  <si>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</si>
  <si>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</si>
  <si>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</si>
  <si>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</si>
  <si>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</si>
  <si>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</si>
  <si>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</si>
  <si>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</si>
  <si>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</si>
  <si>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</si>
  <si>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</si>
  <si>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</si>
  <si>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</si>
  <si>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</si>
  <si>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</si>
  <si>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</si>
  <si>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</si>
  <si>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</si>
  <si>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</si>
  <si>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</si>
  <si>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</si>
  <si>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</si>
  <si>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</si>
  <si>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</si>
  <si>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</si>
  <si>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</si>
  <si>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</si>
  <si>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</si>
  <si>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</si>
  <si>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</si>
  <si>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</si>
  <si>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</si>
  <si>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</si>
  <si>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</si>
  <si>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</si>
  <si>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</si>
  <si>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</si>
  <si>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</si>
  <si>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</si>
  <si>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</si>
  <si>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</si>
  <si>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</si>
  <si>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</si>
  <si>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</si>
  <si>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</si>
  <si>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</si>
  <si>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</si>
  <si>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</si>
  <si>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</si>
  <si>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</si>
  <si>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</si>
  <si>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</si>
  <si>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</si>
  <si>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</si>
  <si>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</si>
  <si>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</si>
  <si>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</si>
  <si>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</si>
  <si>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</si>
  <si>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</si>
  <si>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上田市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</si>
  <si>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</si>
  <si>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</si>
  <si>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</si>
  <si>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</si>
  <si>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</si>
  <si>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</si>
  <si>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</si>
  <si>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</si>
  <si>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</si>
  <si>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</si>
  <si>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</si>
  <si>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　有形固定資産減価償却率は、みなし償却制度の廃止に伴い、平成26年度から大幅な増加となった。管渠と処理場別に平成28年度の有形固定資産減価償却率を見ると、管渠は約25％、処理場は約55％で、処理場の機械設備は管渠より法定耐用年数が短い分、老朽化が進んでいる。
　管渠は法定耐用年数に達していないため、管渠老朽化率、管渠改善率はともに0％となっている。
</t>
    <phoneticPr fontId="7"/>
  </si>
  <si>
    <t xml:space="preserve">　平成25年度まで毎年純損失が発生し、平成25年度末で8億1,938万円余の累積欠損金を計上していた。平成26年度の会計基準見直しによる長期前受金戻入の計上により、累積欠損金が全て解消され、累積欠損金比率は平成26年度から0％となった。
　経常収支比率は、長期前受金戻入の計上により、単年度の収支が改善され、平成26年度から100％を上回るようになり、平成28年度では110.11％で純利益が生じた。
　経費回収率では、平成28年度で95.85％と平均値より高いものの、使用料で経費を回収できておらず、一般会計繰入金で補てんしている状況である。
　流動比率は、借入資本金制度の廃止に伴い、1年以内に償還する企業債が流動負債へ計上されたことで平成26年度から極端に減少したものの、短期支払能力の目安である100％を上回っている。
　企業債残高対事業規模比率は、企業債の償還により減少傾向にあるが、必要な更新を行いつつ、適正な使用料収入を維持する必要がある。
　汚水処理原価は、減価償却費と支払利息の減により減少傾向にあるが、施設の老朽化が進む中、今後の更新による汚水処理原価の上昇が考えられる。
　施設利用率は、人口減少や節水機器の普及等の社会情勢の変化により、人口や処理水量について、計画値と現状にかい離が発生し、50％台を推移しており、処理能力に余剰が生じている。
　水洗化率は、毎年度、類似団体平均値を大幅に上回り、堅調に伸びている。
</t>
    <rPh sb="76" eb="78">
      <t>ケイジョウ</t>
    </rPh>
    <rPh sb="136" eb="138">
      <t>ケイジョウ</t>
    </rPh>
    <rPh sb="291" eb="292">
      <t>トモナ</t>
    </rPh>
    <rPh sb="331" eb="333">
      <t>ゲンショウ</t>
    </rPh>
    <rPh sb="346" eb="348">
      <t>メヤス</t>
    </rPh>
    <rPh sb="356" eb="358">
      <t>ウワマワ</t>
    </rPh>
    <rPh sb="390" eb="392">
      <t>ケイコウ</t>
    </rPh>
    <phoneticPr fontId="7"/>
  </si>
  <si>
    <t>　現状は概ね健全経営を維持しているが、今後、人口減少による使用料収入の減少と、老朽化の進んだ施設の更新費用、修繕費用の増加が見込まれる。
　更新を迎える処理場について、公共下水道への統合や農業集落排水施設同士の統合を検討し、一部の処理場は平成28年度から公共下水道への統合事業に着手した。統合を計画的に進め、施設運営の効率化を図る。
　また、統合が困難な施設については、計画的に更新を行っていく。
　</t>
    <rPh sb="1" eb="3">
      <t>ゲンジョウ</t>
    </rPh>
    <rPh sb="4" eb="5">
      <t>オオム</t>
    </rPh>
    <rPh sb="6" eb="8">
      <t>ケンゼン</t>
    </rPh>
    <rPh sb="8" eb="10">
      <t>ケイエイ</t>
    </rPh>
    <rPh sb="11" eb="13">
      <t>イジ</t>
    </rPh>
    <rPh sb="39" eb="42">
      <t>ロウキュウカ</t>
    </rPh>
    <rPh sb="43" eb="44">
      <t>スス</t>
    </rPh>
    <rPh sb="94" eb="96">
      <t>ノウギョウ</t>
    </rPh>
    <rPh sb="96" eb="98">
      <t>シュウラク</t>
    </rPh>
    <rPh sb="98" eb="100">
      <t>ハイスイ</t>
    </rPh>
    <rPh sb="100" eb="102">
      <t>シセツ</t>
    </rPh>
    <rPh sb="102" eb="104">
      <t>ドウシ</t>
    </rPh>
    <rPh sb="105" eb="107">
      <t>トウゴウ</t>
    </rPh>
    <rPh sb="108" eb="110">
      <t>ケントウ</t>
    </rPh>
    <rPh sb="112" eb="114">
      <t>イチブ</t>
    </rPh>
    <rPh sb="119" eb="121">
      <t>ヘイセイ</t>
    </rPh>
    <rPh sb="123" eb="124">
      <t>ネン</t>
    </rPh>
    <rPh sb="124" eb="125">
      <t>ド</t>
    </rPh>
    <rPh sb="127" eb="129">
      <t>コウキョウ</t>
    </rPh>
    <rPh sb="129" eb="132">
      <t>ゲスイドウ</t>
    </rPh>
    <rPh sb="134" eb="136">
      <t>トウゴウ</t>
    </rPh>
    <rPh sb="136" eb="138">
      <t>ジギョウ</t>
    </rPh>
    <rPh sb="139" eb="141">
      <t>チャクシュ</t>
    </rPh>
    <rPh sb="144" eb="146">
      <t>トウゴウ</t>
    </rPh>
    <rPh sb="147" eb="150">
      <t>ケイカクテキ</t>
    </rPh>
    <rPh sb="151" eb="152">
      <t>スス</t>
    </rPh>
    <rPh sb="154" eb="156">
      <t>シセツ</t>
    </rPh>
    <rPh sb="156" eb="158">
      <t>ウンエイ</t>
    </rPh>
    <rPh sb="159" eb="162">
      <t>コウリツカ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</si>
</sst>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7776"/>
        <c:axId val="959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7776"/>
        <c:axId val="95958144"/>
      </c:lineChart>
      <c:dateAx>
        <c:axId val="9594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8144"/>
        <c:crosses val="autoZero"/>
        <c:auto val="1"/>
        <c:lblOffset val="100"/>
        <c:baseTimeUnit val="years"/>
      </c:dateAx>
      <c:valAx>
        <c:axId val="959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4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57.69</c:v>
                </c:pt>
                <c:pt idx="1">
                  <c:v>58</c:v>
                </c:pt>
                <c:pt idx="2">
                  <c:v>57.57</c:v>
                </c:pt>
                <c:pt idx="3">
                  <c:v>57.93</c:v>
                </c:pt>
                <c:pt idx="4">
                  <c:v>57.26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9776"/>
        <c:axId val="10313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9776"/>
        <c:axId val="103130624"/>
      </c:lineChart>
      <c:dateAx>
        <c:axId val="10309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30624"/>
        <c:crosses val="autoZero"/>
        <c:auto val="1"/>
        <c:lblOffset val="100"/>
        <c:baseTimeUnit val="years"/>
      </c:dateAx>
      <c:valAx>
        <c:axId val="10313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91.56</c:v>
                </c:pt>
                <c:pt idx="1">
                  <c:v>92.18</c:v>
                </c:pt>
                <c:pt idx="2">
                  <c:v>92.83</c:v>
                </c:pt>
                <c:pt idx="3">
                  <c:v>93.7</c:v>
                </c:pt>
                <c:pt idx="4">
                  <c:v>93.79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4448"/>
        <c:axId val="1032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4448"/>
        <c:axId val="103240832"/>
      </c:lineChart>
      <c:dateAx>
        <c:axId val="10314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40832"/>
        <c:crosses val="autoZero"/>
        <c:auto val="1"/>
        <c:lblOffset val="100"/>
        <c:baseTimeUnit val="years"/>
      </c:dateAx>
      <c:valAx>
        <c:axId val="1032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4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91.02</c:v>
                </c:pt>
                <c:pt idx="1">
                  <c:v>94.7</c:v>
                </c:pt>
                <c:pt idx="2">
                  <c:v>108.58</c:v>
                </c:pt>
                <c:pt idx="3">
                  <c:v>107.82</c:v>
                </c:pt>
                <c:pt idx="4">
                  <c:v>110.11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88352"/>
        <c:axId val="9599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92.74</c:v>
                </c:pt>
                <c:pt idx="1">
                  <c:v>93.62</c:v>
                </c:pt>
                <c:pt idx="2">
                  <c:v>97.53</c:v>
                </c:pt>
                <c:pt idx="3">
                  <c:v>99.64</c:v>
                </c:pt>
                <c:pt idx="4">
                  <c:v>99.66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8352"/>
        <c:axId val="95998720"/>
      </c:lineChart>
      <c:dateAx>
        <c:axId val="9598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98720"/>
        <c:crosses val="autoZero"/>
        <c:auto val="1"/>
        <c:lblOffset val="100"/>
        <c:baseTimeUnit val="years"/>
      </c:dateAx>
      <c:valAx>
        <c:axId val="9599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8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14.7</c:v>
                </c:pt>
                <c:pt idx="1">
                  <c:v>16.170000000000002</c:v>
                </c:pt>
                <c:pt idx="2">
                  <c:v>30.5</c:v>
                </c:pt>
                <c:pt idx="3">
                  <c:v>32.74</c:v>
                </c:pt>
                <c:pt idx="4">
                  <c:v>34.909999999999997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80032"/>
        <c:axId val="984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9</c:v>
                </c:pt>
                <c:pt idx="1">
                  <c:v>10.11</c:v>
                </c:pt>
                <c:pt idx="2">
                  <c:v>20.68</c:v>
                </c:pt>
                <c:pt idx="3">
                  <c:v>22.41</c:v>
                </c:pt>
                <c:pt idx="4">
                  <c:v>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0032"/>
        <c:axId val="98406784"/>
      </c:lineChart>
      <c:dateAx>
        <c:axId val="9838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06784"/>
        <c:crosses val="autoZero"/>
        <c:auto val="1"/>
        <c:lblOffset val="100"/>
        <c:baseTimeUnit val="years"/>
      </c:dateAx>
      <c:valAx>
        <c:axId val="984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8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28800"/>
        <c:axId val="1016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0.08</c:v>
                </c:pt>
                <c:pt idx="2">
                  <c:v>0.08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28800"/>
        <c:axId val="101646336"/>
      </c:lineChart>
      <c:dateAx>
        <c:axId val="984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46336"/>
        <c:crosses val="autoZero"/>
        <c:auto val="1"/>
        <c:lblOffset val="100"/>
        <c:baseTimeUnit val="years"/>
      </c:dateAx>
      <c:valAx>
        <c:axId val="1016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2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196.73</c:v>
                </c:pt>
                <c:pt idx="1">
                  <c:v>213.95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4848"/>
        <c:axId val="1017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243.13</c:v>
                </c:pt>
                <c:pt idx="1">
                  <c:v>280.08</c:v>
                </c:pt>
                <c:pt idx="2">
                  <c:v>223.09</c:v>
                </c:pt>
                <c:pt idx="3">
                  <c:v>214.61</c:v>
                </c:pt>
                <c:pt idx="4">
                  <c:v>225.39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4848"/>
        <c:axId val="101701120"/>
      </c:lineChart>
      <c:dateAx>
        <c:axId val="10169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01120"/>
        <c:crosses val="autoZero"/>
        <c:auto val="1"/>
        <c:lblOffset val="100"/>
        <c:baseTimeUnit val="years"/>
      </c:dateAx>
      <c:valAx>
        <c:axId val="1017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9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3273.96</c:v>
                </c:pt>
                <c:pt idx="1">
                  <c:v>3707.99</c:v>
                </c:pt>
                <c:pt idx="2">
                  <c:v>148.03</c:v>
                </c:pt>
                <c:pt idx="3">
                  <c:v>147.69</c:v>
                </c:pt>
                <c:pt idx="4">
                  <c:v>148.69999999999999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1360"/>
        <c:axId val="10291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162.52000000000001</c:v>
                </c:pt>
                <c:pt idx="1">
                  <c:v>124.2</c:v>
                </c:pt>
                <c:pt idx="2">
                  <c:v>33.03</c:v>
                </c:pt>
                <c:pt idx="3">
                  <c:v>29.45</c:v>
                </c:pt>
                <c:pt idx="4">
                  <c:v>31.84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1360"/>
        <c:axId val="102917632"/>
      </c:lineChart>
      <c:dateAx>
        <c:axId val="10291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7632"/>
        <c:crosses val="autoZero"/>
        <c:auto val="1"/>
        <c:lblOffset val="100"/>
        <c:baseTimeUnit val="years"/>
      </c:dateAx>
      <c:valAx>
        <c:axId val="10291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1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505.71</c:v>
                </c:pt>
                <c:pt idx="1">
                  <c:v>397.85</c:v>
                </c:pt>
                <c:pt idx="2">
                  <c:v>407.39</c:v>
                </c:pt>
                <c:pt idx="3">
                  <c:v>301.27</c:v>
                </c:pt>
                <c:pt idx="4">
                  <c:v>343.29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34016"/>
        <c:axId val="10293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4016"/>
        <c:axId val="102935936"/>
      </c:lineChart>
      <c:dateAx>
        <c:axId val="10293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35936"/>
        <c:crosses val="autoZero"/>
        <c:auto val="1"/>
        <c:lblOffset val="100"/>
        <c:baseTimeUnit val="years"/>
      </c:dateAx>
      <c:valAx>
        <c:axId val="10293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3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81.17</c:v>
                </c:pt>
                <c:pt idx="1">
                  <c:v>88.14</c:v>
                </c:pt>
                <c:pt idx="2">
                  <c:v>88.92</c:v>
                </c:pt>
                <c:pt idx="3">
                  <c:v>99.54</c:v>
                </c:pt>
                <c:pt idx="4">
                  <c:v>95.85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82784"/>
        <c:axId val="1029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2784"/>
        <c:axId val="102984704"/>
      </c:lineChart>
      <c:dateAx>
        <c:axId val="10298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84704"/>
        <c:crosses val="autoZero"/>
        <c:auto val="1"/>
        <c:lblOffset val="100"/>
        <c:baseTimeUnit val="years"/>
      </c:dateAx>
      <c:valAx>
        <c:axId val="1029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225.64</c:v>
                </c:pt>
                <c:pt idx="1">
                  <c:v>208.27</c:v>
                </c:pt>
                <c:pt idx="2">
                  <c:v>207.32</c:v>
                </c:pt>
                <c:pt idx="3">
                  <c:v>185.45</c:v>
                </c:pt>
                <c:pt idx="4">
                  <c:v>192.68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4400"/>
        <c:axId val="10301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14400"/>
        <c:axId val="103016320"/>
      </c:lineChart>
      <c:dateAx>
        <c:axId val="10301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16320"/>
        <c:crosses val="autoZero"/>
        <c:auto val="1"/>
        <c:lblOffset val="100"/>
        <c:baseTimeUnit val="years"/>
      </c:dateAx>
      <c:valAx>
        <c:axId val="10301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1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58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長野県　上田市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農業集落排水</v>
      </c>
      <c r="Q8" s="73"/>
      <c r="R8" s="73"/>
      <c r="S8" s="73"/>
      <c r="T8" s="73"/>
      <c r="U8" s="73"/>
      <c r="V8" s="73"/>
      <c r="W8" s="73" t="str">
        <f>データ!L6</f>
        <v>F2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4"/>
      <c r="AL8" s="68">
        <f>データ!S6</f>
        <v>159271</v>
      </c>
      <c r="AM8" s="68"/>
      <c r="AN8" s="68"/>
      <c r="AO8" s="68"/>
      <c r="AP8" s="68"/>
      <c r="AQ8" s="68"/>
      <c r="AR8" s="68"/>
      <c r="AS8" s="68"/>
      <c r="AT8" s="67">
        <f>データ!T6</f>
        <v>552.04</v>
      </c>
      <c r="AU8" s="67"/>
      <c r="AV8" s="67"/>
      <c r="AW8" s="67"/>
      <c r="AX8" s="67"/>
      <c r="AY8" s="67"/>
      <c r="AZ8" s="67"/>
      <c r="BA8" s="67"/>
      <c r="BB8" s="67">
        <f>データ!U6</f>
        <v>288.51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62.25</v>
      </c>
      <c r="J10" s="67"/>
      <c r="K10" s="67"/>
      <c r="L10" s="67"/>
      <c r="M10" s="67"/>
      <c r="N10" s="67"/>
      <c r="O10" s="67"/>
      <c r="P10" s="67">
        <f>データ!P6</f>
        <v>16.5</v>
      </c>
      <c r="Q10" s="67"/>
      <c r="R10" s="67"/>
      <c r="S10" s="67"/>
      <c r="T10" s="67"/>
      <c r="U10" s="67"/>
      <c r="V10" s="67"/>
      <c r="W10" s="67">
        <f>データ!Q6</f>
        <v>96.14</v>
      </c>
      <c r="X10" s="67"/>
      <c r="Y10" s="67"/>
      <c r="Z10" s="67"/>
      <c r="AA10" s="67"/>
      <c r="AB10" s="67"/>
      <c r="AC10" s="67"/>
      <c r="AD10" s="68">
        <f>データ!R6</f>
        <v>3754</v>
      </c>
      <c r="AE10" s="68"/>
      <c r="AF10" s="68"/>
      <c r="AG10" s="68"/>
      <c r="AH10" s="68"/>
      <c r="AI10" s="68"/>
      <c r="AJ10" s="68"/>
      <c r="AK10" s="2"/>
      <c r="AL10" s="68">
        <f>データ!V6</f>
        <v>26215</v>
      </c>
      <c r="AM10" s="68"/>
      <c r="AN10" s="68"/>
      <c r="AO10" s="68"/>
      <c r="AP10" s="68"/>
      <c r="AQ10" s="68"/>
      <c r="AR10" s="68"/>
      <c r="AS10" s="68"/>
      <c r="AT10" s="67">
        <f>データ!W6</f>
        <v>12</v>
      </c>
      <c r="AU10" s="67"/>
      <c r="AV10" s="67"/>
      <c r="AW10" s="67"/>
      <c r="AX10" s="67"/>
      <c r="AY10" s="67"/>
      <c r="AZ10" s="67"/>
      <c r="BA10" s="67"/>
      <c r="BB10" s="67">
        <f>データ!X6</f>
        <v>2184.58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【99.11】</v>
      </c>
      <c r="F86" s="27" t="str">
        <f>データ!AT6</f>
        <v>【206.58】</v>
      </c>
      <c r="G86" s="27" t="str">
        <f>データ!BE6</f>
        <v>【34.54】</v>
      </c>
      <c r="H86" s="27" t="str">
        <f>データ!BP6</f>
        <v>【914.53】</v>
      </c>
      <c r="I86" s="27" t="str">
        <f>データ!CA6</f>
        <v>【55.73】</v>
      </c>
      <c r="J86" s="27" t="str">
        <f>データ!CL6</f>
        <v>【276.78】</v>
      </c>
      <c r="K86" s="27" t="str">
        <f>データ!CW6</f>
        <v>【59.15】</v>
      </c>
      <c r="L86" s="27" t="str">
        <f>データ!DH6</f>
        <v>【85.01】</v>
      </c>
      <c r="M86" s="27" t="str">
        <f>データ!DS6</f>
        <v>【22.37】</v>
      </c>
      <c r="N86" s="27" t="str">
        <f>データ!ED6</f>
        <v>【0.00】</v>
      </c>
      <c r="O86" s="27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202037</v>
      </c>
      <c r="D6" s="34">
        <f t="shared" si="3"/>
        <v>46</v>
      </c>
      <c r="E6" s="34">
        <f t="shared" si="3"/>
        <v>17</v>
      </c>
      <c r="F6" s="34">
        <f t="shared" si="3"/>
        <v>5</v>
      </c>
      <c r="G6" s="34">
        <f t="shared" si="3"/>
        <v>0</v>
      </c>
      <c r="H6" s="34" t="str">
        <f t="shared" si="3"/>
        <v>長野県　上田市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農業集落排水</v>
      </c>
      <c r="L6" s="34" t="str">
        <f t="shared" si="3"/>
        <v>F2</v>
      </c>
      <c r="M6" s="34">
        <f t="shared" si="3"/>
        <v>0</v>
      </c>
      <c r="N6" s="35" t="str">
        <f t="shared" si="3"/>
        <v>-</v>
      </c>
      <c r="O6" s="35">
        <f t="shared" si="3"/>
        <v>62.25</v>
      </c>
      <c r="P6" s="35">
        <f t="shared" si="3"/>
        <v>16.5</v>
      </c>
      <c r="Q6" s="35">
        <f t="shared" si="3"/>
        <v>96.14</v>
      </c>
      <c r="R6" s="35">
        <f t="shared" si="3"/>
        <v>3754</v>
      </c>
      <c r="S6" s="35">
        <f t="shared" si="3"/>
        <v>159271</v>
      </c>
      <c r="T6" s="35">
        <f t="shared" si="3"/>
        <v>552.04</v>
      </c>
      <c r="U6" s="35">
        <f t="shared" si="3"/>
        <v>288.51</v>
      </c>
      <c r="V6" s="35">
        <f t="shared" si="3"/>
        <v>26215</v>
      </c>
      <c r="W6" s="35">
        <f t="shared" si="3"/>
        <v>12</v>
      </c>
      <c r="X6" s="35">
        <f t="shared" si="3"/>
        <v>2184.58</v>
      </c>
      <c r="Y6" s="36">
        <f>IF(Y7="",NA(),Y7)</f>
        <v>91.02</v>
      </c>
      <c r="Z6" s="36">
        <f t="shared" ref="Z6:AH6" si="4">IF(Z7="",NA(),Z7)</f>
        <v>94.7</v>
      </c>
      <c r="AA6" s="36">
        <f t="shared" si="4"/>
        <v>108.58</v>
      </c>
      <c r="AB6" s="36">
        <f t="shared" si="4"/>
        <v>107.82</v>
      </c>
      <c r="AC6" s="36">
        <f t="shared" si="4"/>
        <v>110.11</v>
      </c>
      <c r="AD6" s="36">
        <f t="shared" si="4"/>
        <v>92.74</v>
      </c>
      <c r="AE6" s="36">
        <f t="shared" si="4"/>
        <v>93.62</v>
      </c>
      <c r="AF6" s="36">
        <f t="shared" si="4"/>
        <v>97.53</v>
      </c>
      <c r="AG6" s="36">
        <f t="shared" si="4"/>
        <v>99.64</v>
      </c>
      <c r="AH6" s="36">
        <f t="shared" si="4"/>
        <v>99.66</v>
      </c>
      <c r="AI6" s="35" t="str">
        <f>IF(AI7="","",IF(AI7="-","【-】","【"&amp;SUBSTITUTE(TEXT(AI7,"#,##0.00"),"-","△")&amp;"】"))</f>
        <v>【99.11】</v>
      </c>
      <c r="AJ6" s="36">
        <f>IF(AJ7="",NA(),AJ7)</f>
        <v>196.73</v>
      </c>
      <c r="AK6" s="36">
        <f t="shared" ref="AK6:AS6" si="5">IF(AK7="",NA(),AK7)</f>
        <v>213.95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243.13</v>
      </c>
      <c r="AP6" s="36">
        <f t="shared" si="5"/>
        <v>280.08</v>
      </c>
      <c r="AQ6" s="36">
        <f t="shared" si="5"/>
        <v>223.09</v>
      </c>
      <c r="AR6" s="36">
        <f t="shared" si="5"/>
        <v>214.61</v>
      </c>
      <c r="AS6" s="36">
        <f t="shared" si="5"/>
        <v>225.39</v>
      </c>
      <c r="AT6" s="35" t="str">
        <f>IF(AT7="","",IF(AT7="-","【-】","【"&amp;SUBSTITUTE(TEXT(AT7,"#,##0.00"),"-","△")&amp;"】"))</f>
        <v>【206.58】</v>
      </c>
      <c r="AU6" s="36">
        <f>IF(AU7="",NA(),AU7)</f>
        <v>3273.96</v>
      </c>
      <c r="AV6" s="36">
        <f t="shared" ref="AV6:BD6" si="6">IF(AV7="",NA(),AV7)</f>
        <v>3707.99</v>
      </c>
      <c r="AW6" s="36">
        <f t="shared" si="6"/>
        <v>148.03</v>
      </c>
      <c r="AX6" s="36">
        <f t="shared" si="6"/>
        <v>147.69</v>
      </c>
      <c r="AY6" s="36">
        <f t="shared" si="6"/>
        <v>148.69999999999999</v>
      </c>
      <c r="AZ6" s="36">
        <f t="shared" si="6"/>
        <v>162.52000000000001</v>
      </c>
      <c r="BA6" s="36">
        <f t="shared" si="6"/>
        <v>124.2</v>
      </c>
      <c r="BB6" s="36">
        <f t="shared" si="6"/>
        <v>33.03</v>
      </c>
      <c r="BC6" s="36">
        <f t="shared" si="6"/>
        <v>29.45</v>
      </c>
      <c r="BD6" s="36">
        <f t="shared" si="6"/>
        <v>31.84</v>
      </c>
      <c r="BE6" s="35" t="str">
        <f>IF(BE7="","",IF(BE7="-","【-】","【"&amp;SUBSTITUTE(TEXT(BE7,"#,##0.00"),"-","△")&amp;"】"))</f>
        <v>【34.54】</v>
      </c>
      <c r="BF6" s="36">
        <f>IF(BF7="",NA(),BF7)</f>
        <v>505.71</v>
      </c>
      <c r="BG6" s="36">
        <f t="shared" ref="BG6:BO6" si="7">IF(BG7="",NA(),BG7)</f>
        <v>397.85</v>
      </c>
      <c r="BH6" s="36">
        <f t="shared" si="7"/>
        <v>407.39</v>
      </c>
      <c r="BI6" s="36">
        <f t="shared" si="7"/>
        <v>301.27</v>
      </c>
      <c r="BJ6" s="36">
        <f t="shared" si="7"/>
        <v>343.29</v>
      </c>
      <c r="BK6" s="36">
        <f t="shared" si="7"/>
        <v>1197.82</v>
      </c>
      <c r="BL6" s="36">
        <f t="shared" si="7"/>
        <v>1126.77</v>
      </c>
      <c r="BM6" s="36">
        <f t="shared" si="7"/>
        <v>1044.8</v>
      </c>
      <c r="BN6" s="36">
        <f t="shared" si="7"/>
        <v>1081.8</v>
      </c>
      <c r="BO6" s="36">
        <f t="shared" si="7"/>
        <v>974.93</v>
      </c>
      <c r="BP6" s="35" t="str">
        <f>IF(BP7="","",IF(BP7="-","【-】","【"&amp;SUBSTITUTE(TEXT(BP7,"#,##0.00"),"-","△")&amp;"】"))</f>
        <v>【914.53】</v>
      </c>
      <c r="BQ6" s="36">
        <f>IF(BQ7="",NA(),BQ7)</f>
        <v>81.17</v>
      </c>
      <c r="BR6" s="36">
        <f t="shared" ref="BR6:BZ6" si="8">IF(BR7="",NA(),BR7)</f>
        <v>88.14</v>
      </c>
      <c r="BS6" s="36">
        <f t="shared" si="8"/>
        <v>88.92</v>
      </c>
      <c r="BT6" s="36">
        <f t="shared" si="8"/>
        <v>99.54</v>
      </c>
      <c r="BU6" s="36">
        <f t="shared" si="8"/>
        <v>95.85</v>
      </c>
      <c r="BV6" s="36">
        <f t="shared" si="8"/>
        <v>51.03</v>
      </c>
      <c r="BW6" s="36">
        <f t="shared" si="8"/>
        <v>50.9</v>
      </c>
      <c r="BX6" s="36">
        <f t="shared" si="8"/>
        <v>50.82</v>
      </c>
      <c r="BY6" s="36">
        <f t="shared" si="8"/>
        <v>52.19</v>
      </c>
      <c r="BZ6" s="36">
        <f t="shared" si="8"/>
        <v>55.32</v>
      </c>
      <c r="CA6" s="35" t="str">
        <f>IF(CA7="","",IF(CA7="-","【-】","【"&amp;SUBSTITUTE(TEXT(CA7,"#,##0.00"),"-","△")&amp;"】"))</f>
        <v>【55.73】</v>
      </c>
      <c r="CB6" s="36">
        <f>IF(CB7="",NA(),CB7)</f>
        <v>225.64</v>
      </c>
      <c r="CC6" s="36">
        <f t="shared" ref="CC6:CK6" si="9">IF(CC7="",NA(),CC7)</f>
        <v>208.27</v>
      </c>
      <c r="CD6" s="36">
        <f t="shared" si="9"/>
        <v>207.32</v>
      </c>
      <c r="CE6" s="36">
        <f t="shared" si="9"/>
        <v>185.45</v>
      </c>
      <c r="CF6" s="36">
        <f t="shared" si="9"/>
        <v>192.68</v>
      </c>
      <c r="CG6" s="36">
        <f t="shared" si="9"/>
        <v>289.60000000000002</v>
      </c>
      <c r="CH6" s="36">
        <f t="shared" si="9"/>
        <v>293.27</v>
      </c>
      <c r="CI6" s="36">
        <f t="shared" si="9"/>
        <v>300.52</v>
      </c>
      <c r="CJ6" s="36">
        <f t="shared" si="9"/>
        <v>296.14</v>
      </c>
      <c r="CK6" s="36">
        <f t="shared" si="9"/>
        <v>283.17</v>
      </c>
      <c r="CL6" s="35" t="str">
        <f>IF(CL7="","",IF(CL7="-","【-】","【"&amp;SUBSTITUTE(TEXT(CL7,"#,##0.00"),"-","△")&amp;"】"))</f>
        <v>【276.78】</v>
      </c>
      <c r="CM6" s="36">
        <f>IF(CM7="",NA(),CM7)</f>
        <v>57.69</v>
      </c>
      <c r="CN6" s="36">
        <f t="shared" ref="CN6:CV6" si="10">IF(CN7="",NA(),CN7)</f>
        <v>58</v>
      </c>
      <c r="CO6" s="36">
        <f t="shared" si="10"/>
        <v>57.57</v>
      </c>
      <c r="CP6" s="36">
        <f t="shared" si="10"/>
        <v>57.93</v>
      </c>
      <c r="CQ6" s="36">
        <f t="shared" si="10"/>
        <v>57.26</v>
      </c>
      <c r="CR6" s="36">
        <f t="shared" si="10"/>
        <v>54.74</v>
      </c>
      <c r="CS6" s="36">
        <f t="shared" si="10"/>
        <v>53.78</v>
      </c>
      <c r="CT6" s="36">
        <f t="shared" si="10"/>
        <v>53.24</v>
      </c>
      <c r="CU6" s="36">
        <f t="shared" si="10"/>
        <v>52.31</v>
      </c>
      <c r="CV6" s="36">
        <f t="shared" si="10"/>
        <v>60.65</v>
      </c>
      <c r="CW6" s="35" t="str">
        <f>IF(CW7="","",IF(CW7="-","【-】","【"&amp;SUBSTITUTE(TEXT(CW7,"#,##0.00"),"-","△")&amp;"】"))</f>
        <v>【59.15】</v>
      </c>
      <c r="CX6" s="36">
        <f>IF(CX7="",NA(),CX7)</f>
        <v>91.56</v>
      </c>
      <c r="CY6" s="36">
        <f t="shared" ref="CY6:DG6" si="11">IF(CY7="",NA(),CY7)</f>
        <v>92.18</v>
      </c>
      <c r="CZ6" s="36">
        <f t="shared" si="11"/>
        <v>92.83</v>
      </c>
      <c r="DA6" s="36">
        <f t="shared" si="11"/>
        <v>93.7</v>
      </c>
      <c r="DB6" s="36">
        <f t="shared" si="11"/>
        <v>93.79</v>
      </c>
      <c r="DC6" s="36">
        <f t="shared" si="11"/>
        <v>83.88</v>
      </c>
      <c r="DD6" s="36">
        <f t="shared" si="11"/>
        <v>84.06</v>
      </c>
      <c r="DE6" s="36">
        <f t="shared" si="11"/>
        <v>84.07</v>
      </c>
      <c r="DF6" s="36">
        <f t="shared" si="11"/>
        <v>84.32</v>
      </c>
      <c r="DG6" s="36">
        <f t="shared" si="11"/>
        <v>84.58</v>
      </c>
      <c r="DH6" s="35" t="str">
        <f>IF(DH7="","",IF(DH7="-","【-】","【"&amp;SUBSTITUTE(TEXT(DH7,"#,##0.00"),"-","△")&amp;"】"))</f>
        <v>【85.01】</v>
      </c>
      <c r="DI6" s="36">
        <f>IF(DI7="",NA(),DI7)</f>
        <v>14.7</v>
      </c>
      <c r="DJ6" s="36">
        <f t="shared" ref="DJ6:DR6" si="12">IF(DJ7="",NA(),DJ7)</f>
        <v>16.170000000000002</v>
      </c>
      <c r="DK6" s="36">
        <f t="shared" si="12"/>
        <v>30.5</v>
      </c>
      <c r="DL6" s="36">
        <f t="shared" si="12"/>
        <v>32.74</v>
      </c>
      <c r="DM6" s="36">
        <f t="shared" si="12"/>
        <v>34.909999999999997</v>
      </c>
      <c r="DN6" s="36">
        <f t="shared" si="12"/>
        <v>9</v>
      </c>
      <c r="DO6" s="36">
        <f t="shared" si="12"/>
        <v>10.11</v>
      </c>
      <c r="DP6" s="36">
        <f t="shared" si="12"/>
        <v>20.68</v>
      </c>
      <c r="DQ6" s="36">
        <f t="shared" si="12"/>
        <v>22.41</v>
      </c>
      <c r="DR6" s="36">
        <f t="shared" si="12"/>
        <v>22.9</v>
      </c>
      <c r="DS6" s="35" t="str">
        <f>IF(DS7="","",IF(DS7="-","【-】","【"&amp;SUBSTITUTE(TEXT(DS7,"#,##0.00"),"-","△")&amp;"】"))</f>
        <v>【22.37】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>
        <f t="shared" si="13"/>
        <v>0.09</v>
      </c>
      <c r="DZ6" s="36">
        <f t="shared" si="13"/>
        <v>0.08</v>
      </c>
      <c r="EA6" s="36">
        <f t="shared" si="13"/>
        <v>0.08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0.04</v>
      </c>
      <c r="EK6" s="36">
        <f t="shared" si="14"/>
        <v>0.03</v>
      </c>
      <c r="EL6" s="36">
        <f t="shared" si="14"/>
        <v>0.02</v>
      </c>
      <c r="EM6" s="36">
        <f t="shared" si="14"/>
        <v>0.01</v>
      </c>
      <c r="EN6" s="36">
        <f t="shared" si="14"/>
        <v>2.0499999999999998</v>
      </c>
      <c r="EO6" s="35" t="str">
        <f>IF(EO7="","",IF(EO7="-","【-】","【"&amp;SUBSTITUTE(TEXT(EO7,"#,##0.00"),"-","△")&amp;"】"))</f>
        <v>【1.58】</v>
      </c>
    </row>
    <row r="7" spans="1:148" s="37" customFormat="1">
      <c r="A7" s="29"/>
      <c r="B7" s="38">
        <v>2016</v>
      </c>
      <c r="C7" s="38">
        <v>202037</v>
      </c>
      <c r="D7" s="38">
        <v>46</v>
      </c>
      <c r="E7" s="38">
        <v>17</v>
      </c>
      <c r="F7" s="38">
        <v>5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62.25</v>
      </c>
      <c r="P7" s="39">
        <v>16.5</v>
      </c>
      <c r="Q7" s="39">
        <v>96.14</v>
      </c>
      <c r="R7" s="39">
        <v>3754</v>
      </c>
      <c r="S7" s="39">
        <v>159271</v>
      </c>
      <c r="T7" s="39">
        <v>552.04</v>
      </c>
      <c r="U7" s="39">
        <v>288.51</v>
      </c>
      <c r="V7" s="39">
        <v>26215</v>
      </c>
      <c r="W7" s="39">
        <v>12</v>
      </c>
      <c r="X7" s="39">
        <v>2184.58</v>
      </c>
      <c r="Y7" s="39">
        <v>91.02</v>
      </c>
      <c r="Z7" s="39">
        <v>94.7</v>
      </c>
      <c r="AA7" s="39">
        <v>108.58</v>
      </c>
      <c r="AB7" s="39">
        <v>107.82</v>
      </c>
      <c r="AC7" s="39">
        <v>110.11</v>
      </c>
      <c r="AD7" s="39">
        <v>92.74</v>
      </c>
      <c r="AE7" s="39">
        <v>93.62</v>
      </c>
      <c r="AF7" s="39">
        <v>97.53</v>
      </c>
      <c r="AG7" s="39">
        <v>99.64</v>
      </c>
      <c r="AH7" s="39">
        <v>99.66</v>
      </c>
      <c r="AI7" s="39">
        <v>99.11</v>
      </c>
      <c r="AJ7" s="39">
        <v>196.73</v>
      </c>
      <c r="AK7" s="39">
        <v>213.95</v>
      </c>
      <c r="AL7" s="39">
        <v>0</v>
      </c>
      <c r="AM7" s="39">
        <v>0</v>
      </c>
      <c r="AN7" s="39">
        <v>0</v>
      </c>
      <c r="AO7" s="39">
        <v>243.13</v>
      </c>
      <c r="AP7" s="39">
        <v>280.08</v>
      </c>
      <c r="AQ7" s="39">
        <v>223.09</v>
      </c>
      <c r="AR7" s="39">
        <v>214.61</v>
      </c>
      <c r="AS7" s="39">
        <v>225.39</v>
      </c>
      <c r="AT7" s="39">
        <v>206.58</v>
      </c>
      <c r="AU7" s="39">
        <v>3273.96</v>
      </c>
      <c r="AV7" s="39">
        <v>3707.99</v>
      </c>
      <c r="AW7" s="39">
        <v>148.03</v>
      </c>
      <c r="AX7" s="39">
        <v>147.69</v>
      </c>
      <c r="AY7" s="39">
        <v>148.69999999999999</v>
      </c>
      <c r="AZ7" s="39">
        <v>162.52000000000001</v>
      </c>
      <c r="BA7" s="39">
        <v>124.2</v>
      </c>
      <c r="BB7" s="39">
        <v>33.03</v>
      </c>
      <c r="BC7" s="39">
        <v>29.45</v>
      </c>
      <c r="BD7" s="39">
        <v>31.84</v>
      </c>
      <c r="BE7" s="39">
        <v>34.54</v>
      </c>
      <c r="BF7" s="39">
        <v>505.71</v>
      </c>
      <c r="BG7" s="39">
        <v>397.85</v>
      </c>
      <c r="BH7" s="39">
        <v>407.39</v>
      </c>
      <c r="BI7" s="39">
        <v>301.27</v>
      </c>
      <c r="BJ7" s="39">
        <v>343.29</v>
      </c>
      <c r="BK7" s="39">
        <v>1197.82</v>
      </c>
      <c r="BL7" s="39">
        <v>1126.77</v>
      </c>
      <c r="BM7" s="39">
        <v>1044.8</v>
      </c>
      <c r="BN7" s="39">
        <v>1081.8</v>
      </c>
      <c r="BO7" s="39">
        <v>974.93</v>
      </c>
      <c r="BP7" s="39">
        <v>914.53</v>
      </c>
      <c r="BQ7" s="39">
        <v>81.17</v>
      </c>
      <c r="BR7" s="39">
        <v>88.14</v>
      </c>
      <c r="BS7" s="39">
        <v>88.92</v>
      </c>
      <c r="BT7" s="39">
        <v>99.54</v>
      </c>
      <c r="BU7" s="39">
        <v>95.85</v>
      </c>
      <c r="BV7" s="39">
        <v>51.03</v>
      </c>
      <c r="BW7" s="39">
        <v>50.9</v>
      </c>
      <c r="BX7" s="39">
        <v>50.82</v>
      </c>
      <c r="BY7" s="39">
        <v>52.19</v>
      </c>
      <c r="BZ7" s="39">
        <v>55.32</v>
      </c>
      <c r="CA7" s="39">
        <v>55.73</v>
      </c>
      <c r="CB7" s="39">
        <v>225.64</v>
      </c>
      <c r="CC7" s="39">
        <v>208.27</v>
      </c>
      <c r="CD7" s="39">
        <v>207.32</v>
      </c>
      <c r="CE7" s="39">
        <v>185.45</v>
      </c>
      <c r="CF7" s="39">
        <v>192.68</v>
      </c>
      <c r="CG7" s="39">
        <v>289.60000000000002</v>
      </c>
      <c r="CH7" s="39">
        <v>293.27</v>
      </c>
      <c r="CI7" s="39">
        <v>300.52</v>
      </c>
      <c r="CJ7" s="39">
        <v>296.14</v>
      </c>
      <c r="CK7" s="39">
        <v>283.17</v>
      </c>
      <c r="CL7" s="39">
        <v>276.77999999999997</v>
      </c>
      <c r="CM7" s="39">
        <v>57.69</v>
      </c>
      <c r="CN7" s="39">
        <v>58</v>
      </c>
      <c r="CO7" s="39">
        <v>57.57</v>
      </c>
      <c r="CP7" s="39">
        <v>57.93</v>
      </c>
      <c r="CQ7" s="39">
        <v>57.26</v>
      </c>
      <c r="CR7" s="39">
        <v>54.74</v>
      </c>
      <c r="CS7" s="39">
        <v>53.78</v>
      </c>
      <c r="CT7" s="39">
        <v>53.24</v>
      </c>
      <c r="CU7" s="39">
        <v>52.31</v>
      </c>
      <c r="CV7" s="39">
        <v>60.65</v>
      </c>
      <c r="CW7" s="39">
        <v>59.15</v>
      </c>
      <c r="CX7" s="39">
        <v>91.56</v>
      </c>
      <c r="CY7" s="39">
        <v>92.18</v>
      </c>
      <c r="CZ7" s="39">
        <v>92.83</v>
      </c>
      <c r="DA7" s="39">
        <v>93.7</v>
      </c>
      <c r="DB7" s="39">
        <v>93.79</v>
      </c>
      <c r="DC7" s="39">
        <v>83.88</v>
      </c>
      <c r="DD7" s="39">
        <v>84.06</v>
      </c>
      <c r="DE7" s="39">
        <v>84.07</v>
      </c>
      <c r="DF7" s="39">
        <v>84.32</v>
      </c>
      <c r="DG7" s="39">
        <v>84.58</v>
      </c>
      <c r="DH7" s="39">
        <v>85.01</v>
      </c>
      <c r="DI7" s="39">
        <v>14.7</v>
      </c>
      <c r="DJ7" s="39">
        <v>16.170000000000002</v>
      </c>
      <c r="DK7" s="39">
        <v>30.5</v>
      </c>
      <c r="DL7" s="39">
        <v>32.74</v>
      </c>
      <c r="DM7" s="39">
        <v>34.909999999999997</v>
      </c>
      <c r="DN7" s="39">
        <v>9</v>
      </c>
      <c r="DO7" s="39">
        <v>10.11</v>
      </c>
      <c r="DP7" s="39">
        <v>20.68</v>
      </c>
      <c r="DQ7" s="39">
        <v>22.41</v>
      </c>
      <c r="DR7" s="39">
        <v>22.9</v>
      </c>
      <c r="DS7" s="39">
        <v>22.37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0.09</v>
      </c>
      <c r="DZ7" s="39">
        <v>0.08</v>
      </c>
      <c r="EA7" s="39">
        <v>0.08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0.04</v>
      </c>
      <c r="EK7" s="39">
        <v>0.03</v>
      </c>
      <c r="EL7" s="39">
        <v>0.02</v>
      </c>
      <c r="EM7" s="39">
        <v>0.01</v>
      </c>
      <c r="EN7" s="39">
        <v>2.0499999999999998</v>
      </c>
      <c r="EO7" s="39">
        <v>1.58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2018-02-08T06:39:35Z</cp:lastPrinted>
  <dcterms:created xsi:type="dcterms:W3CDTF">2017-12-25T01:58:13Z</dcterms:created>
  <dcterms:modified xsi:type="dcterms:W3CDTF">2018-02-08T06:41:27Z</dcterms:modified>
</cp:coreProperties>
</file>