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635" windowHeight="8100" tabRatio="796" activeTab="0"/>
  </bookViews>
  <sheets>
    <sheet name="１" sheetId="1" r:id="rId1"/>
    <sheet name="1一般状況" sheetId="2" r:id="rId2"/>
    <sheet name="1一般状況(2)" sheetId="3" r:id="rId3"/>
    <sheet name="2 保険給付等の状況" sheetId="4" r:id="rId4"/>
    <sheet name="表3 医療費の推移" sheetId="5" r:id="rId5"/>
    <sheet name="表4　1人当たり医療費の推移" sheetId="6" r:id="rId6"/>
    <sheet name="表5　費用額負担区分別状況" sheetId="7" r:id="rId7"/>
    <sheet name="表6　その他の保険給付費" sheetId="8" r:id="rId8"/>
    <sheet name="表7　決算状況（市町村）" sheetId="9" r:id="rId9"/>
    <sheet name="表８ 決算状況　表９　経理状況" sheetId="10" r:id="rId10"/>
    <sheet name="収支構成比" sheetId="11" r:id="rId11"/>
    <sheet name="科目別構成比の推移" sheetId="12" r:id="rId12"/>
    <sheet name="表10　賦課・収納率等の状況" sheetId="13" r:id="rId13"/>
    <sheet name="表11　受診率" sheetId="14" r:id="rId14"/>
    <sheet name="表12　一件あたり日数" sheetId="15" r:id="rId15"/>
    <sheet name="表13　一日あたり診療費" sheetId="16" r:id="rId16"/>
    <sheet name="表14　一件あたり診療費" sheetId="17" r:id="rId17"/>
    <sheet name="表15　一人当たり診療費" sheetId="18" r:id="rId18"/>
  </sheets>
  <externalReferences>
    <externalReference r:id="rId21"/>
    <externalReference r:id="rId22"/>
    <externalReference r:id="rId23"/>
    <externalReference r:id="rId24"/>
    <externalReference r:id="rId25"/>
  </externalReferences>
  <definedNames>
    <definedName name="_Regression_Int" localSheetId="12" hidden="1">1</definedName>
    <definedName name="_xlnm.Print_Area" localSheetId="1">'1一般状況'!$A$1:$I$45</definedName>
    <definedName name="_xlnm.Print_Area" localSheetId="11">'科目別構成比の推移'!$A$1:$J$56</definedName>
    <definedName name="_xlnm.Print_Area" localSheetId="12">'表10　賦課・収納率等の状況'!$A$1:$L$68</definedName>
    <definedName name="_xlnm.Print_Area" localSheetId="4">'表3 医療費の推移'!$A$1:$K$46</definedName>
    <definedName name="_xlnm.Print_Area" localSheetId="5">'表4　1人当たり医療費の推移'!$A$1:$L$49</definedName>
    <definedName name="_xlnm.Print_Area" localSheetId="7">'表6　その他の保険給付費'!$A$1:$J$43</definedName>
    <definedName name="Print_Area_MI" localSheetId="3">#REF!</definedName>
    <definedName name="Print_Area_MI" localSheetId="11">#REF!</definedName>
    <definedName name="Print_Area_MI" localSheetId="10">#REF!</definedName>
    <definedName name="Print_Area_MI" localSheetId="13">#REF!</definedName>
    <definedName name="Print_Area_MI" localSheetId="14">#REF!</definedName>
    <definedName name="Print_Area_MI" localSheetId="15">#REF!</definedName>
    <definedName name="Print_Area_MI" localSheetId="16">#REF!</definedName>
    <definedName name="Print_Area_MI" localSheetId="17">#REF!</definedName>
    <definedName name="Print_Area_MI" localSheetId="4">#REF!</definedName>
    <definedName name="Print_Area_MI" localSheetId="5">#REF!</definedName>
    <definedName name="Print_Area_MI">#REF!</definedName>
    <definedName name="データ" localSheetId="3">#REF!</definedName>
    <definedName name="データ" localSheetId="11">#REF!</definedName>
    <definedName name="データ" localSheetId="10">#REF!</definedName>
    <definedName name="データ" localSheetId="13">#REF!</definedName>
    <definedName name="データ" localSheetId="14">#REF!</definedName>
    <definedName name="データ" localSheetId="15">#REF!</definedName>
    <definedName name="データ" localSheetId="16">#REF!</definedName>
    <definedName name="データ" localSheetId="17">#REF!</definedName>
    <definedName name="データ" localSheetId="4">#REF!</definedName>
    <definedName name="データ" localSheetId="5">#REF!</definedName>
    <definedName name="データ">#REF!</definedName>
  </definedNames>
  <calcPr fullCalcOnLoad="1"/>
</workbook>
</file>

<file path=xl/sharedStrings.xml><?xml version="1.0" encoding="utf-8"?>
<sst xmlns="http://schemas.openxmlformats.org/spreadsheetml/2006/main" count="1045" uniqueCount="399">
  <si>
    <t>Ⅰ　事　　業　　概　　況</t>
  </si>
  <si>
    <t>事　　業　　概　　況</t>
  </si>
  <si>
    <t>１　一般状況</t>
  </si>
  <si>
    <t>（１）　平成22年度末における保険者数・世帯数・被保険者数</t>
  </si>
  <si>
    <t>　　ア　保険者は、77市町村及び2国保組合で79保険者である。</t>
  </si>
  <si>
    <t>　　イ　世帯数は341,802世帯（市町村320,750・国保組合21,052）で、前年度より1,019世帯</t>
  </si>
  <si>
    <t>　　　　減少し、全世帯に占める割合は41.7％となった。</t>
  </si>
  <si>
    <t>　　ウ　被保険者数は617,781人（市町村572,020・国保組合45,761）で、前年度に比べ6,127人</t>
  </si>
  <si>
    <t>　　　　減少した。</t>
  </si>
  <si>
    <t>　　　　県全人口に対する被保険者数の割合は、28.7%で、前年度より0.2ポイント減少した。</t>
  </si>
  <si>
    <t>　　エ　一般被保険者（以下「一般」という。）は569,443人で前年度より11,511人減少し、</t>
  </si>
  <si>
    <t>　　　　退職被保険者（以下「退職」という。）は48,338人と前年度より5,384人増加した。</t>
  </si>
  <si>
    <t xml:space="preserve"> 表１  保険者数・世帯数・被保険者数</t>
  </si>
  <si>
    <t>年度</t>
  </si>
  <si>
    <t>保険者数</t>
  </si>
  <si>
    <t>市町村</t>
  </si>
  <si>
    <t>組合</t>
  </si>
  <si>
    <t>計</t>
  </si>
  <si>
    <t>国保
世帯数</t>
  </si>
  <si>
    <t>全世帯に対する割合(%)</t>
  </si>
  <si>
    <t>(単位：人)</t>
  </si>
  <si>
    <t>被保険者数</t>
  </si>
  <si>
    <t>上記内訳</t>
  </si>
  <si>
    <t>一般</t>
  </si>
  <si>
    <t>被保険者数</t>
  </si>
  <si>
    <t>構成比(%)</t>
  </si>
  <si>
    <t>54.0</t>
  </si>
  <si>
    <t>53.0</t>
  </si>
  <si>
    <t>退職</t>
  </si>
  <si>
    <t>老人</t>
  </si>
  <si>
    <t>対象者数</t>
  </si>
  <si>
    <t>（再掲）</t>
  </si>
  <si>
    <t>未就学児(※)</t>
  </si>
  <si>
    <t>前期高齢者</t>
  </si>
  <si>
    <t>70歳以上一般</t>
  </si>
  <si>
    <t>70歳以上現役並み所得者</t>
  </si>
  <si>
    <t>県全人口に対する割合(%)</t>
  </si>
  <si>
    <t>国保一世帯当たり被保険者数</t>
  </si>
  <si>
    <t>※（再掲）未就学児欄について、19年度までは3歳未満の数値</t>
  </si>
  <si>
    <t>（２）被保険者異動状況</t>
  </si>
  <si>
    <t>　　 平成22年度において、被保険者の資格を取得した者は101,104人、資格を喪失した者は107,231</t>
  </si>
  <si>
    <t xml:space="preserve"> 　　人で被保険者数は6,127人の減少となった。</t>
  </si>
  <si>
    <t>表２　被保険者数の増減内訳</t>
  </si>
  <si>
    <t xml:space="preserve">  （単位：人）</t>
  </si>
  <si>
    <t>被  保  険  者  増  内  訳</t>
  </si>
  <si>
    <t>被  保  険  者  減  内  訳</t>
  </si>
  <si>
    <t>社保等</t>
  </si>
  <si>
    <t>転  入</t>
  </si>
  <si>
    <t>生  保</t>
  </si>
  <si>
    <t>出  生</t>
  </si>
  <si>
    <t>後期</t>
  </si>
  <si>
    <t>その他</t>
  </si>
  <si>
    <t>転  出</t>
  </si>
  <si>
    <t>死  亡</t>
  </si>
  <si>
    <t>後　期</t>
  </si>
  <si>
    <t>離  脱</t>
  </si>
  <si>
    <t>廃  止</t>
  </si>
  <si>
    <t>離脱</t>
  </si>
  <si>
    <t>加  入</t>
  </si>
  <si>
    <t>開  始</t>
  </si>
  <si>
    <t>加　入</t>
  </si>
  <si>
    <t>２　保険給付等の状況</t>
  </si>
  <si>
    <t>（１）　医療費</t>
  </si>
  <si>
    <t>ア</t>
  </si>
  <si>
    <t>平成22年度における被保険者に要した療養諸費費用額（以下「医療費」という。）</t>
  </si>
  <si>
    <t>の総額は、1,717億2,775万5千円で、前年度に比べて3.0％増加した。</t>
  </si>
  <si>
    <t>イ</t>
  </si>
  <si>
    <t>医療費の被保険者別の内訳は、一般が1,562億2,357万5千円で、前年度に比べて2.3％</t>
  </si>
  <si>
    <t>増加し、退職が155億418万円で、前年度に比べて10.4％増加した。</t>
  </si>
  <si>
    <t>構成比は一般91.0％、退職9.0％である。</t>
  </si>
  <si>
    <t>（２）　1人当たりの医療費</t>
  </si>
  <si>
    <t>平成22年度の被保険者1人当たり医療費は、全体では275,718円で前年度に比べて4.4％</t>
  </si>
  <si>
    <t>増加した。</t>
  </si>
  <si>
    <t>被保険者別の内訳は、一般が270,795円で、前年度に比べ4.6％増加し、退職が337,554</t>
  </si>
  <si>
    <t>円で前年度とほぼ同額である。</t>
  </si>
  <si>
    <t>（３）　保険給付費</t>
  </si>
  <si>
    <t>医療費総額のうち、保険者負担は高額療養費を含めて81.1％を占めた。</t>
  </si>
  <si>
    <t>出産育児一時金他の、その他の保険給付費の総額は、20億8,464万4千円で、前年度に比</t>
  </si>
  <si>
    <t>べて7.8％増加した。</t>
  </si>
  <si>
    <t>その他の保険給付費のうち、出産育児一時金が59.4％を占めた。</t>
  </si>
  <si>
    <t xml:space="preserve"> </t>
  </si>
  <si>
    <t>表３　医療費の推移</t>
  </si>
  <si>
    <t>年度</t>
  </si>
  <si>
    <t>医 療 費 総 額</t>
  </si>
  <si>
    <t>一　　般</t>
  </si>
  <si>
    <t>退　　職</t>
  </si>
  <si>
    <t>老　　人</t>
  </si>
  <si>
    <t>前年度比</t>
  </si>
  <si>
    <t>千円</t>
  </si>
  <si>
    <t>千円</t>
  </si>
  <si>
    <t>％</t>
  </si>
  <si>
    <t>18</t>
  </si>
  <si>
    <t>19</t>
  </si>
  <si>
    <t>20</t>
  </si>
  <si>
    <t>組  合</t>
  </si>
  <si>
    <t>-</t>
  </si>
  <si>
    <t>市町村</t>
  </si>
  <si>
    <t>市町村</t>
  </si>
  <si>
    <t>21</t>
  </si>
  <si>
    <t>組  合</t>
  </si>
  <si>
    <t>-</t>
  </si>
  <si>
    <t>計</t>
  </si>
  <si>
    <t>計</t>
  </si>
  <si>
    <t>22</t>
  </si>
  <si>
    <t>↑保険者負担</t>
  </si>
  <si>
    <t>表４　1人当たり医療費の推移</t>
  </si>
  <si>
    <t>全　　体</t>
  </si>
  <si>
    <t>円</t>
  </si>
  <si>
    <t>％</t>
  </si>
  <si>
    <t>組 合</t>
  </si>
  <si>
    <t>（注）　（　）書きは全国平均である。</t>
  </si>
  <si>
    <t>表５　医療費の費用額負担区分別状況</t>
  </si>
  <si>
    <t>（１） 全　体　</t>
  </si>
  <si>
    <t>保    険    者    負    担</t>
  </si>
  <si>
    <t>一 部 負 担 金</t>
  </si>
  <si>
    <t>他 法 負 担 分</t>
  </si>
  <si>
    <t>年度</t>
  </si>
  <si>
    <t>保 険 者 負 担 分</t>
  </si>
  <si>
    <t>高 額 療 養 費</t>
  </si>
  <si>
    <t>構成比</t>
  </si>
  <si>
    <t>％</t>
  </si>
  <si>
    <t xml:space="preserve"> </t>
  </si>
  <si>
    <t>組　合</t>
  </si>
  <si>
    <t>①</t>
  </si>
  <si>
    <t>一般被保険者分</t>
  </si>
  <si>
    <t>②</t>
  </si>
  <si>
    <t>退職被保険者等分</t>
  </si>
  <si>
    <t>組　合</t>
  </si>
  <si>
    <t>（２） 老人保健医療給付対象者分</t>
  </si>
  <si>
    <t>老　　人　　保　　健    負    担</t>
  </si>
  <si>
    <t>老 人 保 健 負 担 分</t>
  </si>
  <si>
    <t>高 額 医 療 費</t>
  </si>
  <si>
    <t>構成比</t>
  </si>
  <si>
    <t>千円</t>
  </si>
  <si>
    <t>※３月－２月診療ベースで集計</t>
  </si>
  <si>
    <t>表６　その他の保険給付費</t>
  </si>
  <si>
    <t>出産育児一時金</t>
  </si>
  <si>
    <t>葬　祭　費</t>
  </si>
  <si>
    <t>そ　の　他</t>
  </si>
  <si>
    <t>18</t>
  </si>
  <si>
    <t>19</t>
  </si>
  <si>
    <t>20</t>
  </si>
  <si>
    <t>組　合</t>
  </si>
  <si>
    <t>21</t>
  </si>
  <si>
    <t>22</t>
  </si>
  <si>
    <t>３　財政状況(市町村）</t>
  </si>
  <si>
    <t>　（１）　決算状況</t>
  </si>
  <si>
    <t>　　　ア　収支状況は、歳入総額が2,019億9,136万9千円、歳出総額が1,964億8,291万9千円で、</t>
  </si>
  <si>
    <t>　　　　  前年度に比べ歳入が1.1%、歳出が1.2%増加した。</t>
  </si>
  <si>
    <t>　　　  　収支差引額は55億845万円となった。</t>
  </si>
  <si>
    <t>　　　イ　収支差引額を翌年に繰越した黒字保険者は全77保険者であった。</t>
  </si>
  <si>
    <t>　　　　　また、単年度収支差引額は5億2,796万6千円の赤字であり、赤字保険者は48保険者で</t>
  </si>
  <si>
    <t>　　　　　あった。</t>
  </si>
  <si>
    <t>　（２）　経理状況</t>
  </si>
  <si>
    <r>
      <t>　　　ア　歳入の内訳は、国庫支出金</t>
    </r>
    <r>
      <rPr>
        <sz val="11"/>
        <rFont val="ＭＳ 明朝"/>
        <family val="1"/>
      </rPr>
      <t>は、492億7,693万7千円で総額の24.4%を占めて前年度に</t>
    </r>
  </si>
  <si>
    <r>
      <t>　　　　　比べ</t>
    </r>
    <r>
      <rPr>
        <sz val="11"/>
        <rFont val="ＭＳ 明朝"/>
        <family val="1"/>
      </rPr>
      <t>0.7%減少、保険料（税）は454億7,342万</t>
    </r>
    <r>
      <rPr>
        <sz val="11"/>
        <rFont val="ＭＳ 明朝"/>
        <family val="1"/>
      </rPr>
      <t>8</t>
    </r>
    <r>
      <rPr>
        <sz val="11"/>
        <rFont val="ＭＳ 明朝"/>
        <family val="1"/>
      </rPr>
      <t>千円で22.5%を占めて5.5%減少、前</t>
    </r>
  </si>
  <si>
    <r>
      <t>　　　　  期高齢交付</t>
    </r>
    <r>
      <rPr>
        <sz val="11"/>
        <rFont val="ＭＳ 明朝"/>
        <family val="1"/>
      </rPr>
      <t>金は449億337万7千円で22.2%を占めて2.3%増加、共同事業交付金は</t>
    </r>
  </si>
  <si>
    <r>
      <t xml:space="preserve">　　　　  </t>
    </r>
    <r>
      <rPr>
        <sz val="11"/>
        <rFont val="ＭＳ 明朝"/>
        <family val="1"/>
      </rPr>
      <t>205億6,912万4千円で10.2%を占めて3.5%増加</t>
    </r>
    <r>
      <rPr>
        <sz val="8"/>
        <rFont val="ＭＳ 明朝"/>
        <family val="1"/>
      </rPr>
      <t>、</t>
    </r>
    <r>
      <rPr>
        <sz val="11"/>
        <rFont val="ＭＳ 明朝"/>
        <family val="1"/>
      </rPr>
      <t>療養給付費等交付金は</t>
    </r>
    <r>
      <rPr>
        <sz val="8"/>
        <rFont val="ＭＳ 明朝"/>
        <family val="1"/>
      </rPr>
      <t>、</t>
    </r>
    <r>
      <rPr>
        <sz val="11"/>
        <rFont val="ＭＳ 明朝"/>
        <family val="1"/>
      </rPr>
      <t>134億6,720万</t>
    </r>
  </si>
  <si>
    <r>
      <t>　　</t>
    </r>
    <r>
      <rPr>
        <sz val="11"/>
        <rFont val="ＭＳ 明朝"/>
        <family val="1"/>
      </rPr>
      <t>　　  7千円で6.7%を占めて17.7%増加した。</t>
    </r>
  </si>
  <si>
    <r>
      <t>　　　　　また、一般会計繰入金は</t>
    </r>
    <r>
      <rPr>
        <sz val="11"/>
        <rFont val="ＭＳ 明朝"/>
        <family val="1"/>
      </rPr>
      <t>124億8,405万8千円で6.2%を占め22.7%増加、基金等繰入金</t>
    </r>
  </si>
  <si>
    <r>
      <t>　　　　  は</t>
    </r>
    <r>
      <rPr>
        <sz val="11"/>
        <rFont val="ＭＳ 明朝"/>
        <family val="1"/>
      </rPr>
      <t>16億745万8千円で0.8%を占め1.1%増加した。</t>
    </r>
  </si>
  <si>
    <r>
      <t>　　　イ　歳出の内訳は、保険給付費が</t>
    </r>
    <r>
      <rPr>
        <sz val="11"/>
        <rFont val="ＭＳ 明朝"/>
        <family val="1"/>
      </rPr>
      <t>1,350億1,773万8千円で総額の68.7%を占めて前年度に比</t>
    </r>
  </si>
  <si>
    <r>
      <t>　　　　  べ</t>
    </r>
    <r>
      <rPr>
        <sz val="11"/>
        <rFont val="ＭＳ 明朝"/>
        <family val="1"/>
      </rPr>
      <t>3.7%増加、後期高齢者支援金等が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230億795万3千円で11.7%を占めて9.6%減少、</t>
    </r>
  </si>
  <si>
    <r>
      <t>　　　　　共同事業拠出金は</t>
    </r>
    <r>
      <rPr>
        <sz val="11"/>
        <rFont val="ＭＳ 明朝"/>
        <family val="1"/>
      </rPr>
      <t>205億6,912万4千円で10.5%を占めて3.4%増加</t>
    </r>
    <r>
      <rPr>
        <sz val="8"/>
        <rFont val="ＭＳ 明朝"/>
        <family val="1"/>
      </rPr>
      <t>、</t>
    </r>
    <r>
      <rPr>
        <sz val="11"/>
        <rFont val="ＭＳ 明朝"/>
        <family val="1"/>
      </rPr>
      <t>介護納付金は100億</t>
    </r>
  </si>
  <si>
    <r>
      <t xml:space="preserve">　　　　 </t>
    </r>
    <r>
      <rPr>
        <sz val="11"/>
        <rFont val="ＭＳ 明朝"/>
        <family val="1"/>
      </rPr>
      <t xml:space="preserve"> 6</t>
    </r>
    <r>
      <rPr>
        <sz val="11.5"/>
        <rFont val="ＭＳ 明朝"/>
        <family val="1"/>
      </rPr>
      <t>,400</t>
    </r>
    <r>
      <rPr>
        <sz val="11"/>
        <rFont val="ＭＳ 明朝"/>
        <family val="1"/>
      </rPr>
      <t>万8千円で5.1%を占めて6.9%増加</t>
    </r>
    <r>
      <rPr>
        <sz val="12"/>
        <rFont val="ＭＳ 明朝"/>
        <family val="1"/>
      </rPr>
      <t>、</t>
    </r>
    <r>
      <rPr>
        <sz val="11"/>
        <rFont val="ＭＳ 明朝"/>
        <family val="1"/>
      </rPr>
      <t>総務費は</t>
    </r>
    <r>
      <rPr>
        <sz val="6"/>
        <rFont val="ＭＳ 明朝"/>
        <family val="1"/>
      </rPr>
      <t xml:space="preserve"> </t>
    </r>
    <r>
      <rPr>
        <sz val="11.5"/>
        <rFont val="ＭＳ 明朝"/>
        <family val="1"/>
      </rPr>
      <t>23</t>
    </r>
    <r>
      <rPr>
        <sz val="11"/>
        <rFont val="ＭＳ 明朝"/>
        <family val="1"/>
      </rPr>
      <t>億8,134万1千円で</t>
    </r>
    <r>
      <rPr>
        <sz val="11.5"/>
        <rFont val="ＭＳ 明朝"/>
        <family val="1"/>
      </rPr>
      <t>1.2%</t>
    </r>
    <r>
      <rPr>
        <sz val="11"/>
        <rFont val="ＭＳ 明朝"/>
        <family val="1"/>
      </rPr>
      <t>を占めて</t>
    </r>
  </si>
  <si>
    <r>
      <t>　　　　　</t>
    </r>
    <r>
      <rPr>
        <sz val="11"/>
        <rFont val="ＭＳ 明朝"/>
        <family val="1"/>
      </rPr>
      <t>10.8%増加、保健事業費は20億8,179万</t>
    </r>
    <r>
      <rPr>
        <sz val="11"/>
        <rFont val="ＭＳ 明朝"/>
        <family val="1"/>
      </rPr>
      <t>8</t>
    </r>
    <r>
      <rPr>
        <sz val="11"/>
        <rFont val="ＭＳ 明朝"/>
        <family val="1"/>
      </rPr>
      <t>千円で1.1%を占めて5.4%増加した。</t>
    </r>
  </si>
  <si>
    <t>表７　平成22年度国保特別会計事業勘定決算状況（市町村）</t>
  </si>
  <si>
    <t>収               入</t>
  </si>
  <si>
    <t>支               出</t>
  </si>
  <si>
    <t>科        目</t>
  </si>
  <si>
    <t>決 算 額</t>
  </si>
  <si>
    <t>前年比</t>
  </si>
  <si>
    <t>決 算 額</t>
  </si>
  <si>
    <t>一般被保険者</t>
  </si>
  <si>
    <t>医療給付費分</t>
  </si>
  <si>
    <t xml:space="preserve">  総  務  費</t>
  </si>
  <si>
    <t>保</t>
  </si>
  <si>
    <t>後期高齢者支援金分</t>
  </si>
  <si>
    <t xml:space="preserve"> 療養給付費</t>
  </si>
  <si>
    <t>険</t>
  </si>
  <si>
    <t>介護納付金分</t>
  </si>
  <si>
    <r>
      <t>一</t>
    </r>
    <r>
      <rPr>
        <sz val="6"/>
        <rFont val="明朝"/>
        <family val="1"/>
      </rPr>
      <t xml:space="preserve"> </t>
    </r>
    <r>
      <rPr>
        <sz val="11"/>
        <rFont val="明朝"/>
        <family val="1"/>
      </rPr>
      <t>般</t>
    </r>
    <r>
      <rPr>
        <sz val="6"/>
        <rFont val="明朝"/>
        <family val="1"/>
      </rPr>
      <t xml:space="preserve"> </t>
    </r>
    <r>
      <rPr>
        <sz val="11"/>
        <rFont val="明朝"/>
        <family val="1"/>
      </rPr>
      <t>被</t>
    </r>
    <r>
      <rPr>
        <sz val="6"/>
        <rFont val="明朝"/>
        <family val="1"/>
      </rPr>
      <t xml:space="preserve"> </t>
    </r>
    <r>
      <rPr>
        <sz val="11"/>
        <rFont val="明朝"/>
        <family val="1"/>
      </rPr>
      <t>保</t>
    </r>
    <r>
      <rPr>
        <sz val="6"/>
        <rFont val="明朝"/>
        <family val="1"/>
      </rPr>
      <t xml:space="preserve"> </t>
    </r>
    <r>
      <rPr>
        <sz val="11"/>
        <rFont val="明朝"/>
        <family val="1"/>
      </rPr>
      <t>険</t>
    </r>
    <r>
      <rPr>
        <sz val="6"/>
        <rFont val="明朝"/>
        <family val="1"/>
      </rPr>
      <t xml:space="preserve"> </t>
    </r>
    <r>
      <rPr>
        <sz val="11"/>
        <rFont val="明朝"/>
        <family val="1"/>
      </rPr>
      <t>者</t>
    </r>
  </si>
  <si>
    <t xml:space="preserve"> 療 養 費</t>
  </si>
  <si>
    <t>料</t>
  </si>
  <si>
    <t>計</t>
  </si>
  <si>
    <t>保</t>
  </si>
  <si>
    <t xml:space="preserve"> 高額療養費</t>
  </si>
  <si>
    <t>退職被保険者等</t>
  </si>
  <si>
    <t xml:space="preserve"> 高額介護合算療養費</t>
  </si>
  <si>
    <t>／</t>
  </si>
  <si>
    <t xml:space="preserve"> 移 送 費</t>
  </si>
  <si>
    <t>税</t>
  </si>
  <si>
    <t>険</t>
  </si>
  <si>
    <t xml:space="preserve"> 出産育児諸費</t>
  </si>
  <si>
    <t xml:space="preserve"> 葬 祭 諸 費</t>
  </si>
  <si>
    <t xml:space="preserve"> 育 児 諸 費</t>
  </si>
  <si>
    <t>-</t>
  </si>
  <si>
    <t>国庫支出金</t>
  </si>
  <si>
    <t>事務費負担金</t>
  </si>
  <si>
    <t>給</t>
  </si>
  <si>
    <t xml:space="preserve"> そ の 他</t>
  </si>
  <si>
    <t>療養給付費等負担金</t>
  </si>
  <si>
    <t>高額医療費共同事業負担金</t>
  </si>
  <si>
    <t>退職被保険者等</t>
  </si>
  <si>
    <t xml:space="preserve"> 療養給付費・療養費</t>
  </si>
  <si>
    <t>特定健康診査等負担金</t>
  </si>
  <si>
    <t>付</t>
  </si>
  <si>
    <t xml:space="preserve"> 高額療養費</t>
  </si>
  <si>
    <t>普通調整交付金</t>
  </si>
  <si>
    <t>特別調整交付金</t>
  </si>
  <si>
    <t xml:space="preserve"> 移 送 費</t>
  </si>
  <si>
    <t>出産育児一時金補助金</t>
  </si>
  <si>
    <t>費</t>
  </si>
  <si>
    <t xml:space="preserve"> 審査支払手数料</t>
  </si>
  <si>
    <t xml:space="preserve">  療養給付費等交付金</t>
  </si>
  <si>
    <t xml:space="preserve">  前期高齢者交付金</t>
  </si>
  <si>
    <t>後期高齢者支援金等</t>
  </si>
  <si>
    <t xml:space="preserve"> 医療費拠出金</t>
  </si>
  <si>
    <t>県支出金</t>
  </si>
  <si>
    <t>高額医療共同事業負担金</t>
  </si>
  <si>
    <t xml:space="preserve"> 事務費拠出金</t>
  </si>
  <si>
    <t>特定健康診査等負担金</t>
  </si>
  <si>
    <t>第一号都道府県調整交付金</t>
  </si>
  <si>
    <t>前期高齢者納付金等</t>
  </si>
  <si>
    <t>第二号都道府県調整交付金</t>
  </si>
  <si>
    <t>その他</t>
  </si>
  <si>
    <t>-</t>
  </si>
  <si>
    <t xml:space="preserve">  連合会支出金</t>
  </si>
  <si>
    <t>老人保健
拠出金</t>
  </si>
  <si>
    <t>共同事業交付金</t>
  </si>
  <si>
    <t>高額医療費共同事業負担金</t>
  </si>
  <si>
    <t>保険財政共同安定化事業交付金</t>
  </si>
  <si>
    <t xml:space="preserve"> 保険基盤安定（保険税軽減分）</t>
  </si>
  <si>
    <t>　介護納付金</t>
  </si>
  <si>
    <t>繰　入　金</t>
  </si>
  <si>
    <t>一</t>
  </si>
  <si>
    <t xml:space="preserve"> 保険基盤安定（保険者支援分）</t>
  </si>
  <si>
    <t>共同事業拠出金</t>
  </si>
  <si>
    <t>高額医療費共同事業拠出金</t>
  </si>
  <si>
    <t>般</t>
  </si>
  <si>
    <t xml:space="preserve"> 職員給与費等</t>
  </si>
  <si>
    <t>保険財政共同安定化事業拠出金</t>
  </si>
  <si>
    <t>会</t>
  </si>
  <si>
    <t xml:space="preserve"> 出産育児一時金</t>
  </si>
  <si>
    <t>その他</t>
  </si>
  <si>
    <t xml:space="preserve"> 財政安定化支援事業</t>
  </si>
  <si>
    <t>保健事業費</t>
  </si>
  <si>
    <t>特定健康診査等事業費</t>
  </si>
  <si>
    <t xml:space="preserve"> そ の 他</t>
  </si>
  <si>
    <t>保健事業費</t>
  </si>
  <si>
    <t>健康管理センター事業費</t>
  </si>
  <si>
    <t xml:space="preserve"> 直診勘定繰入金</t>
  </si>
  <si>
    <t xml:space="preserve">  直診勘定繰出金</t>
  </si>
  <si>
    <t xml:space="preserve">  その他の収入</t>
  </si>
  <si>
    <t xml:space="preserve">  その他の支出</t>
  </si>
  <si>
    <t>　小計（単年度収入）</t>
  </si>
  <si>
    <t>小計（単年度支出）</t>
  </si>
  <si>
    <t>単年度収支差引額</t>
  </si>
  <si>
    <t>　基金等繰入金</t>
  </si>
  <si>
    <t>　基金等積立金</t>
  </si>
  <si>
    <t>　繰越金</t>
  </si>
  <si>
    <t>　前年度繰上充用金</t>
  </si>
  <si>
    <t>　公債費</t>
  </si>
  <si>
    <t>　収　入　合　計</t>
  </si>
  <si>
    <t>　支　出　合　計</t>
  </si>
  <si>
    <t>年度末基金保有額</t>
  </si>
  <si>
    <t>収 支 差 引 額</t>
  </si>
  <si>
    <t>表８  決算状況（決算収支）</t>
  </si>
  <si>
    <t>(単位：千円)</t>
  </si>
  <si>
    <t>年度</t>
  </si>
  <si>
    <t>計</t>
  </si>
  <si>
    <t>歳入決算額</t>
  </si>
  <si>
    <t>前年比(%)</t>
  </si>
  <si>
    <t>歳出決算額</t>
  </si>
  <si>
    <t>歳入歳出差引残</t>
  </si>
  <si>
    <t>赤字保険者数</t>
  </si>
  <si>
    <t>単年度経常収支</t>
  </si>
  <si>
    <t>赤字額</t>
  </si>
  <si>
    <t>表９  経理状況</t>
  </si>
  <si>
    <t>（1）歳入</t>
  </si>
  <si>
    <t>国保料(税)</t>
  </si>
  <si>
    <t>国庫支出金</t>
  </si>
  <si>
    <t>前期高齢者交付金</t>
  </si>
  <si>
    <t>－</t>
  </si>
  <si>
    <t>県支出金</t>
  </si>
  <si>
    <t>一般会計</t>
  </si>
  <si>
    <t>※</t>
  </si>
  <si>
    <t>(5,515,722)</t>
  </si>
  <si>
    <t>(4,716,903)</t>
  </si>
  <si>
    <t>(5,108,243)</t>
  </si>
  <si>
    <t>(5,698,273)</t>
  </si>
  <si>
    <t>(6,797,928)</t>
  </si>
  <si>
    <t>(6,797,928)</t>
  </si>
  <si>
    <t>繰</t>
  </si>
  <si>
    <t>前年比(%)</t>
  </si>
  <si>
    <t>入</t>
  </si>
  <si>
    <t>※</t>
  </si>
  <si>
    <t>(108.4)</t>
  </si>
  <si>
    <t>(85.5)</t>
  </si>
  <si>
    <t>(108.3)</t>
  </si>
  <si>
    <t>(111.6)</t>
  </si>
  <si>
    <t>(119.3)</t>
  </si>
  <si>
    <t>金</t>
  </si>
  <si>
    <t>基金</t>
  </si>
  <si>
    <t>直診</t>
  </si>
  <si>
    <t>繰越金</t>
  </si>
  <si>
    <t>※ （　）書きは保険基盤安定制度分を除いた額を再掲してある。</t>
  </si>
  <si>
    <t>（2）歳出</t>
  </si>
  <si>
    <t>総務費</t>
  </si>
  <si>
    <t>保険給付費</t>
  </si>
  <si>
    <t>後期高齢者支援金等</t>
  </si>
  <si>
    <t>前期高齢者納付金等</t>
  </si>
  <si>
    <t>老人保健拠出金</t>
  </si>
  <si>
    <t>介護納付金</t>
  </si>
  <si>
    <t>保健事業費</t>
  </si>
  <si>
    <t>直診勘定繰出金</t>
  </si>
  <si>
    <t>（うち基金等積立金）</t>
  </si>
  <si>
    <t>(1,215,881)</t>
  </si>
  <si>
    <t>(1,315,156)</t>
  </si>
  <si>
    <t>(1,039,007)</t>
  </si>
  <si>
    <t>(2,189,555)</t>
  </si>
  <si>
    <t>(1,033,951)</t>
  </si>
  <si>
    <t>(6,964)</t>
  </si>
  <si>
    <t>(1,040,916)</t>
  </si>
  <si>
    <t>平成22年度市町村収支構成比</t>
  </si>
  <si>
    <t>一般会計繰入金(基盤・直診を除く)</t>
  </si>
  <si>
    <t>単位：百万円</t>
  </si>
  <si>
    <t>歳入合計</t>
  </si>
  <si>
    <t>国庫支出金</t>
  </si>
  <si>
    <t>国保料（税）</t>
  </si>
  <si>
    <t>前期高齢者交付金</t>
  </si>
  <si>
    <t>共同事業交付金</t>
  </si>
  <si>
    <t>療養給付費交付金</t>
  </si>
  <si>
    <t>県支出金</t>
  </si>
  <si>
    <t>(再掲)基盤分</t>
  </si>
  <si>
    <t>その他</t>
  </si>
  <si>
    <t>歳出合計</t>
  </si>
  <si>
    <t>保険給付費</t>
  </si>
  <si>
    <t>後期高齢者支援金等</t>
  </si>
  <si>
    <t>共同事業拠出金</t>
  </si>
  <si>
    <t>介護納付金</t>
  </si>
  <si>
    <t>総務費</t>
  </si>
  <si>
    <t>老人保健拠出金</t>
  </si>
  <si>
    <t>そ  の  他</t>
  </si>
  <si>
    <t>科目別構成比の推移</t>
  </si>
  <si>
    <t>療給交付金</t>
  </si>
  <si>
    <t>繰入金</t>
  </si>
  <si>
    <t>繰越金</t>
  </si>
  <si>
    <t>合計</t>
  </si>
  <si>
    <t>総務費</t>
  </si>
  <si>
    <t>老人保健拠出金</t>
  </si>
  <si>
    <t>保健事業費</t>
  </si>
  <si>
    <t>４ 保険料（税）の状況</t>
  </si>
  <si>
    <t>　ア　平成22年度の現年分の調定額は518億3,427万9千円で、前年度と比べ6.5%、</t>
  </si>
  <si>
    <t xml:space="preserve">      額にして35億7,556万円減少し、一世帯当たり調定額は前年度を5.9%下回る150,914円、 </t>
  </si>
  <si>
    <t>　　 一人当たり調定額は前年度を 5.2%下回る83,223円となった。</t>
  </si>
  <si>
    <t>　イ　現年度分の収納率は92.95%で、市町村計では92.25%となり前年度と比べ0.87</t>
  </si>
  <si>
    <t>　　 ポイント上回った。 100%完全収納市町村は、4保険者であった。</t>
  </si>
  <si>
    <t>　　　一方、保険料（税）の未収入額は平成22年度末の累計が134億7,701万4千円と</t>
  </si>
  <si>
    <t>　　  なっており、 国民健康保険の財政健全化のため、引き続き累積滞納の解消に</t>
  </si>
  <si>
    <t>　　　努める必要がある。</t>
  </si>
  <si>
    <t>表10  賦課・収納率等の状況</t>
  </si>
  <si>
    <t>調   定   額</t>
  </si>
  <si>
    <t>一世帯当たり調定額</t>
  </si>
  <si>
    <t>一人当たり調定額</t>
  </si>
  <si>
    <t>収   納   率</t>
  </si>
  <si>
    <t>（現 年 度 分）</t>
  </si>
  <si>
    <t>区   分</t>
  </si>
  <si>
    <t>未  収  額</t>
  </si>
  <si>
    <t>現年度分</t>
  </si>
  <si>
    <t>滞 納 分</t>
  </si>
  <si>
    <t>（年度末）</t>
  </si>
  <si>
    <t xml:space="preserve">       %</t>
  </si>
  <si>
    <t>円</t>
  </si>
  <si>
    <t xml:space="preserve">     %</t>
  </si>
  <si>
    <t>市 町 村</t>
  </si>
  <si>
    <t>組    合</t>
  </si>
  <si>
    <t>21</t>
  </si>
  <si>
    <t>22</t>
  </si>
  <si>
    <t>県収納率</t>
  </si>
  <si>
    <t>５　診療状況</t>
  </si>
  <si>
    <t>※市町村３月－２月診療ベース、組合４月－３月診療ベース</t>
  </si>
  <si>
    <t>表11　受診率 （100人当たり受診件数）</t>
  </si>
  <si>
    <t>（１）　全体</t>
  </si>
  <si>
    <t>　　　　　　　　　(単位：件)</t>
  </si>
  <si>
    <t>入　　院</t>
  </si>
  <si>
    <t>入 院 外</t>
  </si>
  <si>
    <t>歯　　科</t>
  </si>
  <si>
    <t>（２）　一般被保険者分</t>
  </si>
  <si>
    <t>（３）　退職被保険者等分</t>
  </si>
  <si>
    <t xml:space="preserve"> </t>
  </si>
  <si>
    <t>（４）　老人保健医療給付対象者分</t>
  </si>
  <si>
    <t xml:space="preserve">表12　一件当たり日数 </t>
  </si>
  <si>
    <t>　　　　　　　　　(単位：日)</t>
  </si>
  <si>
    <t>表13　一日当たり診療費</t>
  </si>
  <si>
    <t>　　　　　　　　　(単位：円)</t>
  </si>
  <si>
    <t xml:space="preserve"> </t>
  </si>
  <si>
    <t>表14　一件当たり診療費</t>
  </si>
  <si>
    <t>表15　一人当たり診療費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</si>
</sst>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#,##0_);\(#,##0\)"/>
    <numFmt numFmtId="179" formatCode="#,##0.0_);\(#,##0.0\)"/>
    <numFmt numFmtId="180" formatCode="0_);\(0\)"/>
    <numFmt numFmtId="181" formatCode="0.0"/>
    <numFmt numFmtId="182" formatCode="#,##0_ "/>
    <numFmt numFmtId="183" formatCode="0.000_ "/>
    <numFmt numFmtId="184" formatCode="#,##0.000_ "/>
    <numFmt numFmtId="185" formatCode="#,##0.000_);[Red]\(#,##0.000\)"/>
    <numFmt numFmtId="186" formatCode="0.00_ "/>
    <numFmt numFmtId="187" formatCode="#,##0.00_ "/>
    <numFmt numFmtId="188" formatCode="#,##0.00_);[Red]\(#,##0.00\)"/>
    <numFmt numFmtId="189" formatCode="#,##0_);[Red]\(#,##0\)"/>
    <numFmt numFmtId="190" formatCode="0.0%"/>
    <numFmt numFmtId="191" formatCode="#,##0_ ;[Red]\-#,##0\ "/>
    <numFmt numFmtId="192" formatCode="#,##0.0_);[Red]\(#,##0.0\)"/>
  </numFmts>
  <fonts count="110">
    <font>
      <sz val="11"/>
      <name val="ＭＳ 明朝"/>
      <family val="1"/>
    </font>
    <font>
      <sz val="6"/>
      <name val="ＭＳ 明朝"/>
      <family val="1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24"/>
      <name val="ＤＦ平成明朝体W7"/>
      <family val="3"/>
    </font>
    <font>
      <sz val="24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14"/>
      <name val="Arial"/>
      <family val="2"/>
    </font>
    <font>
      <b/>
      <sz val="10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6"/>
      <name val="ＭＳ ゴシック"/>
      <family val="3"/>
    </font>
    <font>
      <sz val="12"/>
      <name val="ＭＳ 明朝"/>
      <family val="1"/>
    </font>
    <font>
      <b/>
      <sz val="10"/>
      <name val="ＭＳ Ｐゴシック"/>
      <family val="3"/>
    </font>
    <font>
      <sz val="8"/>
      <name val="ＭＳ 明朝"/>
      <family val="1"/>
    </font>
    <font>
      <b/>
      <sz val="12"/>
      <name val="明朝"/>
      <family val="1"/>
    </font>
    <font>
      <sz val="25"/>
      <name val="Terminal"/>
      <family val="0"/>
    </font>
    <font>
      <sz val="12"/>
      <name val="ＭＳ Ｐ明朝"/>
      <family val="1"/>
    </font>
    <font>
      <sz val="12"/>
      <name val="ＭＳ Ｐゴシック"/>
      <family val="3"/>
    </font>
    <font>
      <sz val="12"/>
      <name val="Terminal"/>
      <family val="0"/>
    </font>
    <font>
      <sz val="10"/>
      <name val="ＭＳ Ｐ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sz val="11"/>
      <name val="Terminal"/>
      <family val="0"/>
    </font>
    <font>
      <sz val="8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.5"/>
      <name val="ＭＳ Ｐ明朝"/>
      <family val="1"/>
    </font>
    <font>
      <sz val="8"/>
      <name val="ＭＳ Ｐ明朝"/>
      <family val="1"/>
    </font>
    <font>
      <sz val="10"/>
      <color indexed="8"/>
      <name val="ＭＳ ゴシック"/>
      <family val="3"/>
    </font>
    <font>
      <sz val="9.2"/>
      <color indexed="8"/>
      <name val="ＭＳ ゴシック"/>
      <family val="3"/>
    </font>
    <font>
      <sz val="17.25"/>
      <color indexed="8"/>
      <name val="ＭＳ Ｐゴシック"/>
      <family val="3"/>
    </font>
    <font>
      <sz val="9.25"/>
      <color indexed="8"/>
      <name val="ＭＳ Ｐ明朝"/>
      <family val="1"/>
    </font>
    <font>
      <sz val="11.5"/>
      <color indexed="8"/>
      <name val="ＭＳ Ｐ明朝"/>
      <family val="1"/>
    </font>
    <font>
      <sz val="10.1"/>
      <color indexed="8"/>
      <name val="ＭＳ Ｐ明朝"/>
      <family val="1"/>
    </font>
    <font>
      <sz val="17.5"/>
      <color indexed="8"/>
      <name val="ＭＳ Ｐゴシック"/>
      <family val="3"/>
    </font>
    <font>
      <sz val="10.5"/>
      <color indexed="8"/>
      <name val="ＭＳ Ｐ明朝"/>
      <family val="1"/>
    </font>
    <font>
      <sz val="9.2"/>
      <color indexed="8"/>
      <name val="ＭＳ Ｐ明朝"/>
      <family val="1"/>
    </font>
    <font>
      <sz val="11.5"/>
      <name val="ＭＳ 明朝"/>
      <family val="1"/>
    </font>
    <font>
      <sz val="7"/>
      <name val="ＭＳ Ｐゴシック"/>
      <family val="3"/>
    </font>
    <font>
      <sz val="11"/>
      <name val="明朝"/>
      <family val="1"/>
    </font>
    <font>
      <sz val="6"/>
      <name val="明朝"/>
      <family val="1"/>
    </font>
    <font>
      <sz val="7"/>
      <name val="Terminal"/>
      <family val="0"/>
    </font>
    <font>
      <sz val="10"/>
      <name val="明朝"/>
      <family val="1"/>
    </font>
    <font>
      <sz val="9"/>
      <name val="明朝"/>
      <family val="1"/>
    </font>
    <font>
      <sz val="8"/>
      <name val="ＭＳ Ｐゴシック"/>
      <family val="3"/>
    </font>
    <font>
      <b/>
      <sz val="16"/>
      <name val="ＭＳ Ｐ明朝"/>
      <family val="1"/>
    </font>
    <font>
      <sz val="14"/>
      <name val="Terminal"/>
      <family val="0"/>
    </font>
    <font>
      <sz val="14"/>
      <name val="ＭＳ 明朝"/>
      <family val="1"/>
    </font>
    <font>
      <b/>
      <sz val="22"/>
      <name val="ＭＳ 明朝"/>
      <family val="1"/>
    </font>
    <font>
      <sz val="21"/>
      <name val="ＭＳ 明朝"/>
      <family val="1"/>
    </font>
    <font>
      <b/>
      <sz val="18"/>
      <name val="ＭＳ Ｐゴシック"/>
      <family val="3"/>
    </font>
    <font>
      <sz val="16"/>
      <name val="ＭＳ 明朝"/>
      <family val="1"/>
    </font>
    <font>
      <sz val="9"/>
      <name val="ＭＳ Ｐ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.3"/>
      <color indexed="8"/>
      <name val="ＭＳ Ｐゴシック"/>
      <family val="3"/>
    </font>
    <font>
      <sz val="13.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1"/>
      <color indexed="9"/>
      <name val="ＭＳ 明朝"/>
      <family val="1"/>
    </font>
    <font>
      <sz val="11"/>
      <color indexed="9"/>
      <name val="ＭＳ Ｐ明朝"/>
      <family val="1"/>
    </font>
    <font>
      <sz val="8"/>
      <color indexed="8"/>
      <name val="ＭＳ 明朝"/>
      <family val="1"/>
    </font>
    <font>
      <sz val="9"/>
      <color indexed="8"/>
      <name val="ＭＳ Ｐゴシック"/>
      <family val="3"/>
    </font>
    <font>
      <sz val="12"/>
      <color indexed="8"/>
      <name val="ＭＳ Ｐ明朝"/>
      <family val="1"/>
    </font>
    <font>
      <sz val="8"/>
      <color indexed="8"/>
      <name val="ＭＳ Ｐゴシック"/>
      <family val="3"/>
    </font>
    <font>
      <sz val="16"/>
      <color indexed="8"/>
      <name val="ＭＳ Ｐゴシック"/>
      <family val="3"/>
    </font>
    <font>
      <sz val="10.25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sz val="11"/>
      <color theme="0"/>
      <name val="ＭＳ Ｐゴシック"/>
      <family val="3"/>
    </font>
    <font>
      <sz val="11"/>
      <color theme="0"/>
      <name val="ＭＳ 明朝"/>
      <family val="1"/>
    </font>
    <font>
      <sz val="11"/>
      <color theme="0"/>
      <name val="ＭＳ Ｐ明朝"/>
      <family val="1"/>
    </font>
    <font>
      <sz val="10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 diagonalUp="1">
      <left style="thin"/>
      <right style="thin"/>
      <top style="hair"/>
      <bottom style="hair"/>
      <diagonal style="hair"/>
    </border>
    <border diagonalUp="1">
      <left style="thin"/>
      <right style="thin"/>
      <top style="hair"/>
      <bottom style="thin"/>
      <diagonal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26" borderId="1" applyNumberFormat="0" applyAlignment="0" applyProtection="0"/>
    <xf numFmtId="0" fontId="9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93" fillId="0" borderId="3" applyNumberFormat="0" applyFill="0" applyAlignment="0" applyProtection="0"/>
    <xf numFmtId="0" fontId="94" fillId="29" borderId="0" applyNumberFormat="0" applyBorder="0" applyAlignment="0" applyProtection="0"/>
    <xf numFmtId="0" fontId="95" fillId="30" borderId="4" applyNumberFormat="0" applyAlignment="0" applyProtection="0"/>
    <xf numFmtId="0" fontId="9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44" fillId="0" borderId="0" applyFont="0" applyFill="0" applyBorder="0" applyAlignment="0" applyProtection="0"/>
    <xf numFmtId="0" fontId="97" fillId="0" borderId="5" applyNumberFormat="0" applyFill="0" applyAlignment="0" applyProtection="0"/>
    <xf numFmtId="0" fontId="98" fillId="0" borderId="6" applyNumberFormat="0" applyFill="0" applyAlignment="0" applyProtection="0"/>
    <xf numFmtId="0" fontId="99" fillId="0" borderId="7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8" applyNumberFormat="0" applyFill="0" applyAlignment="0" applyProtection="0"/>
    <xf numFmtId="0" fontId="101" fillId="30" borderId="9" applyNumberFormat="0" applyAlignment="0" applyProtection="0"/>
    <xf numFmtId="0" fontId="10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3" fillId="31" borderId="4" applyNumberFormat="0" applyAlignment="0" applyProtection="0"/>
    <xf numFmtId="0" fontId="6" fillId="0" borderId="0">
      <alignment vertical="center"/>
      <protection/>
    </xf>
    <xf numFmtId="0" fontId="24" fillId="0" borderId="0">
      <alignment/>
      <protection/>
    </xf>
    <xf numFmtId="37" fontId="51" fillId="0" borderId="0">
      <alignment/>
      <protection/>
    </xf>
    <xf numFmtId="0" fontId="24" fillId="0" borderId="0">
      <alignment vertical="center"/>
      <protection/>
    </xf>
    <xf numFmtId="0" fontId="104" fillId="32" borderId="0" applyNumberFormat="0" applyBorder="0" applyAlignment="0" applyProtection="0"/>
  </cellStyleXfs>
  <cellXfs count="798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63" applyFont="1" applyAlignment="1">
      <alignment horizontal="center" vertical="center"/>
      <protection/>
    </xf>
    <xf numFmtId="0" fontId="9" fillId="0" borderId="0" xfId="63" applyFont="1" applyAlignment="1">
      <alignment horizontal="center" vertical="center"/>
      <protection/>
    </xf>
    <xf numFmtId="0" fontId="10" fillId="0" borderId="0" xfId="63" applyFont="1">
      <alignment vertical="center"/>
      <protection/>
    </xf>
    <xf numFmtId="0" fontId="10" fillId="0" borderId="0" xfId="63" applyFont="1" applyAlignment="1">
      <alignment vertical="center"/>
      <protection/>
    </xf>
    <xf numFmtId="0" fontId="11" fillId="0" borderId="0" xfId="63" applyFont="1" applyAlignment="1">
      <alignment vertical="center"/>
      <protection/>
    </xf>
    <xf numFmtId="0" fontId="9" fillId="0" borderId="0" xfId="63" applyFont="1" applyAlignment="1">
      <alignment vertical="center"/>
      <protection/>
    </xf>
    <xf numFmtId="0" fontId="12" fillId="0" borderId="0" xfId="63" applyFont="1" applyAlignment="1">
      <alignment vertical="center"/>
      <protection/>
    </xf>
    <xf numFmtId="0" fontId="0" fillId="0" borderId="0" xfId="63" applyFont="1" applyAlignment="1">
      <alignment vertical="center"/>
      <protection/>
    </xf>
    <xf numFmtId="3" fontId="10" fillId="0" borderId="0" xfId="63" applyNumberFormat="1" applyFont="1" applyBorder="1">
      <alignment vertical="center"/>
      <protection/>
    </xf>
    <xf numFmtId="0" fontId="14" fillId="0" borderId="0" xfId="63" applyFont="1" applyAlignment="1">
      <alignment vertical="center"/>
      <protection/>
    </xf>
    <xf numFmtId="0" fontId="15" fillId="0" borderId="0" xfId="63" applyFont="1" applyAlignment="1" applyProtection="1">
      <alignment vertical="center"/>
      <protection/>
    </xf>
    <xf numFmtId="0" fontId="9" fillId="0" borderId="0" xfId="63" applyFont="1" applyAlignment="1" applyProtection="1">
      <alignment vertical="center"/>
      <protection/>
    </xf>
    <xf numFmtId="0" fontId="16" fillId="0" borderId="0" xfId="63" applyFont="1" applyAlignment="1">
      <alignment horizontal="right" vertical="center"/>
      <protection/>
    </xf>
    <xf numFmtId="0" fontId="17" fillId="0" borderId="0" xfId="63" applyFont="1" applyAlignment="1" applyProtection="1">
      <alignment vertical="center"/>
      <protection/>
    </xf>
    <xf numFmtId="0" fontId="10" fillId="0" borderId="10" xfId="63" applyFont="1" applyBorder="1" applyAlignment="1">
      <alignment horizontal="center" vertical="center"/>
      <protection/>
    </xf>
    <xf numFmtId="0" fontId="10" fillId="0" borderId="11" xfId="63" applyFont="1" applyBorder="1">
      <alignment vertical="center"/>
      <protection/>
    </xf>
    <xf numFmtId="0" fontId="10" fillId="0" borderId="12" xfId="63" applyFont="1" applyBorder="1">
      <alignment vertical="center"/>
      <protection/>
    </xf>
    <xf numFmtId="0" fontId="10" fillId="0" borderId="13" xfId="63" applyFont="1" applyBorder="1">
      <alignment vertical="center"/>
      <protection/>
    </xf>
    <xf numFmtId="3" fontId="10" fillId="0" borderId="11" xfId="63" applyNumberFormat="1" applyFont="1" applyBorder="1">
      <alignment vertical="center"/>
      <protection/>
    </xf>
    <xf numFmtId="3" fontId="10" fillId="0" borderId="12" xfId="63" applyNumberFormat="1" applyFont="1" applyBorder="1">
      <alignment vertical="center"/>
      <protection/>
    </xf>
    <xf numFmtId="3" fontId="10" fillId="0" borderId="13" xfId="63" applyNumberFormat="1" applyFont="1" applyBorder="1">
      <alignment vertical="center"/>
      <protection/>
    </xf>
    <xf numFmtId="0" fontId="10" fillId="0" borderId="10" xfId="63" applyFont="1" applyBorder="1">
      <alignment vertical="center"/>
      <protection/>
    </xf>
    <xf numFmtId="0" fontId="10" fillId="0" borderId="14" xfId="63" applyFont="1" applyBorder="1" applyAlignment="1">
      <alignment horizontal="center" vertical="center"/>
      <protection/>
    </xf>
    <xf numFmtId="0" fontId="10" fillId="0" borderId="15" xfId="63" applyFont="1" applyBorder="1" applyAlignment="1">
      <alignment horizontal="center" vertical="center"/>
      <protection/>
    </xf>
    <xf numFmtId="0" fontId="10" fillId="0" borderId="16" xfId="63" applyFont="1" applyBorder="1" applyAlignment="1">
      <alignment horizontal="center" vertical="center"/>
      <protection/>
    </xf>
    <xf numFmtId="3" fontId="10" fillId="0" borderId="17" xfId="63" applyNumberFormat="1" applyFont="1" applyBorder="1">
      <alignment vertical="center"/>
      <protection/>
    </xf>
    <xf numFmtId="0" fontId="10" fillId="0" borderId="12" xfId="63" applyFont="1" applyBorder="1" applyAlignment="1">
      <alignment horizontal="right" vertical="center"/>
      <protection/>
    </xf>
    <xf numFmtId="49" fontId="10" fillId="0" borderId="12" xfId="63" applyNumberFormat="1" applyFont="1" applyBorder="1" applyAlignment="1">
      <alignment horizontal="right" vertical="center"/>
      <protection/>
    </xf>
    <xf numFmtId="3" fontId="10" fillId="0" borderId="18" xfId="63" applyNumberFormat="1" applyFont="1" applyBorder="1">
      <alignment vertical="center"/>
      <protection/>
    </xf>
    <xf numFmtId="0" fontId="10" fillId="0" borderId="18" xfId="63" applyFont="1" applyBorder="1">
      <alignment vertical="center"/>
      <protection/>
    </xf>
    <xf numFmtId="0" fontId="10" fillId="0" borderId="19" xfId="63" applyFont="1" applyBorder="1">
      <alignment vertical="center"/>
      <protection/>
    </xf>
    <xf numFmtId="38" fontId="10" fillId="0" borderId="12" xfId="50" applyFont="1" applyBorder="1" applyAlignment="1">
      <alignment vertical="center"/>
    </xf>
    <xf numFmtId="3" fontId="10" fillId="0" borderId="20" xfId="63" applyNumberFormat="1" applyFont="1" applyBorder="1">
      <alignment vertical="center"/>
      <protection/>
    </xf>
    <xf numFmtId="0" fontId="16" fillId="0" borderId="0" xfId="63" applyFont="1">
      <alignment vertical="center"/>
      <protection/>
    </xf>
    <xf numFmtId="0" fontId="11" fillId="0" borderId="0" xfId="63" applyFont="1">
      <alignment vertical="center"/>
      <protection/>
    </xf>
    <xf numFmtId="0" fontId="19" fillId="0" borderId="0" xfId="63" applyFont="1">
      <alignment vertical="center"/>
      <protection/>
    </xf>
    <xf numFmtId="0" fontId="20" fillId="0" borderId="0" xfId="63" applyFont="1">
      <alignment vertical="center"/>
      <protection/>
    </xf>
    <xf numFmtId="0" fontId="21" fillId="0" borderId="0" xfId="63" applyFont="1">
      <alignment vertical="center"/>
      <protection/>
    </xf>
    <xf numFmtId="0" fontId="0" fillId="0" borderId="0" xfId="63" applyFont="1">
      <alignment vertical="center"/>
      <protection/>
    </xf>
    <xf numFmtId="0" fontId="22" fillId="0" borderId="0" xfId="63" applyFont="1">
      <alignment vertical="center"/>
      <protection/>
    </xf>
    <xf numFmtId="0" fontId="22" fillId="0" borderId="0" xfId="63" applyFont="1" applyBorder="1">
      <alignment vertical="center"/>
      <protection/>
    </xf>
    <xf numFmtId="0" fontId="15" fillId="0" borderId="0" xfId="63" applyFont="1">
      <alignment vertical="center"/>
      <protection/>
    </xf>
    <xf numFmtId="0" fontId="23" fillId="0" borderId="0" xfId="63" applyFont="1">
      <alignment vertical="center"/>
      <protection/>
    </xf>
    <xf numFmtId="0" fontId="24" fillId="0" borderId="0" xfId="63" applyFont="1">
      <alignment vertical="center"/>
      <protection/>
    </xf>
    <xf numFmtId="0" fontId="25" fillId="0" borderId="0" xfId="63" applyFont="1">
      <alignment vertical="center"/>
      <protection/>
    </xf>
    <xf numFmtId="0" fontId="6" fillId="0" borderId="0" xfId="63">
      <alignment vertical="center"/>
      <protection/>
    </xf>
    <xf numFmtId="0" fontId="26" fillId="0" borderId="0" xfId="63" applyFont="1" applyAlignment="1">
      <alignment horizontal="right"/>
      <protection/>
    </xf>
    <xf numFmtId="0" fontId="27" fillId="0" borderId="21" xfId="63" applyFont="1" applyBorder="1">
      <alignment vertical="center"/>
      <protection/>
    </xf>
    <xf numFmtId="0" fontId="27" fillId="0" borderId="22" xfId="63" applyFont="1" applyBorder="1">
      <alignment vertical="center"/>
      <protection/>
    </xf>
    <xf numFmtId="0" fontId="27" fillId="0" borderId="23" xfId="63" applyFont="1" applyBorder="1">
      <alignment vertical="center"/>
      <protection/>
    </xf>
    <xf numFmtId="0" fontId="27" fillId="0" borderId="24" xfId="63" applyFont="1" applyBorder="1">
      <alignment vertical="center"/>
      <protection/>
    </xf>
    <xf numFmtId="0" fontId="28" fillId="0" borderId="25" xfId="63" applyFont="1" applyBorder="1">
      <alignment vertical="center"/>
      <protection/>
    </xf>
    <xf numFmtId="0" fontId="28" fillId="0" borderId="26" xfId="63" applyFont="1" applyBorder="1">
      <alignment vertical="center"/>
      <protection/>
    </xf>
    <xf numFmtId="0" fontId="28" fillId="0" borderId="27" xfId="63" applyFont="1" applyBorder="1">
      <alignment vertical="center"/>
      <protection/>
    </xf>
    <xf numFmtId="0" fontId="28" fillId="0" borderId="28" xfId="63" applyFont="1" applyBorder="1">
      <alignment vertical="center"/>
      <protection/>
    </xf>
    <xf numFmtId="0" fontId="28" fillId="0" borderId="25" xfId="63" applyFont="1" applyBorder="1" applyAlignment="1">
      <alignment horizontal="center"/>
      <protection/>
    </xf>
    <xf numFmtId="0" fontId="28" fillId="0" borderId="21" xfId="63" applyFont="1" applyBorder="1">
      <alignment vertical="center"/>
      <protection/>
    </xf>
    <xf numFmtId="0" fontId="27" fillId="0" borderId="29" xfId="63" applyFont="1" applyBorder="1">
      <alignment vertical="center"/>
      <protection/>
    </xf>
    <xf numFmtId="0" fontId="27" fillId="0" borderId="10" xfId="63" applyFont="1" applyBorder="1" applyAlignment="1" quotePrefix="1">
      <alignment horizontal="center"/>
      <protection/>
    </xf>
    <xf numFmtId="38" fontId="27" fillId="0" borderId="10" xfId="50" applyFont="1" applyFill="1" applyBorder="1" applyAlignment="1">
      <alignment/>
    </xf>
    <xf numFmtId="176" fontId="27" fillId="0" borderId="30" xfId="50" applyNumberFormat="1" applyFont="1" applyFill="1" applyBorder="1" applyAlignment="1">
      <alignment horizontal="right"/>
    </xf>
    <xf numFmtId="0" fontId="105" fillId="0" borderId="0" xfId="63" applyFont="1">
      <alignment vertical="center"/>
      <protection/>
    </xf>
    <xf numFmtId="38" fontId="27" fillId="0" borderId="10" xfId="50" applyNumberFormat="1" applyFont="1" applyFill="1" applyBorder="1" applyAlignment="1">
      <alignment horizontal="right"/>
    </xf>
    <xf numFmtId="38" fontId="27" fillId="0" borderId="29" xfId="50" applyFont="1" applyFill="1" applyBorder="1" applyAlignment="1">
      <alignment/>
    </xf>
    <xf numFmtId="38" fontId="27" fillId="0" borderId="0" xfId="50" applyFont="1" applyFill="1" applyBorder="1" applyAlignment="1">
      <alignment/>
    </xf>
    <xf numFmtId="38" fontId="6" fillId="0" borderId="0" xfId="63" applyNumberFormat="1">
      <alignment vertical="center"/>
      <protection/>
    </xf>
    <xf numFmtId="0" fontId="11" fillId="0" borderId="0" xfId="64" applyFont="1" applyAlignment="1">
      <alignment vertical="center"/>
      <protection/>
    </xf>
    <xf numFmtId="0" fontId="23" fillId="0" borderId="0" xfId="64" applyFont="1" applyAlignment="1">
      <alignment vertical="center"/>
      <protection/>
    </xf>
    <xf numFmtId="0" fontId="0" fillId="0" borderId="0" xfId="64" applyFont="1" applyAlignment="1">
      <alignment vertical="center"/>
      <protection/>
    </xf>
    <xf numFmtId="49" fontId="12" fillId="0" borderId="0" xfId="64" applyNumberFormat="1" applyFont="1" applyAlignment="1">
      <alignment vertical="center"/>
      <protection/>
    </xf>
    <xf numFmtId="49" fontId="23" fillId="0" borderId="0" xfId="64" applyNumberFormat="1" applyFont="1" applyAlignment="1">
      <alignment vertical="center"/>
      <protection/>
    </xf>
    <xf numFmtId="0" fontId="0" fillId="0" borderId="0" xfId="64" applyFont="1" applyAlignment="1">
      <alignment horizontal="center" vertical="center"/>
      <protection/>
    </xf>
    <xf numFmtId="0" fontId="12" fillId="0" borderId="0" xfId="64" applyFont="1" applyAlignment="1">
      <alignment vertical="center"/>
      <protection/>
    </xf>
    <xf numFmtId="0" fontId="0" fillId="0" borderId="0" xfId="64" applyFont="1" applyFill="1" applyAlignment="1">
      <alignment vertical="center"/>
      <protection/>
    </xf>
    <xf numFmtId="0" fontId="23" fillId="0" borderId="0" xfId="64" applyFont="1" applyFill="1" applyAlignment="1">
      <alignment vertical="center"/>
      <protection/>
    </xf>
    <xf numFmtId="177" fontId="23" fillId="0" borderId="0" xfId="64" applyNumberFormat="1" applyFont="1" applyAlignment="1">
      <alignment vertical="center"/>
      <protection/>
    </xf>
    <xf numFmtId="0" fontId="24" fillId="0" borderId="0" xfId="64" applyFont="1" applyAlignment="1">
      <alignment vertical="center"/>
      <protection/>
    </xf>
    <xf numFmtId="0" fontId="24" fillId="0" borderId="0" xfId="64" applyFont="1" applyAlignment="1">
      <alignment horizontal="center" vertical="center"/>
      <protection/>
    </xf>
    <xf numFmtId="0" fontId="30" fillId="0" borderId="0" xfId="64" applyFont="1" applyAlignment="1">
      <alignment vertical="center"/>
      <protection/>
    </xf>
    <xf numFmtId="0" fontId="30" fillId="0" borderId="0" xfId="64" applyFont="1" applyAlignment="1">
      <alignment horizontal="center" vertical="center"/>
      <protection/>
    </xf>
    <xf numFmtId="0" fontId="24" fillId="0" borderId="22" xfId="64" applyFont="1" applyBorder="1" applyAlignment="1">
      <alignment horizontal="center" vertical="center" textRotation="255"/>
      <protection/>
    </xf>
    <xf numFmtId="0" fontId="24" fillId="0" borderId="23" xfId="64" applyFont="1" applyBorder="1" applyAlignment="1">
      <alignment vertical="center"/>
      <protection/>
    </xf>
    <xf numFmtId="0" fontId="24" fillId="0" borderId="24" xfId="64" applyFont="1" applyBorder="1" applyAlignment="1">
      <alignment vertical="center"/>
      <protection/>
    </xf>
    <xf numFmtId="0" fontId="24" fillId="0" borderId="22" xfId="64" applyFont="1" applyBorder="1" applyAlignment="1">
      <alignment vertical="center"/>
      <protection/>
    </xf>
    <xf numFmtId="0" fontId="24" fillId="0" borderId="31" xfId="64" applyFont="1" applyBorder="1" applyAlignment="1">
      <alignment horizontal="center" vertical="center"/>
      <protection/>
    </xf>
    <xf numFmtId="0" fontId="24" fillId="0" borderId="0" xfId="64" applyFont="1" applyBorder="1" applyAlignment="1">
      <alignment horizontal="center" vertical="center"/>
      <protection/>
    </xf>
    <xf numFmtId="0" fontId="24" fillId="0" borderId="32" xfId="64" applyFont="1" applyBorder="1" applyAlignment="1">
      <alignment horizontal="center" vertical="center"/>
      <protection/>
    </xf>
    <xf numFmtId="0" fontId="24" fillId="0" borderId="31" xfId="64" applyFont="1" applyBorder="1" applyAlignment="1">
      <alignment horizontal="center" vertical="center" textRotation="255"/>
      <protection/>
    </xf>
    <xf numFmtId="0" fontId="24" fillId="0" borderId="0" xfId="64" applyFont="1" applyBorder="1" applyAlignment="1">
      <alignment vertical="center"/>
      <protection/>
    </xf>
    <xf numFmtId="0" fontId="27" fillId="0" borderId="21" xfId="64" applyFont="1" applyBorder="1" applyAlignment="1">
      <alignment horizontal="center" vertical="center" shrinkToFit="1"/>
      <protection/>
    </xf>
    <xf numFmtId="0" fontId="24" fillId="0" borderId="31" xfId="64" applyFont="1" applyBorder="1" applyAlignment="1">
      <alignment vertical="center"/>
      <protection/>
    </xf>
    <xf numFmtId="0" fontId="24" fillId="0" borderId="22" xfId="64" applyFont="1" applyBorder="1" applyAlignment="1">
      <alignment horizontal="center" vertical="center"/>
      <protection/>
    </xf>
    <xf numFmtId="0" fontId="28" fillId="0" borderId="23" xfId="64" applyFont="1" applyBorder="1" applyAlignment="1">
      <alignment horizontal="right" vertical="center"/>
      <protection/>
    </xf>
    <xf numFmtId="0" fontId="28" fillId="0" borderId="21" xfId="64" applyFont="1" applyBorder="1" applyAlignment="1">
      <alignment horizontal="right" vertical="center"/>
      <protection/>
    </xf>
    <xf numFmtId="49" fontId="24" fillId="0" borderId="26" xfId="64" applyNumberFormat="1" applyFont="1" applyBorder="1" applyAlignment="1">
      <alignment horizontal="center" vertical="center"/>
      <protection/>
    </xf>
    <xf numFmtId="178" fontId="24" fillId="0" borderId="28" xfId="64" applyNumberFormat="1" applyFont="1" applyBorder="1" applyAlignment="1">
      <alignment vertical="center"/>
      <protection/>
    </xf>
    <xf numFmtId="179" fontId="24" fillId="0" borderId="29" xfId="64" applyNumberFormat="1" applyFont="1" applyBorder="1" applyAlignment="1">
      <alignment vertical="center"/>
      <protection/>
    </xf>
    <xf numFmtId="178" fontId="24" fillId="0" borderId="29" xfId="64" applyNumberFormat="1" applyFont="1" applyBorder="1" applyAlignment="1">
      <alignment vertical="center"/>
      <protection/>
    </xf>
    <xf numFmtId="179" fontId="24" fillId="0" borderId="10" xfId="64" applyNumberFormat="1" applyFont="1" applyBorder="1" applyAlignment="1">
      <alignment vertical="center"/>
      <protection/>
    </xf>
    <xf numFmtId="49" fontId="24" fillId="0" borderId="21" xfId="64" applyNumberFormat="1" applyFont="1" applyBorder="1" applyAlignment="1">
      <alignment horizontal="center" vertical="center"/>
      <protection/>
    </xf>
    <xf numFmtId="49" fontId="27" fillId="0" borderId="22" xfId="64" applyNumberFormat="1" applyFont="1" applyBorder="1" applyAlignment="1">
      <alignment horizontal="center" vertical="center"/>
      <protection/>
    </xf>
    <xf numFmtId="178" fontId="0" fillId="0" borderId="24" xfId="51" applyNumberFormat="1" applyFont="1" applyBorder="1" applyAlignment="1">
      <alignment vertical="center"/>
    </xf>
    <xf numFmtId="179" fontId="24" fillId="0" borderId="21" xfId="64" applyNumberFormat="1" applyFont="1" applyBorder="1" applyAlignment="1">
      <alignment vertical="center"/>
      <protection/>
    </xf>
    <xf numFmtId="178" fontId="0" fillId="0" borderId="21" xfId="51" applyNumberFormat="1" applyFont="1" applyBorder="1" applyAlignment="1">
      <alignment vertical="center"/>
    </xf>
    <xf numFmtId="49" fontId="24" fillId="0" borderId="25" xfId="64" applyNumberFormat="1" applyFont="1" applyBorder="1" applyAlignment="1">
      <alignment horizontal="center" vertical="center"/>
      <protection/>
    </xf>
    <xf numFmtId="49" fontId="27" fillId="0" borderId="31" xfId="64" applyNumberFormat="1" applyFont="1" applyBorder="1" applyAlignment="1">
      <alignment horizontal="center" vertical="center"/>
      <protection/>
    </xf>
    <xf numFmtId="178" fontId="0" fillId="0" borderId="32" xfId="51" applyNumberFormat="1" applyFont="1" applyBorder="1" applyAlignment="1">
      <alignment vertical="center"/>
    </xf>
    <xf numFmtId="179" fontId="24" fillId="0" borderId="25" xfId="64" applyNumberFormat="1" applyFont="1" applyBorder="1" applyAlignment="1">
      <alignment vertical="center"/>
      <protection/>
    </xf>
    <xf numFmtId="178" fontId="0" fillId="0" borderId="25" xfId="51" applyNumberFormat="1" applyFont="1" applyBorder="1" applyAlignment="1">
      <alignment vertical="center"/>
    </xf>
    <xf numFmtId="178" fontId="0" fillId="0" borderId="25" xfId="51" applyNumberFormat="1" applyFont="1" applyBorder="1" applyAlignment="1">
      <alignment horizontal="right" vertical="center"/>
    </xf>
    <xf numFmtId="0" fontId="24" fillId="0" borderId="29" xfId="64" applyFont="1" applyBorder="1" applyAlignment="1">
      <alignment vertical="center"/>
      <protection/>
    </xf>
    <xf numFmtId="0" fontId="27" fillId="0" borderId="26" xfId="64" applyFont="1" applyBorder="1" applyAlignment="1">
      <alignment horizontal="center" vertical="center"/>
      <protection/>
    </xf>
    <xf numFmtId="178" fontId="0" fillId="0" borderId="24" xfId="51" applyNumberFormat="1" applyFont="1" applyFill="1" applyBorder="1" applyAlignment="1">
      <alignment vertical="center"/>
    </xf>
    <xf numFmtId="179" fontId="24" fillId="0" borderId="25" xfId="64" applyNumberFormat="1" applyFont="1" applyFill="1" applyBorder="1" applyAlignment="1">
      <alignment vertical="center"/>
      <protection/>
    </xf>
    <xf numFmtId="178" fontId="0" fillId="0" borderId="21" xfId="51" applyNumberFormat="1" applyFont="1" applyFill="1" applyBorder="1" applyAlignment="1">
      <alignment vertical="center"/>
    </xf>
    <xf numFmtId="178" fontId="0" fillId="0" borderId="32" xfId="51" applyNumberFormat="1" applyFont="1" applyFill="1" applyBorder="1" applyAlignment="1">
      <alignment vertical="center"/>
    </xf>
    <xf numFmtId="178" fontId="0" fillId="0" borderId="25" xfId="51" applyNumberFormat="1" applyFont="1" applyFill="1" applyBorder="1" applyAlignment="1">
      <alignment vertical="center"/>
    </xf>
    <xf numFmtId="178" fontId="0" fillId="0" borderId="25" xfId="51" applyNumberFormat="1" applyFont="1" applyFill="1" applyBorder="1" applyAlignment="1">
      <alignment horizontal="right" vertical="center"/>
    </xf>
    <xf numFmtId="178" fontId="24" fillId="0" borderId="28" xfId="64" applyNumberFormat="1" applyFont="1" applyFill="1" applyBorder="1" applyAlignment="1">
      <alignment vertical="center"/>
      <protection/>
    </xf>
    <xf numFmtId="179" fontId="24" fillId="0" borderId="29" xfId="64" applyNumberFormat="1" applyFont="1" applyFill="1" applyBorder="1" applyAlignment="1">
      <alignment vertical="center"/>
      <protection/>
    </xf>
    <xf numFmtId="178" fontId="24" fillId="0" borderId="29" xfId="64" applyNumberFormat="1" applyFont="1" applyFill="1" applyBorder="1" applyAlignment="1">
      <alignment vertical="center"/>
      <protection/>
    </xf>
    <xf numFmtId="0" fontId="24" fillId="0" borderId="32" xfId="64" applyFont="1" applyBorder="1" applyAlignment="1">
      <alignment vertical="center"/>
      <protection/>
    </xf>
    <xf numFmtId="49" fontId="24" fillId="0" borderId="22" xfId="64" applyNumberFormat="1" applyFont="1" applyBorder="1" applyAlignment="1">
      <alignment vertical="center"/>
      <protection/>
    </xf>
    <xf numFmtId="0" fontId="28" fillId="0" borderId="22" xfId="64" applyFont="1" applyBorder="1" applyAlignment="1">
      <alignment horizontal="right" vertical="center"/>
      <protection/>
    </xf>
    <xf numFmtId="49" fontId="24" fillId="0" borderId="31" xfId="64" applyNumberFormat="1" applyFont="1" applyBorder="1" applyAlignment="1">
      <alignment horizontal="center" vertical="center"/>
      <protection/>
    </xf>
    <xf numFmtId="178" fontId="24" fillId="0" borderId="25" xfId="64" applyNumberFormat="1" applyFont="1" applyBorder="1" applyAlignment="1">
      <alignment vertical="center"/>
      <protection/>
    </xf>
    <xf numFmtId="49" fontId="24" fillId="0" borderId="29" xfId="64" applyNumberFormat="1" applyFont="1" applyBorder="1" applyAlignment="1">
      <alignment horizontal="center" vertical="center"/>
      <protection/>
    </xf>
    <xf numFmtId="178" fontId="0" fillId="0" borderId="27" xfId="51" applyNumberFormat="1" applyFont="1" applyFill="1" applyBorder="1" applyAlignment="1">
      <alignment vertical="center"/>
    </xf>
    <xf numFmtId="178" fontId="24" fillId="0" borderId="27" xfId="64" applyNumberFormat="1" applyFont="1" applyFill="1" applyBorder="1" applyAlignment="1">
      <alignment vertical="center"/>
      <protection/>
    </xf>
    <xf numFmtId="178" fontId="24" fillId="0" borderId="26" xfId="64" applyNumberFormat="1" applyFont="1" applyFill="1" applyBorder="1" applyAlignment="1">
      <alignment vertical="center"/>
      <protection/>
    </xf>
    <xf numFmtId="49" fontId="24" fillId="0" borderId="22" xfId="64" applyNumberFormat="1" applyFont="1" applyBorder="1" applyAlignment="1">
      <alignment horizontal="center" vertical="center"/>
      <protection/>
    </xf>
    <xf numFmtId="179" fontId="0" fillId="0" borderId="25" xfId="51" applyNumberFormat="1" applyFont="1" applyBorder="1" applyAlignment="1">
      <alignment vertical="center"/>
    </xf>
    <xf numFmtId="178" fontId="24" fillId="0" borderId="25" xfId="64" applyNumberFormat="1" applyFont="1" applyBorder="1" applyAlignment="1">
      <alignment horizontal="right" vertical="center"/>
      <protection/>
    </xf>
    <xf numFmtId="49" fontId="27" fillId="0" borderId="26" xfId="64" applyNumberFormat="1" applyFont="1" applyBorder="1" applyAlignment="1">
      <alignment horizontal="center" vertical="center"/>
      <protection/>
    </xf>
    <xf numFmtId="178" fontId="0" fillId="0" borderId="28" xfId="51" applyNumberFormat="1" applyFont="1" applyBorder="1" applyAlignment="1">
      <alignment vertical="center"/>
    </xf>
    <xf numFmtId="49" fontId="27" fillId="0" borderId="31" xfId="64" applyNumberFormat="1" applyFont="1" applyFill="1" applyBorder="1" applyAlignment="1">
      <alignment horizontal="center" vertical="center"/>
      <protection/>
    </xf>
    <xf numFmtId="178" fontId="24" fillId="0" borderId="25" xfId="64" applyNumberFormat="1" applyFont="1" applyFill="1" applyBorder="1" applyAlignment="1">
      <alignment vertical="center"/>
      <protection/>
    </xf>
    <xf numFmtId="179" fontId="0" fillId="0" borderId="25" xfId="51" applyNumberFormat="1" applyFont="1" applyFill="1" applyBorder="1" applyAlignment="1">
      <alignment vertical="center"/>
    </xf>
    <xf numFmtId="178" fontId="24" fillId="0" borderId="25" xfId="64" applyNumberFormat="1" applyFont="1" applyFill="1" applyBorder="1" applyAlignment="1">
      <alignment horizontal="right" vertical="center"/>
      <protection/>
    </xf>
    <xf numFmtId="49" fontId="27" fillId="0" borderId="26" xfId="64" applyNumberFormat="1" applyFont="1" applyFill="1" applyBorder="1" applyAlignment="1">
      <alignment horizontal="center" vertical="center"/>
      <protection/>
    </xf>
    <xf numFmtId="178" fontId="0" fillId="0" borderId="28" xfId="51" applyNumberFormat="1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2" fillId="0" borderId="0" xfId="0" applyFont="1" applyFill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180" fontId="31" fillId="0" borderId="0" xfId="0" applyNumberFormat="1" applyFont="1" applyFill="1" applyAlignment="1">
      <alignment horizontal="center" vertical="center"/>
    </xf>
    <xf numFmtId="0" fontId="31" fillId="0" borderId="22" xfId="0" applyFont="1" applyFill="1" applyBorder="1" applyAlignment="1">
      <alignment vertical="center"/>
    </xf>
    <xf numFmtId="0" fontId="31" fillId="0" borderId="31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vertical="center"/>
    </xf>
    <xf numFmtId="0" fontId="31" fillId="0" borderId="27" xfId="0" applyFont="1" applyFill="1" applyBorder="1" applyAlignment="1">
      <alignment vertical="center"/>
    </xf>
    <xf numFmtId="0" fontId="31" fillId="0" borderId="33" xfId="0" applyFont="1" applyFill="1" applyBorder="1" applyAlignment="1">
      <alignment horizontal="center" vertical="center" shrinkToFit="1"/>
    </xf>
    <xf numFmtId="0" fontId="31" fillId="0" borderId="33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vertical="center"/>
    </xf>
    <xf numFmtId="38" fontId="32" fillId="0" borderId="23" xfId="48" applyFont="1" applyFill="1" applyBorder="1" applyAlignment="1">
      <alignment horizontal="right" vertical="center"/>
    </xf>
    <xf numFmtId="0" fontId="32" fillId="0" borderId="34" xfId="0" applyFont="1" applyFill="1" applyBorder="1" applyAlignment="1">
      <alignment horizontal="right" vertical="center"/>
    </xf>
    <xf numFmtId="0" fontId="32" fillId="0" borderId="35" xfId="0" applyFont="1" applyFill="1" applyBorder="1" applyAlignment="1">
      <alignment horizontal="right" vertical="center"/>
    </xf>
    <xf numFmtId="38" fontId="32" fillId="0" borderId="22" xfId="48" applyFont="1" applyFill="1" applyBorder="1" applyAlignment="1">
      <alignment horizontal="right" vertical="center"/>
    </xf>
    <xf numFmtId="38" fontId="32" fillId="0" borderId="31" xfId="48" applyFont="1" applyFill="1" applyBorder="1" applyAlignment="1">
      <alignment horizontal="right" vertical="center"/>
    </xf>
    <xf numFmtId="38" fontId="31" fillId="0" borderId="36" xfId="48" applyFont="1" applyFill="1" applyBorder="1" applyAlignment="1">
      <alignment vertical="center"/>
    </xf>
    <xf numFmtId="177" fontId="31" fillId="0" borderId="37" xfId="0" applyNumberFormat="1" applyFont="1" applyFill="1" applyBorder="1" applyAlignment="1">
      <alignment vertical="center"/>
    </xf>
    <xf numFmtId="38" fontId="31" fillId="0" borderId="38" xfId="48" applyFont="1" applyFill="1" applyBorder="1" applyAlignment="1">
      <alignment vertical="center"/>
    </xf>
    <xf numFmtId="177" fontId="31" fillId="0" borderId="36" xfId="0" applyNumberFormat="1" applyFont="1" applyFill="1" applyBorder="1" applyAlignment="1">
      <alignment vertical="center"/>
    </xf>
    <xf numFmtId="38" fontId="31" fillId="0" borderId="39" xfId="48" applyFont="1" applyFill="1" applyBorder="1" applyAlignment="1">
      <alignment vertical="center"/>
    </xf>
    <xf numFmtId="38" fontId="31" fillId="0" borderId="40" xfId="48" applyFont="1" applyFill="1" applyBorder="1" applyAlignment="1">
      <alignment vertical="center"/>
    </xf>
    <xf numFmtId="177" fontId="31" fillId="0" borderId="41" xfId="0" applyNumberFormat="1" applyFont="1" applyFill="1" applyBorder="1" applyAlignment="1">
      <alignment vertical="center"/>
    </xf>
    <xf numFmtId="177" fontId="23" fillId="0" borderId="0" xfId="0" applyNumberFormat="1" applyFont="1" applyFill="1" applyAlignment="1">
      <alignment vertical="center"/>
    </xf>
    <xf numFmtId="0" fontId="31" fillId="0" borderId="42" xfId="0" applyFont="1" applyFill="1" applyBorder="1" applyAlignment="1">
      <alignment horizontal="center" vertical="center"/>
    </xf>
    <xf numFmtId="38" fontId="31" fillId="0" borderId="43" xfId="48" applyFont="1" applyFill="1" applyBorder="1" applyAlignment="1">
      <alignment vertical="center"/>
    </xf>
    <xf numFmtId="177" fontId="31" fillId="0" borderId="44" xfId="0" applyNumberFormat="1" applyFont="1" applyFill="1" applyBorder="1" applyAlignment="1">
      <alignment vertical="center"/>
    </xf>
    <xf numFmtId="38" fontId="31" fillId="0" borderId="45" xfId="48" applyFont="1" applyFill="1" applyBorder="1" applyAlignment="1">
      <alignment vertical="center"/>
    </xf>
    <xf numFmtId="177" fontId="31" fillId="0" borderId="43" xfId="0" applyNumberFormat="1" applyFont="1" applyFill="1" applyBorder="1" applyAlignment="1">
      <alignment vertical="center"/>
    </xf>
    <xf numFmtId="38" fontId="31" fillId="0" borderId="42" xfId="48" applyFont="1" applyFill="1" applyBorder="1" applyAlignment="1">
      <alignment vertical="center"/>
    </xf>
    <xf numFmtId="38" fontId="31" fillId="0" borderId="46" xfId="48" applyFont="1" applyFill="1" applyBorder="1" applyAlignment="1">
      <alignment vertical="center"/>
    </xf>
    <xf numFmtId="177" fontId="31" fillId="0" borderId="47" xfId="0" applyNumberFormat="1" applyFont="1" applyFill="1" applyBorder="1" applyAlignment="1">
      <alignment vertical="center"/>
    </xf>
    <xf numFmtId="0" fontId="31" fillId="0" borderId="48" xfId="0" applyFont="1" applyFill="1" applyBorder="1" applyAlignment="1">
      <alignment horizontal="center" vertical="center"/>
    </xf>
    <xf numFmtId="38" fontId="31" fillId="0" borderId="49" xfId="48" applyFont="1" applyFill="1" applyBorder="1" applyAlignment="1">
      <alignment vertical="center"/>
    </xf>
    <xf numFmtId="177" fontId="31" fillId="0" borderId="50" xfId="0" applyNumberFormat="1" applyFont="1" applyFill="1" applyBorder="1" applyAlignment="1">
      <alignment vertical="center"/>
    </xf>
    <xf numFmtId="38" fontId="31" fillId="0" borderId="51" xfId="48" applyFont="1" applyFill="1" applyBorder="1" applyAlignment="1">
      <alignment vertical="center"/>
    </xf>
    <xf numFmtId="177" fontId="31" fillId="0" borderId="49" xfId="0" applyNumberFormat="1" applyFont="1" applyFill="1" applyBorder="1" applyAlignment="1">
      <alignment vertical="center"/>
    </xf>
    <xf numFmtId="38" fontId="31" fillId="0" borderId="48" xfId="48" applyFont="1" applyFill="1" applyBorder="1" applyAlignment="1">
      <alignment vertical="center"/>
    </xf>
    <xf numFmtId="177" fontId="31" fillId="0" borderId="52" xfId="0" applyNumberFormat="1" applyFont="1" applyFill="1" applyBorder="1" applyAlignment="1">
      <alignment vertical="center"/>
    </xf>
    <xf numFmtId="38" fontId="31" fillId="0" borderId="53" xfId="48" applyFont="1" applyFill="1" applyBorder="1" applyAlignment="1">
      <alignment vertical="center"/>
    </xf>
    <xf numFmtId="177" fontId="31" fillId="0" borderId="54" xfId="0" applyNumberFormat="1" applyFont="1" applyFill="1" applyBorder="1" applyAlignment="1">
      <alignment vertical="center"/>
    </xf>
    <xf numFmtId="38" fontId="31" fillId="0" borderId="0" xfId="48" applyFont="1" applyFill="1" applyBorder="1" applyAlignment="1">
      <alignment vertical="center"/>
    </xf>
    <xf numFmtId="177" fontId="31" fillId="0" borderId="55" xfId="0" applyNumberFormat="1" applyFont="1" applyFill="1" applyBorder="1" applyAlignment="1">
      <alignment vertical="center"/>
    </xf>
    <xf numFmtId="38" fontId="31" fillId="0" borderId="56" xfId="48" applyFont="1" applyFill="1" applyBorder="1" applyAlignment="1">
      <alignment vertical="center"/>
    </xf>
    <xf numFmtId="177" fontId="31" fillId="0" borderId="0" xfId="0" applyNumberFormat="1" applyFont="1" applyFill="1" applyBorder="1" applyAlignment="1">
      <alignment vertical="center"/>
    </xf>
    <xf numFmtId="38" fontId="31" fillId="0" borderId="31" xfId="48" applyFont="1" applyFill="1" applyBorder="1" applyAlignment="1">
      <alignment vertical="center"/>
    </xf>
    <xf numFmtId="177" fontId="31" fillId="0" borderId="57" xfId="0" applyNumberFormat="1" applyFont="1" applyFill="1" applyBorder="1" applyAlignment="1">
      <alignment vertical="center"/>
    </xf>
    <xf numFmtId="38" fontId="31" fillId="0" borderId="58" xfId="48" applyFont="1" applyFill="1" applyBorder="1" applyAlignment="1">
      <alignment vertical="center"/>
    </xf>
    <xf numFmtId="177" fontId="31" fillId="0" borderId="32" xfId="0" applyNumberFormat="1" applyFont="1" applyFill="1" applyBorder="1" applyAlignment="1">
      <alignment vertical="center"/>
    </xf>
    <xf numFmtId="0" fontId="31" fillId="0" borderId="26" xfId="0" applyFont="1" applyFill="1" applyBorder="1" applyAlignment="1">
      <alignment horizontal="center" vertical="center"/>
    </xf>
    <xf numFmtId="38" fontId="31" fillId="0" borderId="27" xfId="48" applyFont="1" applyFill="1" applyBorder="1" applyAlignment="1">
      <alignment vertical="center"/>
    </xf>
    <xf numFmtId="177" fontId="31" fillId="0" borderId="59" xfId="0" applyNumberFormat="1" applyFont="1" applyFill="1" applyBorder="1" applyAlignment="1">
      <alignment vertical="center"/>
    </xf>
    <xf numFmtId="38" fontId="31" fillId="0" borderId="60" xfId="48" applyFont="1" applyFill="1" applyBorder="1" applyAlignment="1">
      <alignment vertical="center"/>
    </xf>
    <xf numFmtId="38" fontId="31" fillId="0" borderId="26" xfId="48" applyFont="1" applyFill="1" applyBorder="1" applyAlignment="1">
      <alignment vertical="center"/>
    </xf>
    <xf numFmtId="38" fontId="31" fillId="0" borderId="61" xfId="48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180" fontId="31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31" fillId="0" borderId="31" xfId="0" applyFont="1" applyFill="1" applyBorder="1" applyAlignment="1">
      <alignment vertical="center"/>
    </xf>
    <xf numFmtId="38" fontId="31" fillId="0" borderId="0" xfId="48" applyFont="1" applyFill="1" applyBorder="1" applyAlignment="1">
      <alignment horizontal="right" vertical="center"/>
    </xf>
    <xf numFmtId="0" fontId="31" fillId="0" borderId="34" xfId="0" applyFont="1" applyFill="1" applyBorder="1" applyAlignment="1">
      <alignment horizontal="right" vertical="center"/>
    </xf>
    <xf numFmtId="38" fontId="31" fillId="0" borderId="31" xfId="48" applyFont="1" applyFill="1" applyBorder="1" applyAlignment="1">
      <alignment horizontal="right" vertical="center"/>
    </xf>
    <xf numFmtId="0" fontId="31" fillId="0" borderId="17" xfId="0" applyFont="1" applyFill="1" applyBorder="1" applyAlignment="1">
      <alignment horizontal="center" vertical="center"/>
    </xf>
    <xf numFmtId="0" fontId="31" fillId="0" borderId="39" xfId="0" applyFont="1" applyFill="1" applyBorder="1" applyAlignment="1">
      <alignment horizontal="center" vertical="center"/>
    </xf>
    <xf numFmtId="177" fontId="31" fillId="0" borderId="27" xfId="0" applyNumberFormat="1" applyFont="1" applyFill="1" applyBorder="1" applyAlignment="1">
      <alignment vertical="center"/>
    </xf>
    <xf numFmtId="38" fontId="31" fillId="0" borderId="23" xfId="48" applyFont="1" applyFill="1" applyBorder="1" applyAlignment="1">
      <alignment horizontal="right" vertical="center"/>
    </xf>
    <xf numFmtId="38" fontId="31" fillId="0" borderId="22" xfId="48" applyFont="1" applyFill="1" applyBorder="1" applyAlignment="1">
      <alignment horizontal="right" vertical="center"/>
    </xf>
    <xf numFmtId="0" fontId="31" fillId="0" borderId="36" xfId="0" applyFont="1" applyFill="1" applyBorder="1" applyAlignment="1">
      <alignment vertical="center"/>
    </xf>
    <xf numFmtId="0" fontId="31" fillId="0" borderId="32" xfId="0" applyFont="1" applyFill="1" applyBorder="1" applyAlignment="1">
      <alignment vertical="center"/>
    </xf>
    <xf numFmtId="0" fontId="31" fillId="0" borderId="13" xfId="0" applyFont="1" applyFill="1" applyBorder="1" applyAlignment="1">
      <alignment horizontal="center" vertical="center"/>
    </xf>
    <xf numFmtId="0" fontId="31" fillId="0" borderId="62" xfId="0" applyFont="1" applyFill="1" applyBorder="1" applyAlignment="1">
      <alignment horizontal="center" vertical="center"/>
    </xf>
    <xf numFmtId="38" fontId="31" fillId="0" borderId="63" xfId="48" applyFont="1" applyFill="1" applyBorder="1" applyAlignment="1">
      <alignment vertical="center"/>
    </xf>
    <xf numFmtId="177" fontId="31" fillId="0" borderId="33" xfId="0" applyNumberFormat="1" applyFont="1" applyFill="1" applyBorder="1" applyAlignment="1">
      <alignment vertical="center"/>
    </xf>
    <xf numFmtId="38" fontId="31" fillId="0" borderId="64" xfId="48" applyFont="1" applyFill="1" applyBorder="1" applyAlignment="1">
      <alignment vertical="center"/>
    </xf>
    <xf numFmtId="38" fontId="31" fillId="0" borderId="62" xfId="48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3" fillId="0" borderId="65" xfId="0" applyFont="1" applyBorder="1" applyAlignment="1">
      <alignment vertical="center"/>
    </xf>
    <xf numFmtId="0" fontId="23" fillId="0" borderId="66" xfId="0" applyFont="1" applyBorder="1" applyAlignment="1">
      <alignment horizontal="center" vertical="center"/>
    </xf>
    <xf numFmtId="0" fontId="23" fillId="0" borderId="67" xfId="0" applyFont="1" applyBorder="1" applyAlignment="1">
      <alignment horizontal="center" vertical="center"/>
    </xf>
    <xf numFmtId="0" fontId="23" fillId="0" borderId="68" xfId="0" applyFont="1" applyBorder="1" applyAlignment="1">
      <alignment vertical="center"/>
    </xf>
    <xf numFmtId="0" fontId="22" fillId="0" borderId="65" xfId="0" applyFont="1" applyBorder="1" applyAlignment="1">
      <alignment horizontal="right" vertical="center"/>
    </xf>
    <xf numFmtId="0" fontId="22" fillId="0" borderId="69" xfId="0" applyFont="1" applyBorder="1" applyAlignment="1">
      <alignment horizontal="right" vertical="center"/>
    </xf>
    <xf numFmtId="0" fontId="22" fillId="0" borderId="70" xfId="0" applyFont="1" applyBorder="1" applyAlignment="1">
      <alignment horizontal="right" vertical="center"/>
    </xf>
    <xf numFmtId="0" fontId="22" fillId="0" borderId="71" xfId="0" applyFont="1" applyBorder="1" applyAlignment="1">
      <alignment horizontal="right" vertical="center"/>
    </xf>
    <xf numFmtId="49" fontId="23" fillId="0" borderId="72" xfId="0" applyNumberFormat="1" applyFont="1" applyBorder="1" applyAlignment="1">
      <alignment horizontal="center" vertical="center"/>
    </xf>
    <xf numFmtId="178" fontId="23" fillId="0" borderId="73" xfId="48" applyNumberFormat="1" applyFont="1" applyBorder="1" applyAlignment="1">
      <alignment vertical="center"/>
    </xf>
    <xf numFmtId="178" fontId="23" fillId="0" borderId="74" xfId="48" applyNumberFormat="1" applyFont="1" applyBorder="1" applyAlignment="1">
      <alignment vertical="center"/>
    </xf>
    <xf numFmtId="178" fontId="23" fillId="0" borderId="28" xfId="48" applyNumberFormat="1" applyFont="1" applyBorder="1" applyAlignment="1">
      <alignment vertical="center"/>
    </xf>
    <xf numFmtId="177" fontId="23" fillId="0" borderId="75" xfId="0" applyNumberFormat="1" applyFont="1" applyBorder="1" applyAlignment="1">
      <alignment vertical="center"/>
    </xf>
    <xf numFmtId="49" fontId="23" fillId="0" borderId="76" xfId="0" applyNumberFormat="1" applyFont="1" applyBorder="1" applyAlignment="1">
      <alignment horizontal="center" vertical="center"/>
    </xf>
    <xf numFmtId="49" fontId="23" fillId="0" borderId="77" xfId="0" applyNumberFormat="1" applyFont="1" applyBorder="1" applyAlignment="1">
      <alignment horizontal="center" vertical="center"/>
    </xf>
    <xf numFmtId="178" fontId="23" fillId="0" borderId="78" xfId="48" applyNumberFormat="1" applyFont="1" applyBorder="1" applyAlignment="1">
      <alignment vertical="center"/>
    </xf>
    <xf numFmtId="178" fontId="23" fillId="0" borderId="77" xfId="48" applyNumberFormat="1" applyFont="1" applyBorder="1" applyAlignment="1">
      <alignment vertical="center"/>
    </xf>
    <xf numFmtId="178" fontId="23" fillId="0" borderId="76" xfId="48" applyNumberFormat="1" applyFont="1" applyBorder="1" applyAlignment="1">
      <alignment vertical="center"/>
    </xf>
    <xf numFmtId="178" fontId="23" fillId="0" borderId="79" xfId="48" applyNumberFormat="1" applyFont="1" applyBorder="1" applyAlignment="1">
      <alignment vertical="center"/>
    </xf>
    <xf numFmtId="177" fontId="23" fillId="0" borderId="78" xfId="0" applyNumberFormat="1" applyFont="1" applyBorder="1" applyAlignment="1">
      <alignment vertical="center"/>
    </xf>
    <xf numFmtId="49" fontId="23" fillId="0" borderId="80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178" fontId="23" fillId="0" borderId="81" xfId="48" applyNumberFormat="1" applyFont="1" applyBorder="1" applyAlignment="1">
      <alignment vertical="center"/>
    </xf>
    <xf numFmtId="178" fontId="23" fillId="0" borderId="80" xfId="48" applyNumberFormat="1" applyFont="1" applyBorder="1" applyAlignment="1">
      <alignment vertical="center"/>
    </xf>
    <xf numFmtId="178" fontId="23" fillId="0" borderId="82" xfId="48" applyNumberFormat="1" applyFont="1" applyBorder="1" applyAlignment="1">
      <alignment vertical="center"/>
    </xf>
    <xf numFmtId="177" fontId="23" fillId="0" borderId="81" xfId="0" applyNumberFormat="1" applyFont="1" applyBorder="1" applyAlignment="1">
      <alignment vertical="center"/>
    </xf>
    <xf numFmtId="49" fontId="23" fillId="0" borderId="74" xfId="0" applyNumberFormat="1" applyFont="1" applyBorder="1" applyAlignment="1">
      <alignment horizontal="center" vertical="center"/>
    </xf>
    <xf numFmtId="49" fontId="23" fillId="0" borderId="27" xfId="0" applyNumberFormat="1" applyFont="1" applyBorder="1" applyAlignment="1">
      <alignment horizontal="center" vertical="center"/>
    </xf>
    <xf numFmtId="178" fontId="23" fillId="0" borderId="83" xfId="48" applyNumberFormat="1" applyFont="1" applyBorder="1" applyAlignment="1">
      <alignment vertical="center"/>
    </xf>
    <xf numFmtId="177" fontId="23" fillId="0" borderId="73" xfId="0" applyNumberFormat="1" applyFont="1" applyBorder="1" applyAlignment="1">
      <alignment vertical="center"/>
    </xf>
    <xf numFmtId="0" fontId="23" fillId="0" borderId="27" xfId="0" applyFont="1" applyBorder="1" applyAlignment="1">
      <alignment horizontal="center" vertical="center"/>
    </xf>
    <xf numFmtId="0" fontId="23" fillId="0" borderId="80" xfId="0" applyFont="1" applyBorder="1" applyAlignment="1" quotePrefix="1">
      <alignment horizontal="center" vertical="center"/>
    </xf>
    <xf numFmtId="0" fontId="23" fillId="0" borderId="0" xfId="0" applyFont="1" applyBorder="1" applyAlignment="1">
      <alignment horizontal="center" vertical="center"/>
    </xf>
    <xf numFmtId="178" fontId="23" fillId="0" borderId="81" xfId="0" applyNumberFormat="1" applyFont="1" applyBorder="1" applyAlignment="1">
      <alignment vertical="center"/>
    </xf>
    <xf numFmtId="178" fontId="23" fillId="0" borderId="80" xfId="0" applyNumberFormat="1" applyFont="1" applyBorder="1" applyAlignment="1">
      <alignment vertical="center"/>
    </xf>
    <xf numFmtId="0" fontId="23" fillId="0" borderId="8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38" fontId="23" fillId="0" borderId="81" xfId="48" applyFont="1" applyBorder="1" applyAlignment="1">
      <alignment vertical="center"/>
    </xf>
    <xf numFmtId="38" fontId="23" fillId="0" borderId="82" xfId="48" applyFont="1" applyBorder="1" applyAlignment="1">
      <alignment vertical="center"/>
    </xf>
    <xf numFmtId="0" fontId="23" fillId="0" borderId="81" xfId="0" applyFont="1" applyBorder="1" applyAlignment="1">
      <alignment vertical="center"/>
    </xf>
    <xf numFmtId="0" fontId="23" fillId="0" borderId="84" xfId="0" applyFont="1" applyBorder="1" applyAlignment="1">
      <alignment vertical="center"/>
    </xf>
    <xf numFmtId="38" fontId="23" fillId="0" borderId="85" xfId="48" applyFont="1" applyBorder="1" applyAlignment="1">
      <alignment vertical="center"/>
    </xf>
    <xf numFmtId="38" fontId="23" fillId="0" borderId="86" xfId="48" applyFont="1" applyBorder="1" applyAlignment="1">
      <alignment vertical="center"/>
    </xf>
    <xf numFmtId="177" fontId="23" fillId="0" borderId="85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177" fontId="23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44" fillId="0" borderId="0" xfId="0" applyFont="1" applyAlignment="1" applyProtection="1">
      <alignment horizontal="left" vertical="center"/>
      <protection/>
    </xf>
    <xf numFmtId="38" fontId="44" fillId="0" borderId="0" xfId="48" applyFont="1" applyAlignment="1">
      <alignment vertical="center"/>
    </xf>
    <xf numFmtId="0" fontId="44" fillId="0" borderId="0" xfId="0" applyFont="1" applyAlignment="1">
      <alignment vertical="center"/>
    </xf>
    <xf numFmtId="0" fontId="25" fillId="0" borderId="0" xfId="0" applyFont="1" applyBorder="1" applyAlignment="1" applyProtection="1">
      <alignment vertical="center"/>
      <protection/>
    </xf>
    <xf numFmtId="0" fontId="44" fillId="0" borderId="72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38" fontId="44" fillId="0" borderId="32" xfId="48" applyFont="1" applyBorder="1" applyAlignment="1">
      <alignment horizontal="center" vertical="center"/>
    </xf>
    <xf numFmtId="0" fontId="44" fillId="0" borderId="75" xfId="0" applyFont="1" applyBorder="1" applyAlignment="1">
      <alignment horizontal="center" vertical="center" shrinkToFit="1"/>
    </xf>
    <xf numFmtId="38" fontId="44" fillId="0" borderId="32" xfId="48" applyFont="1" applyBorder="1" applyAlignment="1" quotePrefix="1">
      <alignment horizontal="center" vertical="center"/>
    </xf>
    <xf numFmtId="0" fontId="44" fillId="0" borderId="87" xfId="0" applyFont="1" applyBorder="1" applyAlignment="1">
      <alignment horizontal="center" vertical="center"/>
    </xf>
    <xf numFmtId="0" fontId="44" fillId="0" borderId="32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38" fontId="44" fillId="0" borderId="21" xfId="48" applyFont="1" applyBorder="1" applyAlignment="1">
      <alignment horizontal="right" vertical="top"/>
    </xf>
    <xf numFmtId="0" fontId="44" fillId="0" borderId="88" xfId="0" applyFont="1" applyBorder="1" applyAlignment="1">
      <alignment horizontal="right" vertical="top"/>
    </xf>
    <xf numFmtId="0" fontId="44" fillId="0" borderId="23" xfId="0" applyFont="1" applyBorder="1" applyAlignment="1">
      <alignment vertical="center"/>
    </xf>
    <xf numFmtId="0" fontId="44" fillId="0" borderId="24" xfId="0" applyFont="1" applyBorder="1" applyAlignment="1">
      <alignment vertical="center"/>
    </xf>
    <xf numFmtId="0" fontId="44" fillId="0" borderId="89" xfId="0" applyFont="1" applyBorder="1" applyAlignment="1">
      <alignment horizontal="right" vertical="top"/>
    </xf>
    <xf numFmtId="0" fontId="44" fillId="0" borderId="82" xfId="0" applyFont="1" applyBorder="1" applyAlignment="1">
      <alignment horizontal="center"/>
    </xf>
    <xf numFmtId="38" fontId="44" fillId="0" borderId="25" xfId="48" applyFont="1" applyBorder="1" applyAlignment="1">
      <alignment vertical="center"/>
    </xf>
    <xf numFmtId="181" fontId="44" fillId="0" borderId="90" xfId="0" applyNumberFormat="1" applyFont="1" applyBorder="1" applyAlignment="1" applyProtection="1">
      <alignment vertical="center"/>
      <protection/>
    </xf>
    <xf numFmtId="0" fontId="44" fillId="0" borderId="27" xfId="0" applyFont="1" applyBorder="1" applyAlignment="1">
      <alignment horizontal="left" vertical="center"/>
    </xf>
    <xf numFmtId="0" fontId="44" fillId="0" borderId="28" xfId="0" applyFont="1" applyBorder="1" applyAlignment="1" quotePrefix="1">
      <alignment horizontal="left" vertical="center"/>
    </xf>
    <xf numFmtId="38" fontId="44" fillId="0" borderId="29" xfId="48" applyFont="1" applyBorder="1" applyAlignment="1">
      <alignment vertical="center"/>
    </xf>
    <xf numFmtId="181" fontId="44" fillId="0" borderId="81" xfId="0" applyNumberFormat="1" applyFont="1" applyBorder="1" applyAlignment="1" applyProtection="1">
      <alignment vertical="center"/>
      <protection/>
    </xf>
    <xf numFmtId="181" fontId="0" fillId="0" borderId="0" xfId="0" applyNumberFormat="1" applyFont="1" applyBorder="1" applyAlignment="1" applyProtection="1">
      <alignment vertical="center"/>
      <protection/>
    </xf>
    <xf numFmtId="0" fontId="44" fillId="0" borderId="82" xfId="0" applyFont="1" applyBorder="1" applyAlignment="1">
      <alignment horizontal="center" vertical="top"/>
    </xf>
    <xf numFmtId="0" fontId="44" fillId="0" borderId="25" xfId="0" applyFont="1" applyBorder="1" applyAlignment="1">
      <alignment horizontal="left" vertical="center"/>
    </xf>
    <xf numFmtId="38" fontId="44" fillId="0" borderId="32" xfId="48" applyFont="1" applyBorder="1" applyAlignment="1">
      <alignment vertical="center"/>
    </xf>
    <xf numFmtId="181" fontId="44" fillId="0" borderId="90" xfId="0" applyNumberFormat="1" applyFont="1" applyBorder="1" applyAlignment="1" applyProtection="1">
      <alignment horizontal="right" vertical="center"/>
      <protection/>
    </xf>
    <xf numFmtId="0" fontId="44" fillId="0" borderId="0" xfId="0" applyFont="1" applyBorder="1" applyAlignment="1">
      <alignment horizontal="left" vertical="center"/>
    </xf>
    <xf numFmtId="0" fontId="44" fillId="0" borderId="25" xfId="0" applyFont="1" applyBorder="1" applyAlignment="1">
      <alignment horizontal="center" vertical="center"/>
    </xf>
    <xf numFmtId="181" fontId="44" fillId="0" borderId="88" xfId="0" applyNumberFormat="1" applyFont="1" applyBorder="1" applyAlignment="1" applyProtection="1">
      <alignment vertical="center"/>
      <protection/>
    </xf>
    <xf numFmtId="0" fontId="44" fillId="0" borderId="82" xfId="0" applyFont="1" applyBorder="1" applyAlignment="1" quotePrefix="1">
      <alignment horizontal="center" vertical="top"/>
    </xf>
    <xf numFmtId="0" fontId="44" fillId="0" borderId="29" xfId="0" applyFont="1" applyBorder="1" applyAlignment="1">
      <alignment horizontal="left" vertical="center"/>
    </xf>
    <xf numFmtId="38" fontId="44" fillId="0" borderId="28" xfId="48" applyFont="1" applyFill="1" applyBorder="1" applyAlignment="1">
      <alignment vertical="center"/>
    </xf>
    <xf numFmtId="181" fontId="44" fillId="0" borderId="75" xfId="0" applyNumberFormat="1" applyFont="1" applyBorder="1" applyAlignment="1" applyProtection="1">
      <alignment horizontal="right" vertical="center"/>
      <protection/>
    </xf>
    <xf numFmtId="0" fontId="44" fillId="0" borderId="0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21" xfId="0" applyFont="1" applyBorder="1" applyAlignment="1">
      <alignment horizontal="left" vertical="center"/>
    </xf>
    <xf numFmtId="38" fontId="44" fillId="0" borderId="28" xfId="48" applyFont="1" applyBorder="1" applyAlignment="1">
      <alignment vertical="center"/>
    </xf>
    <xf numFmtId="38" fontId="44" fillId="0" borderId="32" xfId="48" applyFont="1" applyFill="1" applyBorder="1" applyAlignment="1">
      <alignment vertical="center"/>
    </xf>
    <xf numFmtId="181" fontId="44" fillId="0" borderId="75" xfId="0" applyNumberFormat="1" applyFont="1" applyBorder="1" applyAlignment="1" applyProtection="1">
      <alignment vertical="center"/>
      <protection/>
    </xf>
    <xf numFmtId="38" fontId="44" fillId="0" borderId="10" xfId="48" applyFont="1" applyFill="1" applyBorder="1" applyAlignment="1">
      <alignment vertical="center"/>
    </xf>
    <xf numFmtId="181" fontId="44" fillId="0" borderId="91" xfId="0" applyNumberFormat="1" applyFont="1" applyBorder="1" applyAlignment="1">
      <alignment vertical="center"/>
    </xf>
    <xf numFmtId="0" fontId="44" fillId="0" borderId="22" xfId="0" applyFont="1" applyBorder="1" applyAlignment="1">
      <alignment horizontal="left" vertical="center"/>
    </xf>
    <xf numFmtId="0" fontId="44" fillId="0" borderId="24" xfId="0" applyFont="1" applyBorder="1" applyAlignment="1">
      <alignment horizontal="left" vertical="center"/>
    </xf>
    <xf numFmtId="0" fontId="44" fillId="0" borderId="31" xfId="0" applyFont="1" applyBorder="1" applyAlignment="1">
      <alignment horizontal="left" vertical="center"/>
    </xf>
    <xf numFmtId="0" fontId="44" fillId="0" borderId="32" xfId="0" applyFont="1" applyBorder="1" applyAlignment="1">
      <alignment horizontal="left" vertical="center" shrinkToFit="1"/>
    </xf>
    <xf numFmtId="0" fontId="44" fillId="0" borderId="10" xfId="0" applyFont="1" applyBorder="1" applyAlignment="1">
      <alignment horizontal="center" vertical="center"/>
    </xf>
    <xf numFmtId="38" fontId="44" fillId="0" borderId="10" xfId="48" applyFont="1" applyBorder="1" applyAlignment="1">
      <alignment vertical="center"/>
    </xf>
    <xf numFmtId="181" fontId="44" fillId="0" borderId="91" xfId="0" applyNumberFormat="1" applyFont="1" applyBorder="1" applyAlignment="1" applyProtection="1">
      <alignment vertical="center"/>
      <protection/>
    </xf>
    <xf numFmtId="0" fontId="0" fillId="0" borderId="32" xfId="0" applyFont="1" applyBorder="1" applyAlignment="1">
      <alignment horizontal="left" vertical="center" shrinkToFit="1"/>
    </xf>
    <xf numFmtId="0" fontId="44" fillId="0" borderId="25" xfId="0" applyFont="1" applyBorder="1" applyAlignment="1">
      <alignment horizontal="left" vertical="center" shrinkToFit="1"/>
    </xf>
    <xf numFmtId="38" fontId="44" fillId="0" borderId="92" xfId="48" applyFont="1" applyBorder="1" applyAlignment="1">
      <alignment vertical="center"/>
    </xf>
    <xf numFmtId="0" fontId="44" fillId="0" borderId="93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44" fillId="0" borderId="94" xfId="0" applyFont="1" applyBorder="1" applyAlignment="1">
      <alignment horizontal="left" vertical="center"/>
    </xf>
    <xf numFmtId="0" fontId="44" fillId="0" borderId="77" xfId="0" applyFont="1" applyBorder="1" applyAlignment="1">
      <alignment horizontal="left" vertical="center"/>
    </xf>
    <xf numFmtId="0" fontId="44" fillId="0" borderId="92" xfId="0" applyFont="1" applyBorder="1" applyAlignment="1">
      <alignment horizontal="left" vertical="center"/>
    </xf>
    <xf numFmtId="0" fontId="44" fillId="0" borderId="83" xfId="0" applyFont="1" applyBorder="1" applyAlignment="1">
      <alignment horizontal="center" vertical="center"/>
    </xf>
    <xf numFmtId="38" fontId="44" fillId="0" borderId="24" xfId="48" applyFont="1" applyBorder="1" applyAlignment="1">
      <alignment vertical="center"/>
    </xf>
    <xf numFmtId="0" fontId="44" fillId="0" borderId="32" xfId="0" applyFont="1" applyBorder="1" applyAlignment="1">
      <alignment horizontal="left" vertical="center"/>
    </xf>
    <xf numFmtId="38" fontId="44" fillId="0" borderId="21" xfId="48" applyFont="1" applyBorder="1" applyAlignment="1">
      <alignment vertical="center"/>
    </xf>
    <xf numFmtId="0" fontId="44" fillId="0" borderId="23" xfId="0" applyFont="1" applyBorder="1" applyAlignment="1">
      <alignment horizontal="left" vertical="center"/>
    </xf>
    <xf numFmtId="0" fontId="44" fillId="0" borderId="24" xfId="0" applyFont="1" applyBorder="1" applyAlignment="1">
      <alignment horizontal="left" vertical="center" shrinkToFit="1"/>
    </xf>
    <xf numFmtId="181" fontId="44" fillId="0" borderId="89" xfId="0" applyNumberFormat="1" applyFont="1" applyBorder="1" applyAlignment="1" applyProtection="1">
      <alignment horizontal="right" vertical="center"/>
      <protection/>
    </xf>
    <xf numFmtId="0" fontId="44" fillId="0" borderId="26" xfId="0" applyFont="1" applyBorder="1" applyAlignment="1">
      <alignment horizontal="left" vertical="center"/>
    </xf>
    <xf numFmtId="181" fontId="44" fillId="0" borderId="91" xfId="0" applyNumberFormat="1" applyFont="1" applyBorder="1" applyAlignment="1" applyProtection="1">
      <alignment horizontal="right" vertical="center"/>
      <protection/>
    </xf>
    <xf numFmtId="181" fontId="44" fillId="0" borderId="81" xfId="0" applyNumberFormat="1" applyFont="1" applyBorder="1" applyAlignment="1" applyProtection="1">
      <alignment horizontal="right" vertical="center"/>
      <protection/>
    </xf>
    <xf numFmtId="176" fontId="44" fillId="0" borderId="91" xfId="48" applyNumberFormat="1" applyFont="1" applyBorder="1" applyAlignment="1" applyProtection="1">
      <alignment vertical="center"/>
      <protection/>
    </xf>
    <xf numFmtId="181" fontId="44" fillId="0" borderId="89" xfId="0" applyNumberFormat="1" applyFont="1" applyBorder="1" applyAlignment="1" applyProtection="1">
      <alignment vertical="center"/>
      <protection/>
    </xf>
    <xf numFmtId="0" fontId="44" fillId="0" borderId="32" xfId="0" applyFont="1" applyBorder="1" applyAlignment="1" quotePrefix="1">
      <alignment horizontal="left" vertical="center"/>
    </xf>
    <xf numFmtId="181" fontId="44" fillId="0" borderId="73" xfId="0" applyNumberFormat="1" applyFont="1" applyBorder="1" applyAlignment="1" applyProtection="1">
      <alignment vertical="center"/>
      <protection/>
    </xf>
    <xf numFmtId="0" fontId="44" fillId="0" borderId="82" xfId="0" applyFont="1" applyBorder="1" applyAlignment="1">
      <alignment horizontal="center" vertical="center"/>
    </xf>
    <xf numFmtId="0" fontId="44" fillId="0" borderId="23" xfId="0" applyFont="1" applyBorder="1" applyAlignment="1">
      <alignment horizontal="left" vertical="center" shrinkToFit="1"/>
    </xf>
    <xf numFmtId="0" fontId="44" fillId="0" borderId="0" xfId="0" applyFont="1" applyBorder="1" applyAlignment="1">
      <alignment horizontal="left" vertical="center" shrinkToFit="1"/>
    </xf>
    <xf numFmtId="0" fontId="44" fillId="0" borderId="24" xfId="0" applyFont="1" applyBorder="1" applyAlignment="1" quotePrefix="1">
      <alignment horizontal="left" vertical="center"/>
    </xf>
    <xf numFmtId="181" fontId="44" fillId="0" borderId="88" xfId="0" applyNumberFormat="1" applyFont="1" applyBorder="1" applyAlignment="1" applyProtection="1">
      <alignment horizontal="right" vertical="center"/>
      <protection/>
    </xf>
    <xf numFmtId="181" fontId="25" fillId="0" borderId="0" xfId="0" applyNumberFormat="1" applyFont="1" applyBorder="1" applyAlignment="1" applyProtection="1" quotePrefix="1">
      <alignment vertical="center"/>
      <protection/>
    </xf>
    <xf numFmtId="38" fontId="44" fillId="0" borderId="31" xfId="48" applyFont="1" applyBorder="1" applyAlignment="1">
      <alignment vertical="center"/>
    </xf>
    <xf numFmtId="0" fontId="0" fillId="0" borderId="28" xfId="0" applyFont="1" applyBorder="1" applyAlignment="1">
      <alignment horizontal="left" vertical="center"/>
    </xf>
    <xf numFmtId="0" fontId="44" fillId="0" borderId="26" xfId="0" applyFont="1" applyBorder="1" applyAlignment="1">
      <alignment horizontal="left" vertical="center" shrinkToFit="1"/>
    </xf>
    <xf numFmtId="0" fontId="44" fillId="0" borderId="26" xfId="0" applyFont="1" applyBorder="1" applyAlignment="1">
      <alignment horizontal="center" vertical="center"/>
    </xf>
    <xf numFmtId="0" fontId="44" fillId="0" borderId="72" xfId="0" applyFont="1" applyBorder="1" applyAlignment="1">
      <alignment horizontal="left" vertical="center"/>
    </xf>
    <xf numFmtId="0" fontId="44" fillId="0" borderId="95" xfId="0" applyFont="1" applyBorder="1" applyAlignment="1">
      <alignment horizontal="left" vertical="center"/>
    </xf>
    <xf numFmtId="0" fontId="44" fillId="0" borderId="96" xfId="0" applyFont="1" applyBorder="1" applyAlignment="1">
      <alignment horizontal="left" vertical="center"/>
    </xf>
    <xf numFmtId="0" fontId="44" fillId="0" borderId="97" xfId="0" applyFont="1" applyBorder="1" applyAlignment="1">
      <alignment horizontal="left" vertical="center"/>
    </xf>
    <xf numFmtId="0" fontId="44" fillId="0" borderId="98" xfId="0" applyFont="1" applyBorder="1" applyAlignment="1">
      <alignment horizontal="left" vertical="center"/>
    </xf>
    <xf numFmtId="38" fontId="44" fillId="0" borderId="99" xfId="48" applyFont="1" applyBorder="1" applyAlignment="1">
      <alignment vertical="center"/>
    </xf>
    <xf numFmtId="181" fontId="44" fillId="0" borderId="67" xfId="0" applyNumberFormat="1" applyFont="1" applyFill="1" applyBorder="1" applyAlignment="1" applyProtection="1">
      <alignment vertical="center"/>
      <protection/>
    </xf>
    <xf numFmtId="0" fontId="44" fillId="0" borderId="94" xfId="0" applyFont="1" applyFill="1" applyBorder="1" applyAlignment="1">
      <alignment horizontal="left" vertical="center"/>
    </xf>
    <xf numFmtId="0" fontId="44" fillId="0" borderId="77" xfId="0" applyFont="1" applyFill="1" applyBorder="1" applyAlignment="1">
      <alignment horizontal="left" vertical="center"/>
    </xf>
    <xf numFmtId="0" fontId="44" fillId="0" borderId="92" xfId="0" applyFont="1" applyFill="1" applyBorder="1" applyAlignment="1">
      <alignment horizontal="left" vertical="center"/>
    </xf>
    <xf numFmtId="38" fontId="44" fillId="0" borderId="92" xfId="48" applyFont="1" applyFill="1" applyBorder="1" applyAlignment="1">
      <alignment vertical="center"/>
    </xf>
    <xf numFmtId="181" fontId="44" fillId="0" borderId="91" xfId="0" applyNumberFormat="1" applyFont="1" applyFill="1" applyBorder="1" applyAlignment="1" applyProtection="1">
      <alignment vertical="center"/>
      <protection/>
    </xf>
    <xf numFmtId="0" fontId="44" fillId="0" borderId="100" xfId="0" applyFont="1" applyBorder="1" applyAlignment="1">
      <alignment horizontal="left" vertical="center"/>
    </xf>
    <xf numFmtId="38" fontId="44" fillId="0" borderId="100" xfId="48" applyFont="1" applyBorder="1" applyAlignment="1">
      <alignment vertical="center"/>
    </xf>
    <xf numFmtId="181" fontId="44" fillId="0" borderId="100" xfId="0" applyNumberFormat="1" applyFont="1" applyBorder="1" applyAlignment="1" applyProtection="1">
      <alignment vertical="center"/>
      <protection/>
    </xf>
    <xf numFmtId="0" fontId="44" fillId="0" borderId="101" xfId="0" applyFont="1" applyBorder="1" applyAlignment="1">
      <alignment vertical="center"/>
    </xf>
    <xf numFmtId="0" fontId="44" fillId="0" borderId="66" xfId="0" applyFont="1" applyBorder="1" applyAlignment="1" quotePrefix="1">
      <alignment horizontal="center" vertical="center"/>
    </xf>
    <xf numFmtId="3" fontId="44" fillId="0" borderId="102" xfId="48" applyNumberFormat="1" applyFont="1" applyBorder="1" applyAlignment="1">
      <alignment vertical="center"/>
    </xf>
    <xf numFmtId="181" fontId="44" fillId="0" borderId="85" xfId="0" applyNumberFormat="1" applyFont="1" applyBorder="1" applyAlignment="1" applyProtection="1">
      <alignment horizontal="right" vertical="center"/>
      <protection/>
    </xf>
    <xf numFmtId="38" fontId="44" fillId="0" borderId="0" xfId="48" applyFont="1" applyBorder="1" applyAlignment="1">
      <alignment vertical="center"/>
    </xf>
    <xf numFmtId="181" fontId="44" fillId="0" borderId="0" xfId="0" applyNumberFormat="1" applyFont="1" applyBorder="1" applyAlignment="1" applyProtection="1">
      <alignment vertical="center"/>
      <protection/>
    </xf>
    <xf numFmtId="0" fontId="44" fillId="0" borderId="103" xfId="0" applyFont="1" applyBorder="1" applyAlignment="1">
      <alignment horizontal="center" vertical="center"/>
    </xf>
    <xf numFmtId="0" fontId="0" fillId="0" borderId="100" xfId="0" applyFont="1" applyBorder="1" applyAlignment="1">
      <alignment horizontal="center" vertical="center"/>
    </xf>
    <xf numFmtId="0" fontId="44" fillId="0" borderId="68" xfId="0" applyFont="1" applyBorder="1" applyAlignment="1">
      <alignment horizontal="left" vertical="center"/>
    </xf>
    <xf numFmtId="38" fontId="44" fillId="0" borderId="104" xfId="48" applyFont="1" applyBorder="1" applyAlignment="1">
      <alignment vertical="center"/>
    </xf>
    <xf numFmtId="181" fontId="44" fillId="0" borderId="65" xfId="0" applyNumberFormat="1" applyFont="1" applyBorder="1" applyAlignment="1" applyProtection="1">
      <alignment vertical="center"/>
      <protection/>
    </xf>
    <xf numFmtId="0" fontId="44" fillId="0" borderId="70" xfId="0" applyFont="1" applyBorder="1" applyAlignment="1">
      <alignment horizontal="left" vertical="center"/>
    </xf>
    <xf numFmtId="38" fontId="44" fillId="0" borderId="70" xfId="48" applyFont="1" applyBorder="1" applyAlignment="1">
      <alignment vertical="center"/>
    </xf>
    <xf numFmtId="181" fontId="44" fillId="0" borderId="71" xfId="0" applyNumberFormat="1" applyFont="1" applyBorder="1" applyAlignment="1" applyProtection="1">
      <alignment vertical="center"/>
      <protection/>
    </xf>
    <xf numFmtId="0" fontId="44" fillId="0" borderId="82" xfId="0" applyFont="1" applyBorder="1" applyAlignment="1">
      <alignment horizontal="left" vertical="center"/>
    </xf>
    <xf numFmtId="0" fontId="44" fillId="0" borderId="73" xfId="0" applyFont="1" applyBorder="1" applyAlignment="1">
      <alignment vertical="center"/>
    </xf>
    <xf numFmtId="0" fontId="44" fillId="0" borderId="83" xfId="0" applyFont="1" applyBorder="1" applyAlignment="1">
      <alignment horizontal="left" vertical="center"/>
    </xf>
    <xf numFmtId="38" fontId="0" fillId="0" borderId="29" xfId="48" applyFont="1" applyBorder="1" applyAlignment="1">
      <alignment vertical="center"/>
    </xf>
    <xf numFmtId="181" fontId="0" fillId="0" borderId="75" xfId="0" applyNumberFormat="1" applyFont="1" applyBorder="1" applyAlignment="1">
      <alignment vertical="center"/>
    </xf>
    <xf numFmtId="181" fontId="44" fillId="0" borderId="105" xfId="0" applyNumberFormat="1" applyFont="1" applyBorder="1" applyAlignment="1">
      <alignment vertical="center"/>
    </xf>
    <xf numFmtId="181" fontId="44" fillId="0" borderId="105" xfId="0" applyNumberFormat="1" applyFont="1" applyBorder="1" applyAlignment="1" applyProtection="1">
      <alignment vertical="center"/>
      <protection/>
    </xf>
    <xf numFmtId="38" fontId="44" fillId="0" borderId="66" xfId="48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81" fontId="44" fillId="0" borderId="66" xfId="0" applyNumberFormat="1" applyFont="1" applyBorder="1" applyAlignment="1" applyProtection="1">
      <alignment vertical="center"/>
      <protection/>
    </xf>
    <xf numFmtId="38" fontId="44" fillId="0" borderId="106" xfId="48" applyFont="1" applyBorder="1" applyAlignment="1">
      <alignment vertical="center"/>
    </xf>
    <xf numFmtId="181" fontId="44" fillId="0" borderId="107" xfId="0" applyNumberFormat="1" applyFont="1" applyBorder="1" applyAlignment="1" applyProtection="1">
      <alignment vertical="center"/>
      <protection/>
    </xf>
    <xf numFmtId="0" fontId="44" fillId="0" borderId="108" xfId="0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0" fontId="0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49" fillId="0" borderId="0" xfId="0" applyFont="1" applyAlignment="1">
      <alignment horizontal="right" vertical="center"/>
    </xf>
    <xf numFmtId="0" fontId="27" fillId="0" borderId="10" xfId="0" applyFont="1" applyBorder="1" applyAlignment="1">
      <alignment horizontal="center" vertical="center"/>
    </xf>
    <xf numFmtId="0" fontId="29" fillId="0" borderId="41" xfId="0" applyFont="1" applyBorder="1" applyAlignment="1">
      <alignment horizontal="right" vertical="center"/>
    </xf>
    <xf numFmtId="38" fontId="27" fillId="0" borderId="11" xfId="48" applyFont="1" applyBorder="1" applyAlignment="1">
      <alignment horizontal="right" vertical="center"/>
    </xf>
    <xf numFmtId="0" fontId="43" fillId="0" borderId="44" xfId="0" applyFont="1" applyBorder="1" applyAlignment="1">
      <alignment horizontal="right" vertical="center"/>
    </xf>
    <xf numFmtId="0" fontId="27" fillId="0" borderId="12" xfId="0" applyFont="1" applyBorder="1" applyAlignment="1">
      <alignment horizontal="right" vertical="center"/>
    </xf>
    <xf numFmtId="177" fontId="27" fillId="0" borderId="12" xfId="0" applyNumberFormat="1" applyFont="1" applyBorder="1" applyAlignment="1">
      <alignment horizontal="right" vertical="center"/>
    </xf>
    <xf numFmtId="0" fontId="43" fillId="0" borderId="47" xfId="0" applyFont="1" applyBorder="1" applyAlignment="1">
      <alignment horizontal="right" vertical="center"/>
    </xf>
    <xf numFmtId="38" fontId="27" fillId="0" borderId="12" xfId="48" applyFont="1" applyBorder="1" applyAlignment="1">
      <alignment horizontal="right" vertical="center"/>
    </xf>
    <xf numFmtId="0" fontId="29" fillId="0" borderId="47" xfId="0" applyFont="1" applyBorder="1" applyAlignment="1">
      <alignment horizontal="right" vertical="center"/>
    </xf>
    <xf numFmtId="3" fontId="27" fillId="0" borderId="12" xfId="48" applyNumberFormat="1" applyFont="1" applyBorder="1" applyAlignment="1">
      <alignment horizontal="right" vertical="center"/>
    </xf>
    <xf numFmtId="0" fontId="29" fillId="0" borderId="109" xfId="0" applyFont="1" applyBorder="1" applyAlignment="1">
      <alignment horizontal="right" vertical="center"/>
    </xf>
    <xf numFmtId="38" fontId="27" fillId="0" borderId="13" xfId="48" applyFont="1" applyBorder="1" applyAlignment="1">
      <alignment horizontal="right" vertical="center"/>
    </xf>
    <xf numFmtId="0" fontId="27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right" vertical="center"/>
    </xf>
    <xf numFmtId="38" fontId="27" fillId="0" borderId="0" xfId="48" applyFont="1" applyBorder="1" applyAlignment="1">
      <alignment horizontal="right" vertical="center"/>
    </xf>
    <xf numFmtId="0" fontId="29" fillId="0" borderId="32" xfId="0" applyFont="1" applyBorder="1" applyAlignment="1">
      <alignment horizontal="right" vertical="center"/>
    </xf>
    <xf numFmtId="3" fontId="27" fillId="0" borderId="11" xfId="0" applyNumberFormat="1" applyFont="1" applyBorder="1" applyAlignment="1">
      <alignment horizontal="right" vertical="center"/>
    </xf>
    <xf numFmtId="0" fontId="43" fillId="0" borderId="54" xfId="0" applyFont="1" applyBorder="1" applyAlignment="1">
      <alignment horizontal="right" vertical="center"/>
    </xf>
    <xf numFmtId="3" fontId="27" fillId="0" borderId="12" xfId="0" applyNumberFormat="1" applyFont="1" applyBorder="1" applyAlignment="1">
      <alignment horizontal="right" vertical="center"/>
    </xf>
    <xf numFmtId="182" fontId="27" fillId="0" borderId="12" xfId="0" applyNumberFormat="1" applyFont="1" applyBorder="1" applyAlignment="1">
      <alignment horizontal="right" vertical="center"/>
    </xf>
    <xf numFmtId="0" fontId="27" fillId="0" borderId="53" xfId="0" applyFont="1" applyBorder="1" applyAlignment="1">
      <alignment horizontal="left" vertical="center"/>
    </xf>
    <xf numFmtId="0" fontId="27" fillId="0" borderId="58" xfId="0" applyFont="1" applyBorder="1" applyAlignment="1">
      <alignment horizontal="left" vertical="center"/>
    </xf>
    <xf numFmtId="0" fontId="43" fillId="0" borderId="41" xfId="0" applyFont="1" applyBorder="1" applyAlignment="1">
      <alignment horizontal="right" vertical="center"/>
    </xf>
    <xf numFmtId="3" fontId="27" fillId="0" borderId="12" xfId="0" applyNumberFormat="1" applyFont="1" applyBorder="1" applyAlignment="1" quotePrefix="1">
      <alignment horizontal="right" vertical="center"/>
    </xf>
    <xf numFmtId="0" fontId="27" fillId="0" borderId="12" xfId="0" applyFont="1" applyBorder="1" applyAlignment="1" quotePrefix="1">
      <alignment horizontal="right" vertical="center"/>
    </xf>
    <xf numFmtId="0" fontId="43" fillId="0" borderId="50" xfId="0" applyFont="1" applyBorder="1" applyAlignment="1">
      <alignment horizontal="right" vertical="center"/>
    </xf>
    <xf numFmtId="0" fontId="43" fillId="0" borderId="37" xfId="0" applyFont="1" applyBorder="1" applyAlignment="1">
      <alignment horizontal="right" vertical="center"/>
    </xf>
    <xf numFmtId="49" fontId="27" fillId="0" borderId="12" xfId="0" applyNumberFormat="1" applyFont="1" applyBorder="1" applyAlignment="1">
      <alignment horizontal="right" vertical="center"/>
    </xf>
    <xf numFmtId="0" fontId="27" fillId="0" borderId="40" xfId="0" applyFont="1" applyBorder="1" applyAlignment="1">
      <alignment horizontal="left" vertical="center"/>
    </xf>
    <xf numFmtId="0" fontId="43" fillId="0" borderId="33" xfId="0" applyFont="1" applyBorder="1" applyAlignment="1">
      <alignment horizontal="right" vertical="center"/>
    </xf>
    <xf numFmtId="0" fontId="27" fillId="0" borderId="13" xfId="0" applyFont="1" applyBorder="1" applyAlignment="1">
      <alignment horizontal="right" vertical="center"/>
    </xf>
    <xf numFmtId="177" fontId="27" fillId="0" borderId="13" xfId="0" applyNumberFormat="1" applyFont="1" applyBorder="1" applyAlignment="1">
      <alignment horizontal="right" vertical="center"/>
    </xf>
    <xf numFmtId="0" fontId="49" fillId="0" borderId="0" xfId="0" applyFont="1" applyAlignment="1">
      <alignment vertical="center"/>
    </xf>
    <xf numFmtId="3" fontId="27" fillId="0" borderId="0" xfId="0" applyNumberFormat="1" applyFont="1" applyAlignment="1">
      <alignment vertical="center"/>
    </xf>
    <xf numFmtId="0" fontId="29" fillId="0" borderId="11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7" fillId="0" borderId="0" xfId="66" applyFont="1" applyFill="1" applyBorder="1" applyAlignment="1">
      <alignment vertical="center"/>
      <protection/>
    </xf>
    <xf numFmtId="0" fontId="11" fillId="0" borderId="0" xfId="66" applyFont="1" applyAlignment="1">
      <alignment vertical="center"/>
      <protection/>
    </xf>
    <xf numFmtId="0" fontId="24" fillId="0" borderId="0" xfId="66">
      <alignment vertical="center"/>
      <protection/>
    </xf>
    <xf numFmtId="0" fontId="24" fillId="0" borderId="0" xfId="66" applyFont="1">
      <alignment vertical="center"/>
      <protection/>
    </xf>
    <xf numFmtId="0" fontId="49" fillId="0" borderId="0" xfId="0" applyFont="1" applyAlignment="1">
      <alignment horizontal="right"/>
    </xf>
    <xf numFmtId="0" fontId="50" fillId="0" borderId="0" xfId="66" applyFont="1">
      <alignment vertical="center"/>
      <protection/>
    </xf>
    <xf numFmtId="37" fontId="2" fillId="0" borderId="0" xfId="65" applyFont="1" applyAlignment="1">
      <alignment vertical="center"/>
      <protection/>
    </xf>
    <xf numFmtId="37" fontId="52" fillId="0" borderId="0" xfId="65" applyFont="1" applyAlignment="1">
      <alignment vertical="center"/>
      <protection/>
    </xf>
    <xf numFmtId="37" fontId="53" fillId="0" borderId="0" xfId="65" applyFont="1" applyAlignment="1" applyProtection="1" quotePrefix="1">
      <alignment horizontal="left" vertical="center"/>
      <protection/>
    </xf>
    <xf numFmtId="37" fontId="54" fillId="0" borderId="0" xfId="65" applyFont="1" applyAlignment="1">
      <alignment vertical="center"/>
      <protection/>
    </xf>
    <xf numFmtId="37" fontId="2" fillId="0" borderId="0" xfId="65" applyFont="1" applyAlignment="1">
      <alignment horizontal="left" vertical="center"/>
      <protection/>
    </xf>
    <xf numFmtId="37" fontId="55" fillId="0" borderId="0" xfId="65" applyFont="1" applyAlignment="1" applyProtection="1" quotePrefix="1">
      <alignment horizontal="left" vertical="center"/>
      <protection/>
    </xf>
    <xf numFmtId="37" fontId="2" fillId="0" borderId="0" xfId="65" applyFont="1" applyAlignment="1" applyProtection="1">
      <alignment horizontal="left" vertical="center"/>
      <protection/>
    </xf>
    <xf numFmtId="37" fontId="56" fillId="0" borderId="69" xfId="65" applyFont="1" applyBorder="1" applyAlignment="1">
      <alignment horizontal="center" vertical="center"/>
      <protection/>
    </xf>
    <xf numFmtId="37" fontId="56" fillId="0" borderId="68" xfId="65" applyFont="1" applyBorder="1" applyAlignment="1">
      <alignment vertical="center"/>
      <protection/>
    </xf>
    <xf numFmtId="37" fontId="56" fillId="0" borderId="68" xfId="65" applyFont="1" applyBorder="1" applyAlignment="1">
      <alignment horizontal="centerContinuous" vertical="center"/>
      <protection/>
    </xf>
    <xf numFmtId="37" fontId="56" fillId="0" borderId="65" xfId="65" applyFont="1" applyBorder="1" applyAlignment="1">
      <alignment horizontal="centerContinuous" vertical="center"/>
      <protection/>
    </xf>
    <xf numFmtId="37" fontId="56" fillId="0" borderId="80" xfId="65" applyFont="1" applyBorder="1" applyAlignment="1" applyProtection="1">
      <alignment horizontal="center" vertical="center"/>
      <protection/>
    </xf>
    <xf numFmtId="37" fontId="56" fillId="0" borderId="95" xfId="65" applyFont="1" applyBorder="1" applyAlignment="1" applyProtection="1">
      <alignment horizontal="center" vertical="center"/>
      <protection/>
    </xf>
    <xf numFmtId="37" fontId="56" fillId="0" borderId="95" xfId="65" applyFont="1" applyBorder="1" applyAlignment="1" applyProtection="1">
      <alignment horizontal="centerContinuous" vertical="center"/>
      <protection/>
    </xf>
    <xf numFmtId="37" fontId="56" fillId="0" borderId="81" xfId="65" applyFont="1" applyBorder="1" applyAlignment="1">
      <alignment horizontal="centerContinuous" vertical="center"/>
      <protection/>
    </xf>
    <xf numFmtId="37" fontId="56" fillId="0" borderId="80" xfId="65" applyFont="1" applyBorder="1" applyAlignment="1">
      <alignment horizontal="center" vertical="center"/>
      <protection/>
    </xf>
    <xf numFmtId="37" fontId="56" fillId="0" borderId="95" xfId="65" applyFont="1" applyBorder="1" applyAlignment="1">
      <alignment vertical="center"/>
      <protection/>
    </xf>
    <xf numFmtId="37" fontId="56" fillId="0" borderId="95" xfId="65" applyFont="1" applyBorder="1" applyAlignment="1" applyProtection="1">
      <alignment vertical="center"/>
      <protection/>
    </xf>
    <xf numFmtId="37" fontId="56" fillId="0" borderId="81" xfId="65" applyFont="1" applyBorder="1" applyAlignment="1">
      <alignment vertical="center"/>
      <protection/>
    </xf>
    <xf numFmtId="37" fontId="56" fillId="0" borderId="80" xfId="65" applyFont="1" applyBorder="1" applyAlignment="1">
      <alignment vertical="center"/>
      <protection/>
    </xf>
    <xf numFmtId="37" fontId="56" fillId="0" borderId="95" xfId="65" applyFont="1" applyBorder="1" applyAlignment="1">
      <alignment horizontal="centerContinuous" vertical="center"/>
      <protection/>
    </xf>
    <xf numFmtId="37" fontId="56" fillId="0" borderId="101" xfId="65" applyFont="1" applyBorder="1" applyAlignment="1" applyProtection="1">
      <alignment horizontal="centerContinuous" vertical="center"/>
      <protection/>
    </xf>
    <xf numFmtId="37" fontId="56" fillId="0" borderId="85" xfId="65" applyFont="1" applyBorder="1" applyAlignment="1">
      <alignment horizontal="centerContinuous" vertical="center"/>
      <protection/>
    </xf>
    <xf numFmtId="37" fontId="56" fillId="0" borderId="80" xfId="65" applyFont="1" applyBorder="1" applyAlignment="1" quotePrefix="1">
      <alignment horizontal="center" vertical="center"/>
      <protection/>
    </xf>
    <xf numFmtId="37" fontId="52" fillId="0" borderId="0" xfId="65" applyFont="1" applyBorder="1" applyAlignment="1">
      <alignment vertical="center"/>
      <protection/>
    </xf>
    <xf numFmtId="37" fontId="56" fillId="0" borderId="88" xfId="65" applyFont="1" applyBorder="1" applyAlignment="1">
      <alignment vertical="center"/>
      <protection/>
    </xf>
    <xf numFmtId="37" fontId="56" fillId="0" borderId="21" xfId="65" applyFont="1" applyBorder="1" applyAlignment="1">
      <alignment vertical="center"/>
      <protection/>
    </xf>
    <xf numFmtId="37" fontId="56" fillId="0" borderId="0" xfId="65" applyFont="1" applyBorder="1" applyAlignment="1">
      <alignment vertical="center"/>
      <protection/>
    </xf>
    <xf numFmtId="37" fontId="56" fillId="0" borderId="90" xfId="65" applyFont="1" applyBorder="1" applyAlignment="1" applyProtection="1">
      <alignment horizontal="center" vertical="center"/>
      <protection/>
    </xf>
    <xf numFmtId="37" fontId="56" fillId="0" borderId="25" xfId="65" applyFont="1" applyBorder="1" applyAlignment="1" applyProtection="1">
      <alignment horizontal="center" vertical="center"/>
      <protection/>
    </xf>
    <xf numFmtId="37" fontId="56" fillId="0" borderId="0" xfId="65" applyFont="1" applyBorder="1" applyAlignment="1" applyProtection="1">
      <alignment horizontal="center" vertical="center"/>
      <protection/>
    </xf>
    <xf numFmtId="37" fontId="56" fillId="0" borderId="84" xfId="65" applyFont="1" applyBorder="1" applyAlignment="1">
      <alignment horizontal="center" vertical="center"/>
      <protection/>
    </xf>
    <xf numFmtId="37" fontId="56" fillId="0" borderId="84" xfId="65" applyFont="1" applyBorder="1" applyAlignment="1">
      <alignment vertical="center"/>
      <protection/>
    </xf>
    <xf numFmtId="37" fontId="56" fillId="0" borderId="101" xfId="65" applyFont="1" applyBorder="1" applyAlignment="1">
      <alignment vertical="center"/>
      <protection/>
    </xf>
    <xf numFmtId="37" fontId="56" fillId="0" borderId="111" xfId="65" applyFont="1" applyBorder="1" applyAlignment="1">
      <alignment vertical="center"/>
      <protection/>
    </xf>
    <xf numFmtId="37" fontId="56" fillId="0" borderId="29" xfId="65" applyFont="1" applyBorder="1" applyAlignment="1">
      <alignment vertical="center"/>
      <protection/>
    </xf>
    <xf numFmtId="49" fontId="56" fillId="0" borderId="69" xfId="65" applyNumberFormat="1" applyFont="1" applyBorder="1" applyAlignment="1">
      <alignment horizontal="center" vertical="center"/>
      <protection/>
    </xf>
    <xf numFmtId="37" fontId="56" fillId="0" borderId="68" xfId="65" applyFont="1" applyBorder="1" applyAlignment="1">
      <alignment horizontal="center" vertical="center"/>
      <protection/>
    </xf>
    <xf numFmtId="37" fontId="56" fillId="0" borderId="112" xfId="65" applyFont="1" applyBorder="1" applyAlignment="1">
      <alignment horizontal="right" vertical="center"/>
      <protection/>
    </xf>
    <xf numFmtId="181" fontId="56" fillId="0" borderId="65" xfId="65" applyNumberFormat="1" applyFont="1" applyBorder="1" applyAlignment="1" applyProtection="1">
      <alignment horizontal="right" vertical="center"/>
      <protection/>
    </xf>
    <xf numFmtId="37" fontId="56" fillId="0" borderId="65" xfId="65" applyFont="1" applyBorder="1" applyAlignment="1" applyProtection="1">
      <alignment horizontal="right" vertical="center"/>
      <protection/>
    </xf>
    <xf numFmtId="37" fontId="56" fillId="0" borderId="70" xfId="65" applyFont="1" applyBorder="1" applyAlignment="1" applyProtection="1">
      <alignment horizontal="right" vertical="center"/>
      <protection/>
    </xf>
    <xf numFmtId="37" fontId="56" fillId="0" borderId="69" xfId="65" applyFont="1" applyBorder="1" applyAlignment="1">
      <alignment horizontal="right" vertical="center"/>
      <protection/>
    </xf>
    <xf numFmtId="49" fontId="56" fillId="0" borderId="80" xfId="65" applyNumberFormat="1" applyFont="1" applyBorder="1" applyAlignment="1" applyProtection="1">
      <alignment horizontal="center" vertical="center"/>
      <protection/>
    </xf>
    <xf numFmtId="37" fontId="56" fillId="0" borderId="95" xfId="65" applyFont="1" applyBorder="1" applyAlignment="1">
      <alignment horizontal="center" vertical="center"/>
      <protection/>
    </xf>
    <xf numFmtId="37" fontId="56" fillId="0" borderId="82" xfId="65" applyNumberFormat="1" applyFont="1" applyBorder="1" applyAlignment="1" applyProtection="1">
      <alignment vertical="center"/>
      <protection/>
    </xf>
    <xf numFmtId="181" fontId="56" fillId="0" borderId="0" xfId="65" applyNumberFormat="1" applyFont="1" applyBorder="1" applyAlignment="1" applyProtection="1">
      <alignment vertical="center"/>
      <protection/>
    </xf>
    <xf numFmtId="181" fontId="56" fillId="0" borderId="81" xfId="65" applyNumberFormat="1" applyFont="1" applyBorder="1" applyAlignment="1" applyProtection="1">
      <alignment vertical="center"/>
      <protection/>
    </xf>
    <xf numFmtId="2" fontId="56" fillId="0" borderId="32" xfId="65" applyNumberFormat="1" applyFont="1" applyBorder="1" applyAlignment="1" applyProtection="1">
      <alignment vertical="center"/>
      <protection/>
    </xf>
    <xf numFmtId="4" fontId="56" fillId="0" borderId="90" xfId="65" applyNumberFormat="1" applyFont="1" applyBorder="1" applyAlignment="1" applyProtection="1">
      <alignment vertical="center"/>
      <protection/>
    </xf>
    <xf numFmtId="37" fontId="56" fillId="0" borderId="80" xfId="65" applyNumberFormat="1" applyFont="1" applyBorder="1" applyAlignment="1" applyProtection="1">
      <alignment vertical="center"/>
      <protection/>
    </xf>
    <xf numFmtId="4" fontId="56" fillId="0" borderId="0" xfId="65" applyNumberFormat="1" applyFont="1" applyBorder="1" applyAlignment="1" applyProtection="1">
      <alignment horizontal="right" vertical="center"/>
      <protection/>
    </xf>
    <xf numFmtId="49" fontId="56" fillId="0" borderId="84" xfId="65" applyNumberFormat="1" applyFont="1" applyBorder="1" applyAlignment="1" applyProtection="1">
      <alignment horizontal="center" vertical="center"/>
      <protection/>
    </xf>
    <xf numFmtId="37" fontId="56" fillId="0" borderId="101" xfId="65" applyFont="1" applyBorder="1" applyAlignment="1" applyProtection="1">
      <alignment horizontal="center" vertical="center"/>
      <protection/>
    </xf>
    <xf numFmtId="37" fontId="56" fillId="0" borderId="86" xfId="65" applyNumberFormat="1" applyFont="1" applyBorder="1" applyAlignment="1" applyProtection="1">
      <alignment vertical="center"/>
      <protection/>
    </xf>
    <xf numFmtId="181" fontId="56" fillId="0" borderId="66" xfId="65" applyNumberFormat="1" applyFont="1" applyBorder="1" applyAlignment="1" applyProtection="1">
      <alignment vertical="center"/>
      <protection/>
    </xf>
    <xf numFmtId="181" fontId="56" fillId="0" borderId="85" xfId="65" applyNumberFormat="1" applyFont="1" applyBorder="1" applyAlignment="1" applyProtection="1">
      <alignment vertical="center"/>
      <protection/>
    </xf>
    <xf numFmtId="2" fontId="56" fillId="0" borderId="113" xfId="65" applyNumberFormat="1" applyFont="1" applyBorder="1" applyAlignment="1" applyProtection="1">
      <alignment vertical="center"/>
      <protection/>
    </xf>
    <xf numFmtId="4" fontId="56" fillId="0" borderId="113" xfId="65" applyNumberFormat="1" applyFont="1" applyBorder="1" applyAlignment="1" applyProtection="1">
      <alignment vertical="center"/>
      <protection/>
    </xf>
    <xf numFmtId="37" fontId="56" fillId="0" borderId="84" xfId="65" applyNumberFormat="1" applyFont="1" applyBorder="1" applyAlignment="1" applyProtection="1">
      <alignment vertical="center"/>
      <protection/>
    </xf>
    <xf numFmtId="4" fontId="56" fillId="0" borderId="32" xfId="65" applyNumberFormat="1" applyFont="1" applyBorder="1" applyAlignment="1" applyProtection="1">
      <alignment vertical="center"/>
      <protection/>
    </xf>
    <xf numFmtId="2" fontId="56" fillId="0" borderId="113" xfId="65" applyNumberFormat="1" applyFont="1" applyFill="1" applyBorder="1" applyAlignment="1" applyProtection="1">
      <alignment vertical="center"/>
      <protection/>
    </xf>
    <xf numFmtId="4" fontId="56" fillId="0" borderId="113" xfId="65" applyNumberFormat="1" applyFont="1" applyFill="1" applyBorder="1" applyAlignment="1" applyProtection="1">
      <alignment vertical="center"/>
      <protection/>
    </xf>
    <xf numFmtId="49" fontId="56" fillId="0" borderId="69" xfId="65" applyNumberFormat="1" applyFont="1" applyBorder="1" applyAlignment="1" applyProtection="1">
      <alignment horizontal="center" vertical="center"/>
      <protection/>
    </xf>
    <xf numFmtId="37" fontId="56" fillId="0" borderId="112" xfId="65" applyNumberFormat="1" applyFont="1" applyBorder="1" applyAlignment="1" applyProtection="1">
      <alignment vertical="center"/>
      <protection/>
    </xf>
    <xf numFmtId="2" fontId="56" fillId="0" borderId="70" xfId="65" applyNumberFormat="1" applyFont="1" applyBorder="1" applyAlignment="1" applyProtection="1">
      <alignment vertical="center"/>
      <protection/>
    </xf>
    <xf numFmtId="4" fontId="56" fillId="0" borderId="70" xfId="65" applyNumberFormat="1" applyFont="1" applyBorder="1" applyAlignment="1" applyProtection="1">
      <alignment vertical="center"/>
      <protection/>
    </xf>
    <xf numFmtId="37" fontId="56" fillId="0" borderId="69" xfId="65" applyNumberFormat="1" applyFont="1" applyBorder="1" applyAlignment="1" applyProtection="1">
      <alignment vertical="center"/>
      <protection/>
    </xf>
    <xf numFmtId="0" fontId="20" fillId="0" borderId="0" xfId="64" applyFont="1" applyAlignment="1">
      <alignment vertical="center"/>
      <protection/>
    </xf>
    <xf numFmtId="0" fontId="22" fillId="0" borderId="0" xfId="64" applyFont="1" applyAlignment="1">
      <alignment vertical="center"/>
      <protection/>
    </xf>
    <xf numFmtId="0" fontId="23" fillId="0" borderId="24" xfId="64" applyFont="1" applyBorder="1" applyAlignment="1">
      <alignment vertical="center"/>
      <protection/>
    </xf>
    <xf numFmtId="0" fontId="23" fillId="0" borderId="23" xfId="64" applyFont="1" applyBorder="1" applyAlignment="1">
      <alignment vertical="center"/>
      <protection/>
    </xf>
    <xf numFmtId="0" fontId="23" fillId="0" borderId="29" xfId="64" applyFont="1" applyBorder="1" applyAlignment="1">
      <alignment horizontal="center" vertical="center"/>
      <protection/>
    </xf>
    <xf numFmtId="0" fontId="57" fillId="0" borderId="10" xfId="64" applyFont="1" applyBorder="1" applyAlignment="1">
      <alignment horizontal="center" vertical="center" shrinkToFit="1"/>
      <protection/>
    </xf>
    <xf numFmtId="0" fontId="23" fillId="0" borderId="31" xfId="64" applyFont="1" applyBorder="1" applyAlignment="1">
      <alignment vertical="center"/>
      <protection/>
    </xf>
    <xf numFmtId="0" fontId="57" fillId="0" borderId="25" xfId="64" applyFont="1" applyBorder="1" applyAlignment="1">
      <alignment horizontal="right" vertical="center"/>
      <protection/>
    </xf>
    <xf numFmtId="0" fontId="23" fillId="0" borderId="0" xfId="64" applyFont="1" applyBorder="1" applyAlignment="1">
      <alignment vertical="center"/>
      <protection/>
    </xf>
    <xf numFmtId="0" fontId="23" fillId="0" borderId="31" xfId="64" applyFont="1" applyBorder="1" applyAlignment="1">
      <alignment horizontal="center" vertical="center"/>
      <protection/>
    </xf>
    <xf numFmtId="183" fontId="23" fillId="0" borderId="26" xfId="64" applyNumberFormat="1" applyFont="1" applyBorder="1" applyAlignment="1">
      <alignment vertical="center"/>
      <protection/>
    </xf>
    <xf numFmtId="177" fontId="23" fillId="0" borderId="29" xfId="64" applyNumberFormat="1" applyFont="1" applyBorder="1" applyAlignment="1">
      <alignment vertical="center"/>
      <protection/>
    </xf>
    <xf numFmtId="183" fontId="23" fillId="0" borderId="27" xfId="64" applyNumberFormat="1" applyFont="1" applyBorder="1" applyAlignment="1">
      <alignment vertical="center"/>
      <protection/>
    </xf>
    <xf numFmtId="184" fontId="23" fillId="0" borderId="27" xfId="64" applyNumberFormat="1" applyFont="1" applyBorder="1" applyAlignment="1">
      <alignment vertical="center"/>
      <protection/>
    </xf>
    <xf numFmtId="0" fontId="23" fillId="0" borderId="93" xfId="64" applyFont="1" applyBorder="1" applyAlignment="1">
      <alignment horizontal="center" vertical="center"/>
      <protection/>
    </xf>
    <xf numFmtId="183" fontId="23" fillId="0" borderId="93" xfId="64" applyNumberFormat="1" applyFont="1" applyBorder="1" applyAlignment="1">
      <alignment vertical="center"/>
      <protection/>
    </xf>
    <xf numFmtId="177" fontId="23" fillId="0" borderId="10" xfId="64" applyNumberFormat="1" applyFont="1" applyFill="1" applyBorder="1" applyAlignment="1">
      <alignment vertical="center"/>
      <protection/>
    </xf>
    <xf numFmtId="183" fontId="23" fillId="0" borderId="77" xfId="64" applyNumberFormat="1" applyFont="1" applyBorder="1" applyAlignment="1">
      <alignment vertical="center"/>
      <protection/>
    </xf>
    <xf numFmtId="184" fontId="23" fillId="0" borderId="77" xfId="64" applyNumberFormat="1" applyFont="1" applyBorder="1" applyAlignment="1">
      <alignment vertical="center"/>
      <protection/>
    </xf>
    <xf numFmtId="183" fontId="23" fillId="0" borderId="26" xfId="64" applyNumberFormat="1" applyFont="1" applyFill="1" applyBorder="1" applyAlignment="1">
      <alignment vertical="center"/>
      <protection/>
    </xf>
    <xf numFmtId="183" fontId="23" fillId="0" borderId="27" xfId="64" applyNumberFormat="1" applyFont="1" applyFill="1" applyBorder="1" applyAlignment="1">
      <alignment vertical="center"/>
      <protection/>
    </xf>
    <xf numFmtId="184" fontId="23" fillId="0" borderId="27" xfId="64" applyNumberFormat="1" applyFont="1" applyFill="1" applyBorder="1" applyAlignment="1">
      <alignment vertical="center"/>
      <protection/>
    </xf>
    <xf numFmtId="0" fontId="23" fillId="0" borderId="10" xfId="64" applyFont="1" applyBorder="1" applyAlignment="1">
      <alignment horizontal="center" vertical="center"/>
      <protection/>
    </xf>
    <xf numFmtId="185" fontId="23" fillId="0" borderId="31" xfId="64" applyNumberFormat="1" applyFont="1" applyBorder="1" applyAlignment="1">
      <alignment vertical="center"/>
      <protection/>
    </xf>
    <xf numFmtId="185" fontId="23" fillId="0" borderId="26" xfId="64" applyNumberFormat="1" applyFont="1" applyBorder="1" applyAlignment="1">
      <alignment vertical="center"/>
      <protection/>
    </xf>
    <xf numFmtId="185" fontId="23" fillId="0" borderId="27" xfId="64" applyNumberFormat="1" applyFont="1" applyBorder="1" applyAlignment="1">
      <alignment vertical="center"/>
      <protection/>
    </xf>
    <xf numFmtId="185" fontId="23" fillId="0" borderId="93" xfId="64" applyNumberFormat="1" applyFont="1" applyBorder="1" applyAlignment="1">
      <alignment vertical="center"/>
      <protection/>
    </xf>
    <xf numFmtId="185" fontId="23" fillId="0" borderId="77" xfId="64" applyNumberFormat="1" applyFont="1" applyBorder="1" applyAlignment="1">
      <alignment vertical="center"/>
      <protection/>
    </xf>
    <xf numFmtId="185" fontId="23" fillId="0" borderId="26" xfId="64" applyNumberFormat="1" applyFont="1" applyFill="1" applyBorder="1" applyAlignment="1">
      <alignment vertical="center"/>
      <protection/>
    </xf>
    <xf numFmtId="185" fontId="23" fillId="0" borderId="27" xfId="64" applyNumberFormat="1" applyFont="1" applyFill="1" applyBorder="1" applyAlignment="1">
      <alignment vertical="center"/>
      <protection/>
    </xf>
    <xf numFmtId="184" fontId="23" fillId="0" borderId="26" xfId="64" applyNumberFormat="1" applyFont="1" applyBorder="1" applyAlignment="1">
      <alignment vertical="center"/>
      <protection/>
    </xf>
    <xf numFmtId="184" fontId="23" fillId="0" borderId="93" xfId="64" applyNumberFormat="1" applyFont="1" applyBorder="1" applyAlignment="1">
      <alignment vertical="center"/>
      <protection/>
    </xf>
    <xf numFmtId="184" fontId="23" fillId="0" borderId="26" xfId="64" applyNumberFormat="1" applyFont="1" applyFill="1" applyBorder="1" applyAlignment="1">
      <alignment vertical="center"/>
      <protection/>
    </xf>
    <xf numFmtId="186" fontId="23" fillId="0" borderId="26" xfId="64" applyNumberFormat="1" applyFont="1" applyBorder="1" applyAlignment="1">
      <alignment vertical="center"/>
      <protection/>
    </xf>
    <xf numFmtId="186" fontId="23" fillId="0" borderId="27" xfId="64" applyNumberFormat="1" applyFont="1" applyBorder="1" applyAlignment="1">
      <alignment vertical="center"/>
      <protection/>
    </xf>
    <xf numFmtId="187" fontId="23" fillId="0" borderId="27" xfId="64" applyNumberFormat="1" applyFont="1" applyBorder="1" applyAlignment="1">
      <alignment vertical="center"/>
      <protection/>
    </xf>
    <xf numFmtId="186" fontId="23" fillId="0" borderId="93" xfId="64" applyNumberFormat="1" applyFont="1" applyBorder="1" applyAlignment="1">
      <alignment vertical="center"/>
      <protection/>
    </xf>
    <xf numFmtId="186" fontId="23" fillId="0" borderId="77" xfId="64" applyNumberFormat="1" applyFont="1" applyBorder="1" applyAlignment="1">
      <alignment vertical="center"/>
      <protection/>
    </xf>
    <xf numFmtId="187" fontId="23" fillId="0" borderId="77" xfId="64" applyNumberFormat="1" applyFont="1" applyBorder="1" applyAlignment="1">
      <alignment vertical="center"/>
      <protection/>
    </xf>
    <xf numFmtId="186" fontId="23" fillId="0" borderId="26" xfId="64" applyNumberFormat="1" applyFont="1" applyFill="1" applyBorder="1" applyAlignment="1">
      <alignment vertical="center"/>
      <protection/>
    </xf>
    <xf numFmtId="186" fontId="23" fillId="0" borderId="27" xfId="64" applyNumberFormat="1" applyFont="1" applyFill="1" applyBorder="1" applyAlignment="1">
      <alignment vertical="center"/>
      <protection/>
    </xf>
    <xf numFmtId="187" fontId="23" fillId="0" borderId="27" xfId="64" applyNumberFormat="1" applyFont="1" applyFill="1" applyBorder="1" applyAlignment="1">
      <alignment vertical="center"/>
      <protection/>
    </xf>
    <xf numFmtId="188" fontId="23" fillId="0" borderId="26" xfId="64" applyNumberFormat="1" applyFont="1" applyBorder="1" applyAlignment="1">
      <alignment vertical="center"/>
      <protection/>
    </xf>
    <xf numFmtId="188" fontId="23" fillId="0" borderId="27" xfId="64" applyNumberFormat="1" applyFont="1" applyBorder="1" applyAlignment="1">
      <alignment vertical="center"/>
      <protection/>
    </xf>
    <xf numFmtId="188" fontId="23" fillId="0" borderId="26" xfId="64" applyNumberFormat="1" applyFont="1" applyFill="1" applyBorder="1" applyAlignment="1">
      <alignment vertical="center"/>
      <protection/>
    </xf>
    <xf numFmtId="188" fontId="23" fillId="0" borderId="27" xfId="64" applyNumberFormat="1" applyFont="1" applyFill="1" applyBorder="1" applyAlignment="1">
      <alignment vertical="center"/>
      <protection/>
    </xf>
    <xf numFmtId="187" fontId="23" fillId="0" borderId="26" xfId="64" applyNumberFormat="1" applyFont="1" applyBorder="1" applyAlignment="1">
      <alignment vertical="center"/>
      <protection/>
    </xf>
    <xf numFmtId="187" fontId="23" fillId="0" borderId="93" xfId="64" applyNumberFormat="1" applyFont="1" applyBorder="1" applyAlignment="1">
      <alignment vertical="center"/>
      <protection/>
    </xf>
    <xf numFmtId="187" fontId="23" fillId="0" borderId="26" xfId="64" applyNumberFormat="1" applyFont="1" applyFill="1" applyBorder="1" applyAlignment="1">
      <alignment vertical="center"/>
      <protection/>
    </xf>
    <xf numFmtId="189" fontId="23" fillId="0" borderId="26" xfId="64" applyNumberFormat="1" applyFont="1" applyBorder="1" applyAlignment="1">
      <alignment vertical="center"/>
      <protection/>
    </xf>
    <xf numFmtId="189" fontId="23" fillId="0" borderId="27" xfId="64" applyNumberFormat="1" applyFont="1" applyBorder="1" applyAlignment="1">
      <alignment vertical="center"/>
      <protection/>
    </xf>
    <xf numFmtId="189" fontId="23" fillId="0" borderId="93" xfId="64" applyNumberFormat="1" applyFont="1" applyBorder="1" applyAlignment="1">
      <alignment vertical="center"/>
      <protection/>
    </xf>
    <xf numFmtId="189" fontId="23" fillId="0" borderId="77" xfId="64" applyNumberFormat="1" applyFont="1" applyBorder="1" applyAlignment="1">
      <alignment vertical="center"/>
      <protection/>
    </xf>
    <xf numFmtId="189" fontId="23" fillId="0" borderId="26" xfId="64" applyNumberFormat="1" applyFont="1" applyFill="1" applyBorder="1" applyAlignment="1">
      <alignment vertical="center"/>
      <protection/>
    </xf>
    <xf numFmtId="189" fontId="23" fillId="0" borderId="27" xfId="64" applyNumberFormat="1" applyFont="1" applyFill="1" applyBorder="1" applyAlignment="1">
      <alignment vertical="center"/>
      <protection/>
    </xf>
    <xf numFmtId="189" fontId="23" fillId="0" borderId="26" xfId="51" applyNumberFormat="1" applyFont="1" applyFill="1" applyBorder="1" applyAlignment="1">
      <alignment vertical="center"/>
    </xf>
    <xf numFmtId="189" fontId="23" fillId="0" borderId="27" xfId="51" applyNumberFormat="1" applyFont="1" applyFill="1" applyBorder="1" applyAlignment="1">
      <alignment vertical="center"/>
    </xf>
    <xf numFmtId="182" fontId="23" fillId="0" borderId="26" xfId="64" applyNumberFormat="1" applyFont="1" applyBorder="1" applyAlignment="1">
      <alignment vertical="center"/>
      <protection/>
    </xf>
    <xf numFmtId="182" fontId="23" fillId="0" borderId="27" xfId="64" applyNumberFormat="1" applyFont="1" applyBorder="1" applyAlignment="1">
      <alignment vertical="center"/>
      <protection/>
    </xf>
    <xf numFmtId="182" fontId="23" fillId="0" borderId="26" xfId="64" applyNumberFormat="1" applyFont="1" applyFill="1" applyBorder="1" applyAlignment="1">
      <alignment vertical="center"/>
      <protection/>
    </xf>
    <xf numFmtId="182" fontId="23" fillId="0" borderId="27" xfId="64" applyNumberFormat="1" applyFont="1" applyFill="1" applyBorder="1" applyAlignment="1">
      <alignment vertical="center"/>
      <protection/>
    </xf>
    <xf numFmtId="182" fontId="23" fillId="0" borderId="93" xfId="64" applyNumberFormat="1" applyFont="1" applyBorder="1" applyAlignment="1">
      <alignment vertical="center"/>
      <protection/>
    </xf>
    <xf numFmtId="182" fontId="23" fillId="0" borderId="77" xfId="64" applyNumberFormat="1" applyFont="1" applyBorder="1" applyAlignment="1">
      <alignment vertical="center"/>
      <protection/>
    </xf>
    <xf numFmtId="177" fontId="23" fillId="0" borderId="10" xfId="64" applyNumberFormat="1" applyFont="1" applyBorder="1" applyAlignment="1">
      <alignment vertical="center"/>
      <protection/>
    </xf>
    <xf numFmtId="182" fontId="23" fillId="0" borderId="0" xfId="64" applyNumberFormat="1" applyFont="1" applyAlignment="1">
      <alignment vertical="center"/>
      <protection/>
    </xf>
    <xf numFmtId="0" fontId="106" fillId="0" borderId="0" xfId="64" applyFont="1" applyAlignment="1">
      <alignment vertical="center"/>
      <protection/>
    </xf>
    <xf numFmtId="0" fontId="106" fillId="0" borderId="0" xfId="64" applyFont="1" applyAlignment="1">
      <alignment horizontal="center" vertical="center"/>
      <protection/>
    </xf>
    <xf numFmtId="0" fontId="106" fillId="0" borderId="0" xfId="64" applyFont="1" applyAlignment="1" quotePrefix="1">
      <alignment vertical="center"/>
      <protection/>
    </xf>
    <xf numFmtId="38" fontId="107" fillId="0" borderId="0" xfId="51" applyFont="1" applyAlignment="1">
      <alignment vertical="center"/>
    </xf>
    <xf numFmtId="0" fontId="106" fillId="0" borderId="0" xfId="64" applyFont="1" applyBorder="1" applyAlignment="1">
      <alignment horizontal="center" vertical="center"/>
      <protection/>
    </xf>
    <xf numFmtId="178" fontId="107" fillId="0" borderId="0" xfId="51" applyNumberFormat="1" applyFont="1" applyBorder="1" applyAlignment="1">
      <alignment vertical="center"/>
    </xf>
    <xf numFmtId="178" fontId="106" fillId="0" borderId="0" xfId="64" applyNumberFormat="1" applyFont="1" applyBorder="1" applyAlignment="1">
      <alignment vertical="center"/>
      <protection/>
    </xf>
    <xf numFmtId="38" fontId="107" fillId="0" borderId="0" xfId="51" applyFont="1" applyAlignment="1">
      <alignment horizontal="center" vertical="center"/>
    </xf>
    <xf numFmtId="0" fontId="108" fillId="0" borderId="0" xfId="0" applyFont="1" applyAlignment="1">
      <alignment vertical="center"/>
    </xf>
    <xf numFmtId="178" fontId="108" fillId="0" borderId="0" xfId="0" applyNumberFormat="1" applyFont="1" applyAlignment="1">
      <alignment vertical="center"/>
    </xf>
    <xf numFmtId="0" fontId="106" fillId="0" borderId="0" xfId="66" applyFont="1">
      <alignment vertical="center"/>
      <protection/>
    </xf>
    <xf numFmtId="38" fontId="106" fillId="0" borderId="0" xfId="48" applyFont="1" applyFill="1" applyAlignment="1">
      <alignment vertical="center" wrapText="1"/>
    </xf>
    <xf numFmtId="38" fontId="106" fillId="0" borderId="0" xfId="48" applyFont="1" applyFill="1" applyBorder="1" applyAlignment="1">
      <alignment/>
    </xf>
    <xf numFmtId="0" fontId="107" fillId="0" borderId="0" xfId="0" applyFont="1" applyFill="1" applyAlignment="1">
      <alignment vertical="center"/>
    </xf>
    <xf numFmtId="0" fontId="106" fillId="0" borderId="0" xfId="66" applyFont="1" applyFill="1">
      <alignment vertical="center"/>
      <protection/>
    </xf>
    <xf numFmtId="38" fontId="106" fillId="0" borderId="0" xfId="48" applyFont="1" applyFill="1" applyAlignment="1">
      <alignment/>
    </xf>
    <xf numFmtId="38" fontId="106" fillId="0" borderId="0" xfId="48" applyFont="1" applyFill="1" applyAlignment="1">
      <alignment horizontal="center" vertical="center" wrapText="1"/>
    </xf>
    <xf numFmtId="38" fontId="107" fillId="0" borderId="0" xfId="0" applyNumberFormat="1" applyFont="1" applyFill="1" applyAlignment="1">
      <alignment vertical="center"/>
    </xf>
    <xf numFmtId="0" fontId="109" fillId="0" borderId="0" xfId="66" applyFont="1" applyFill="1" applyBorder="1">
      <alignment vertical="center"/>
      <protection/>
    </xf>
    <xf numFmtId="181" fontId="109" fillId="0" borderId="0" xfId="66" applyNumberFormat="1" applyFont="1" applyFill="1" applyBorder="1">
      <alignment vertical="center"/>
      <protection/>
    </xf>
    <xf numFmtId="176" fontId="106" fillId="0" borderId="0" xfId="48" applyNumberFormat="1" applyFont="1" applyFill="1" applyAlignment="1">
      <alignment/>
    </xf>
    <xf numFmtId="38" fontId="106" fillId="0" borderId="0" xfId="48" applyNumberFormat="1" applyFont="1" applyFill="1" applyAlignment="1">
      <alignment/>
    </xf>
    <xf numFmtId="182" fontId="106" fillId="0" borderId="0" xfId="48" applyNumberFormat="1" applyFont="1" applyFill="1" applyBorder="1" applyAlignment="1">
      <alignment/>
    </xf>
    <xf numFmtId="38" fontId="107" fillId="0" borderId="0" xfId="0" applyNumberFormat="1" applyFont="1" applyFill="1" applyBorder="1" applyAlignment="1">
      <alignment vertical="center"/>
    </xf>
    <xf numFmtId="0" fontId="107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4" fillId="0" borderId="0" xfId="66" applyFont="1" applyFill="1">
      <alignment vertical="center"/>
      <protection/>
    </xf>
    <xf numFmtId="0" fontId="0" fillId="0" borderId="0" xfId="0" applyFont="1" applyAlignment="1">
      <alignment vertical="center"/>
    </xf>
    <xf numFmtId="0" fontId="109" fillId="0" borderId="0" xfId="66" applyFont="1" applyFill="1" applyBorder="1" applyAlignment="1">
      <alignment horizontal="center" vertical="center"/>
      <protection/>
    </xf>
    <xf numFmtId="182" fontId="109" fillId="0" borderId="0" xfId="48" applyNumberFormat="1" applyFont="1" applyFill="1" applyBorder="1" applyAlignment="1">
      <alignment/>
    </xf>
    <xf numFmtId="38" fontId="109" fillId="0" borderId="0" xfId="48" applyFont="1" applyFill="1" applyBorder="1" applyAlignment="1">
      <alignment/>
    </xf>
    <xf numFmtId="38" fontId="109" fillId="0" borderId="0" xfId="48" applyFont="1" applyFill="1" applyBorder="1" applyAlignment="1">
      <alignment vertical="center"/>
    </xf>
    <xf numFmtId="38" fontId="106" fillId="0" borderId="0" xfId="48" applyFont="1" applyFill="1" applyBorder="1" applyAlignment="1">
      <alignment vertical="center"/>
    </xf>
    <xf numFmtId="38" fontId="106" fillId="0" borderId="0" xfId="66" applyNumberFormat="1" applyFont="1" applyFill="1" applyBorder="1">
      <alignment vertical="center"/>
      <protection/>
    </xf>
    <xf numFmtId="0" fontId="24" fillId="0" borderId="0" xfId="66" applyFont="1" applyBorder="1">
      <alignment vertical="center"/>
      <protection/>
    </xf>
    <xf numFmtId="0" fontId="106" fillId="0" borderId="0" xfId="66" applyFont="1" applyFill="1" applyBorder="1">
      <alignment vertical="center"/>
      <protection/>
    </xf>
    <xf numFmtId="38" fontId="106" fillId="0" borderId="0" xfId="48" applyFont="1" applyFill="1" applyBorder="1" applyAlignment="1">
      <alignment vertical="center" wrapText="1"/>
    </xf>
    <xf numFmtId="177" fontId="106" fillId="0" borderId="0" xfId="66" applyNumberFormat="1" applyFont="1" applyFill="1" applyBorder="1">
      <alignment vertical="center"/>
      <protection/>
    </xf>
    <xf numFmtId="37" fontId="51" fillId="0" borderId="0" xfId="65" applyFont="1" applyBorder="1">
      <alignment/>
      <protection/>
    </xf>
    <xf numFmtId="38" fontId="24" fillId="0" borderId="0" xfId="52" applyFont="1" applyBorder="1" applyAlignment="1">
      <alignment vertical="center"/>
    </xf>
    <xf numFmtId="40" fontId="24" fillId="0" borderId="0" xfId="52" applyNumberFormat="1" applyFont="1" applyFill="1" applyBorder="1" applyAlignment="1">
      <alignment vertical="center"/>
    </xf>
    <xf numFmtId="38" fontId="24" fillId="0" borderId="0" xfId="52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6" fillId="0" borderId="114" xfId="63" applyFont="1" applyBorder="1" applyAlignment="1">
      <alignment horizontal="center" vertical="center"/>
      <protection/>
    </xf>
    <xf numFmtId="0" fontId="16" fillId="0" borderId="115" xfId="63" applyFont="1" applyBorder="1" applyAlignment="1">
      <alignment horizontal="center" vertical="center"/>
      <protection/>
    </xf>
    <xf numFmtId="0" fontId="16" fillId="0" borderId="116" xfId="63" applyFont="1" applyBorder="1" applyAlignment="1">
      <alignment horizontal="center" vertical="center"/>
      <protection/>
    </xf>
    <xf numFmtId="0" fontId="10" fillId="0" borderId="17" xfId="63" applyFont="1" applyBorder="1" applyAlignment="1">
      <alignment horizontal="center" vertical="center" textRotation="255"/>
      <protection/>
    </xf>
    <xf numFmtId="0" fontId="10" fillId="0" borderId="12" xfId="63" applyFont="1" applyBorder="1" applyAlignment="1">
      <alignment horizontal="center" vertical="center" textRotation="255"/>
      <protection/>
    </xf>
    <xf numFmtId="0" fontId="10" fillId="0" borderId="13" xfId="63" applyFont="1" applyBorder="1" applyAlignment="1">
      <alignment horizontal="center" vertical="center" textRotation="255"/>
      <protection/>
    </xf>
    <xf numFmtId="0" fontId="10" fillId="0" borderId="38" xfId="63" applyFont="1" applyBorder="1" applyAlignment="1">
      <alignment horizontal="center" vertical="center"/>
      <protection/>
    </xf>
    <xf numFmtId="0" fontId="10" fillId="0" borderId="16" xfId="63" applyFont="1" applyBorder="1" applyAlignment="1">
      <alignment horizontal="center" vertical="center"/>
      <protection/>
    </xf>
    <xf numFmtId="0" fontId="10" fillId="0" borderId="45" xfId="63" applyFont="1" applyBorder="1" applyAlignment="1">
      <alignment horizontal="center" vertical="center"/>
      <protection/>
    </xf>
    <xf numFmtId="0" fontId="10" fillId="0" borderId="14" xfId="63" applyFont="1" applyBorder="1" applyAlignment="1">
      <alignment horizontal="center" vertical="center"/>
      <protection/>
    </xf>
    <xf numFmtId="0" fontId="16" fillId="0" borderId="51" xfId="63" applyFont="1" applyBorder="1" applyAlignment="1">
      <alignment horizontal="center" vertical="center"/>
      <protection/>
    </xf>
    <xf numFmtId="0" fontId="16" fillId="0" borderId="52" xfId="63" applyFont="1" applyBorder="1" applyAlignment="1">
      <alignment horizontal="center" vertical="center"/>
      <protection/>
    </xf>
    <xf numFmtId="0" fontId="10" fillId="0" borderId="114" xfId="63" applyFont="1" applyBorder="1" applyAlignment="1">
      <alignment horizontal="center" vertical="center"/>
      <protection/>
    </xf>
    <xf numFmtId="0" fontId="10" fillId="0" borderId="115" xfId="63" applyFont="1" applyBorder="1" applyAlignment="1">
      <alignment horizontal="center" vertical="center"/>
      <protection/>
    </xf>
    <xf numFmtId="0" fontId="10" fillId="0" borderId="116" xfId="63" applyFont="1" applyBorder="1" applyAlignment="1">
      <alignment horizontal="center" vertical="center"/>
      <protection/>
    </xf>
    <xf numFmtId="0" fontId="10" fillId="0" borderId="11" xfId="63" applyFont="1" applyBorder="1" applyAlignment="1">
      <alignment horizontal="center" vertical="top" textRotation="255" wrapText="1"/>
      <protection/>
    </xf>
    <xf numFmtId="0" fontId="10" fillId="0" borderId="12" xfId="63" applyFont="1" applyBorder="1" applyAlignment="1">
      <alignment horizontal="center" vertical="top" textRotation="255" wrapText="1"/>
      <protection/>
    </xf>
    <xf numFmtId="0" fontId="10" fillId="0" borderId="13" xfId="63" applyFont="1" applyBorder="1" applyAlignment="1">
      <alignment horizontal="center" vertical="top" textRotation="255" wrapText="1"/>
      <protection/>
    </xf>
    <xf numFmtId="0" fontId="10" fillId="0" borderId="117" xfId="63" applyFont="1" applyBorder="1" applyAlignment="1">
      <alignment horizontal="center" vertical="center"/>
      <protection/>
    </xf>
    <xf numFmtId="0" fontId="10" fillId="0" borderId="118" xfId="63" applyFont="1" applyBorder="1" applyAlignment="1">
      <alignment horizontal="center" vertical="center"/>
      <protection/>
    </xf>
    <xf numFmtId="0" fontId="10" fillId="0" borderId="64" xfId="63" applyFont="1" applyBorder="1" applyAlignment="1">
      <alignment horizontal="center" vertical="center"/>
      <protection/>
    </xf>
    <xf numFmtId="0" fontId="10" fillId="0" borderId="15" xfId="63" applyFont="1" applyBorder="1" applyAlignment="1">
      <alignment horizontal="center" vertical="center"/>
      <protection/>
    </xf>
    <xf numFmtId="0" fontId="10" fillId="0" borderId="38" xfId="63" applyFont="1" applyBorder="1" applyAlignment="1">
      <alignment horizontal="center" vertical="center" textRotation="255" wrapText="1"/>
      <protection/>
    </xf>
    <xf numFmtId="0" fontId="10" fillId="0" borderId="45" xfId="63" applyFont="1" applyBorder="1" applyAlignment="1">
      <alignment horizontal="center" vertical="center" textRotation="255"/>
      <protection/>
    </xf>
    <xf numFmtId="0" fontId="10" fillId="0" borderId="45" xfId="63" applyFont="1" applyBorder="1" applyAlignment="1">
      <alignment horizontal="center" vertical="center" textRotation="255" wrapText="1"/>
      <protection/>
    </xf>
    <xf numFmtId="0" fontId="10" fillId="0" borderId="64" xfId="63" applyFont="1" applyBorder="1" applyAlignment="1">
      <alignment horizontal="center" vertical="center" textRotation="255"/>
      <protection/>
    </xf>
    <xf numFmtId="0" fontId="10" fillId="0" borderId="21" xfId="63" applyFont="1" applyBorder="1" applyAlignment="1">
      <alignment horizontal="center" vertical="center" textRotation="255" wrapText="1"/>
      <protection/>
    </xf>
    <xf numFmtId="0" fontId="10" fillId="0" borderId="25" xfId="63" applyFont="1" applyBorder="1" applyAlignment="1">
      <alignment horizontal="center" vertical="center" textRotation="255" wrapText="1"/>
      <protection/>
    </xf>
    <xf numFmtId="0" fontId="10" fillId="0" borderId="29" xfId="63" applyFont="1" applyBorder="1" applyAlignment="1">
      <alignment horizontal="center" vertical="center" textRotation="255" wrapText="1"/>
      <protection/>
    </xf>
    <xf numFmtId="0" fontId="10" fillId="0" borderId="119" xfId="63" applyFont="1" applyBorder="1" applyAlignment="1">
      <alignment horizontal="center" vertical="center"/>
      <protection/>
    </xf>
    <xf numFmtId="0" fontId="10" fillId="0" borderId="110" xfId="63" applyFont="1" applyBorder="1" applyAlignment="1">
      <alignment horizontal="center" vertical="center"/>
      <protection/>
    </xf>
    <xf numFmtId="0" fontId="10" fillId="0" borderId="42" xfId="63" applyFont="1" applyBorder="1" applyAlignment="1">
      <alignment horizontal="center" vertical="center"/>
      <protection/>
    </xf>
    <xf numFmtId="0" fontId="10" fillId="0" borderId="47" xfId="63" applyFont="1" applyBorder="1" applyAlignment="1">
      <alignment horizontal="center" vertical="center"/>
      <protection/>
    </xf>
    <xf numFmtId="0" fontId="10" fillId="0" borderId="62" xfId="63" applyFont="1" applyBorder="1" applyAlignment="1">
      <alignment horizontal="center" vertical="center"/>
      <protection/>
    </xf>
    <xf numFmtId="0" fontId="10" fillId="0" borderId="109" xfId="63" applyFont="1" applyBorder="1" applyAlignment="1">
      <alignment horizontal="center" vertical="center"/>
      <protection/>
    </xf>
    <xf numFmtId="0" fontId="10" fillId="0" borderId="10" xfId="63" applyFont="1" applyBorder="1" applyAlignment="1">
      <alignment horizontal="center" vertical="center"/>
      <protection/>
    </xf>
    <xf numFmtId="0" fontId="7" fillId="0" borderId="0" xfId="63" applyFont="1" applyAlignment="1">
      <alignment horizontal="center" vertical="center"/>
      <protection/>
    </xf>
    <xf numFmtId="0" fontId="28" fillId="0" borderId="31" xfId="63" applyFont="1" applyBorder="1" applyAlignment="1">
      <alignment horizontal="center"/>
      <protection/>
    </xf>
    <xf numFmtId="0" fontId="28" fillId="0" borderId="0" xfId="63" applyFont="1" applyBorder="1" applyAlignment="1">
      <alignment horizontal="center"/>
      <protection/>
    </xf>
    <xf numFmtId="0" fontId="28" fillId="0" borderId="32" xfId="63" applyFont="1" applyBorder="1" applyAlignment="1">
      <alignment horizontal="center"/>
      <protection/>
    </xf>
    <xf numFmtId="178" fontId="0" fillId="0" borderId="120" xfId="51" applyNumberFormat="1" applyFont="1" applyBorder="1" applyAlignment="1">
      <alignment horizontal="center" vertical="center"/>
    </xf>
    <xf numFmtId="178" fontId="0" fillId="0" borderId="121" xfId="51" applyNumberFormat="1" applyFont="1" applyBorder="1" applyAlignment="1">
      <alignment horizontal="center" vertical="center"/>
    </xf>
    <xf numFmtId="178" fontId="0" fillId="0" borderId="122" xfId="51" applyNumberFormat="1" applyFont="1" applyBorder="1" applyAlignment="1">
      <alignment horizontal="center" vertical="center"/>
    </xf>
    <xf numFmtId="179" fontId="24" fillId="0" borderId="120" xfId="64" applyNumberFormat="1" applyFont="1" applyBorder="1" applyAlignment="1">
      <alignment horizontal="center" vertical="center"/>
      <protection/>
    </xf>
    <xf numFmtId="179" fontId="24" fillId="0" borderId="121" xfId="64" applyNumberFormat="1" applyFont="1" applyBorder="1" applyAlignment="1">
      <alignment horizontal="center" vertical="center"/>
      <protection/>
    </xf>
    <xf numFmtId="179" fontId="24" fillId="0" borderId="122" xfId="64" applyNumberFormat="1" applyFont="1" applyBorder="1" applyAlignment="1">
      <alignment horizontal="center" vertical="center"/>
      <protection/>
    </xf>
    <xf numFmtId="0" fontId="24" fillId="0" borderId="21" xfId="64" applyFont="1" applyBorder="1" applyAlignment="1">
      <alignment horizontal="center" vertical="center" textRotation="255"/>
      <protection/>
    </xf>
    <xf numFmtId="0" fontId="24" fillId="0" borderId="25" xfId="64" applyFont="1" applyBorder="1" applyAlignment="1">
      <alignment horizontal="center" vertical="center" textRotation="255"/>
      <protection/>
    </xf>
    <xf numFmtId="0" fontId="24" fillId="0" borderId="29" xfId="64" applyFont="1" applyBorder="1" applyAlignment="1">
      <alignment horizontal="center" vertical="center" textRotation="255"/>
      <protection/>
    </xf>
    <xf numFmtId="0" fontId="24" fillId="0" borderId="31" xfId="64" applyFont="1" applyBorder="1" applyAlignment="1">
      <alignment horizontal="center" vertical="center"/>
      <protection/>
    </xf>
    <xf numFmtId="0" fontId="24" fillId="0" borderId="0" xfId="64" applyFont="1" applyBorder="1" applyAlignment="1">
      <alignment horizontal="center" vertical="center"/>
      <protection/>
    </xf>
    <xf numFmtId="0" fontId="24" fillId="0" borderId="32" xfId="64" applyFont="1" applyBorder="1" applyAlignment="1">
      <alignment horizontal="center" vertical="center"/>
      <protection/>
    </xf>
    <xf numFmtId="178" fontId="24" fillId="0" borderId="120" xfId="64" applyNumberFormat="1" applyFont="1" applyBorder="1" applyAlignment="1">
      <alignment horizontal="center" vertical="center"/>
      <protection/>
    </xf>
    <xf numFmtId="178" fontId="24" fillId="0" borderId="121" xfId="64" applyNumberFormat="1" applyFont="1" applyBorder="1" applyAlignment="1">
      <alignment horizontal="center" vertical="center"/>
      <protection/>
    </xf>
    <xf numFmtId="178" fontId="24" fillId="0" borderId="122" xfId="64" applyNumberFormat="1" applyFont="1" applyBorder="1" applyAlignment="1">
      <alignment horizontal="center" vertical="center"/>
      <protection/>
    </xf>
    <xf numFmtId="179" fontId="0" fillId="0" borderId="120" xfId="51" applyNumberFormat="1" applyFont="1" applyBorder="1" applyAlignment="1">
      <alignment horizontal="center" vertical="center"/>
    </xf>
    <xf numFmtId="179" fontId="0" fillId="0" borderId="121" xfId="51" applyNumberFormat="1" applyFont="1" applyBorder="1" applyAlignment="1">
      <alignment horizontal="center" vertical="center"/>
    </xf>
    <xf numFmtId="179" fontId="0" fillId="0" borderId="122" xfId="51" applyNumberFormat="1" applyFont="1" applyBorder="1" applyAlignment="1">
      <alignment horizontal="center" vertical="center"/>
    </xf>
    <xf numFmtId="49" fontId="24" fillId="0" borderId="25" xfId="64" applyNumberFormat="1" applyFont="1" applyBorder="1" applyAlignment="1">
      <alignment horizontal="center" vertical="center"/>
      <protection/>
    </xf>
    <xf numFmtId="49" fontId="24" fillId="0" borderId="29" xfId="64" applyNumberFormat="1" applyFont="1" applyBorder="1" applyAlignment="1">
      <alignment horizontal="center" vertical="center"/>
      <protection/>
    </xf>
    <xf numFmtId="49" fontId="24" fillId="0" borderId="21" xfId="64" applyNumberFormat="1" applyFont="1" applyBorder="1" applyAlignment="1">
      <alignment horizontal="center" vertical="center"/>
      <protection/>
    </xf>
    <xf numFmtId="0" fontId="31" fillId="0" borderId="22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0" fontId="31" fillId="0" borderId="32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93" xfId="0" applyFont="1" applyFill="1" applyBorder="1" applyAlignment="1">
      <alignment horizontal="center" vertical="center"/>
    </xf>
    <xf numFmtId="0" fontId="31" fillId="0" borderId="77" xfId="0" applyFont="1" applyFill="1" applyBorder="1" applyAlignment="1">
      <alignment horizontal="center" vertical="center"/>
    </xf>
    <xf numFmtId="0" fontId="31" fillId="0" borderId="92" xfId="0" applyFont="1" applyFill="1" applyBorder="1" applyAlignment="1">
      <alignment horizontal="center" vertical="center"/>
    </xf>
    <xf numFmtId="0" fontId="31" fillId="0" borderId="48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23" fillId="0" borderId="68" xfId="0" applyFont="1" applyBorder="1" applyAlignment="1">
      <alignment horizontal="center" vertical="center"/>
    </xf>
    <xf numFmtId="0" fontId="23" fillId="0" borderId="101" xfId="0" applyFont="1" applyBorder="1" applyAlignment="1">
      <alignment horizontal="center" vertical="center"/>
    </xf>
    <xf numFmtId="0" fontId="23" fillId="0" borderId="65" xfId="0" applyFont="1" applyBorder="1" applyAlignment="1">
      <alignment horizontal="center" vertical="center"/>
    </xf>
    <xf numFmtId="0" fontId="23" fillId="0" borderId="85" xfId="0" applyFont="1" applyBorder="1" applyAlignment="1">
      <alignment horizontal="center" vertical="center"/>
    </xf>
    <xf numFmtId="0" fontId="23" fillId="0" borderId="69" xfId="0" applyFont="1" applyBorder="1" applyAlignment="1">
      <alignment horizontal="center" vertical="center"/>
    </xf>
    <xf numFmtId="0" fontId="23" fillId="0" borderId="84" xfId="0" applyFont="1" applyBorder="1" applyAlignment="1">
      <alignment horizontal="center" vertical="center"/>
    </xf>
    <xf numFmtId="0" fontId="23" fillId="0" borderId="100" xfId="0" applyFont="1" applyBorder="1" applyAlignment="1">
      <alignment horizontal="center" vertical="center"/>
    </xf>
    <xf numFmtId="0" fontId="23" fillId="0" borderId="66" xfId="0" applyFont="1" applyBorder="1" applyAlignment="1">
      <alignment horizontal="center" vertical="center"/>
    </xf>
    <xf numFmtId="0" fontId="44" fillId="0" borderId="123" xfId="0" applyFont="1" applyBorder="1" applyAlignment="1">
      <alignment horizontal="center" vertical="center"/>
    </xf>
    <xf numFmtId="0" fontId="44" fillId="0" borderId="124" xfId="0" applyFont="1" applyBorder="1" applyAlignment="1">
      <alignment horizontal="center" vertical="center"/>
    </xf>
    <xf numFmtId="0" fontId="44" fillId="0" borderId="125" xfId="0" applyFont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0" fontId="44" fillId="0" borderId="95" xfId="0" applyFont="1" applyBorder="1" applyAlignment="1">
      <alignment horizontal="center" vertical="center" wrapText="1"/>
    </xf>
    <xf numFmtId="0" fontId="44" fillId="0" borderId="32" xfId="0" applyFont="1" applyBorder="1" applyAlignment="1">
      <alignment horizontal="center" vertical="center" wrapText="1"/>
    </xf>
    <xf numFmtId="0" fontId="44" fillId="0" borderId="72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 wrapText="1"/>
    </xf>
    <xf numFmtId="0" fontId="48" fillId="0" borderId="87" xfId="0" applyFont="1" applyBorder="1" applyAlignment="1">
      <alignment horizontal="center" vertical="center" wrapText="1"/>
    </xf>
    <xf numFmtId="0" fontId="48" fillId="0" borderId="83" xfId="0" applyFont="1" applyBorder="1" applyAlignment="1">
      <alignment horizontal="center" vertical="center" wrapText="1"/>
    </xf>
    <xf numFmtId="0" fontId="44" fillId="0" borderId="82" xfId="0" applyFont="1" applyBorder="1" applyAlignment="1">
      <alignment horizontal="center" vertical="center" textRotation="255"/>
    </xf>
    <xf numFmtId="0" fontId="48" fillId="0" borderId="82" xfId="0" applyFont="1" applyBorder="1" applyAlignment="1">
      <alignment horizontal="center" vertical="center" wrapText="1"/>
    </xf>
    <xf numFmtId="0" fontId="44" fillId="0" borderId="96" xfId="0" applyFont="1" applyBorder="1" applyAlignment="1">
      <alignment horizontal="center" vertical="center"/>
    </xf>
    <xf numFmtId="0" fontId="44" fillId="0" borderId="97" xfId="0" applyFont="1" applyBorder="1" applyAlignment="1">
      <alignment horizontal="center" vertical="center"/>
    </xf>
    <xf numFmtId="0" fontId="44" fillId="0" borderId="98" xfId="0" applyFont="1" applyBorder="1" applyAlignment="1">
      <alignment horizontal="center" vertical="center"/>
    </xf>
    <xf numFmtId="0" fontId="44" fillId="0" borderId="87" xfId="0" applyFont="1" applyBorder="1" applyAlignment="1">
      <alignment horizontal="center" vertical="center" textRotation="255"/>
    </xf>
    <xf numFmtId="0" fontId="44" fillId="0" borderId="83" xfId="0" applyFont="1" applyBorder="1" applyAlignment="1">
      <alignment horizontal="center" vertical="center" textRotation="255"/>
    </xf>
    <xf numFmtId="0" fontId="44" fillId="0" borderId="21" xfId="0" applyFont="1" applyBorder="1" applyAlignment="1">
      <alignment horizontal="center" vertical="center" textRotation="255" shrinkToFit="1"/>
    </xf>
    <xf numFmtId="0" fontId="44" fillId="0" borderId="25" xfId="0" applyFont="1" applyBorder="1" applyAlignment="1">
      <alignment horizontal="center" vertical="center" textRotation="255" shrinkToFit="1"/>
    </xf>
    <xf numFmtId="0" fontId="44" fillId="0" borderId="29" xfId="0" applyFont="1" applyBorder="1" applyAlignment="1">
      <alignment horizontal="center" vertical="center" textRotation="255" shrinkToFit="1"/>
    </xf>
    <xf numFmtId="0" fontId="44" fillId="0" borderId="93" xfId="0" applyFont="1" applyBorder="1" applyAlignment="1">
      <alignment horizontal="center" vertical="center"/>
    </xf>
    <xf numFmtId="0" fontId="44" fillId="0" borderId="92" xfId="0" applyFont="1" applyBorder="1" applyAlignment="1">
      <alignment horizontal="center" vertical="center"/>
    </xf>
    <xf numFmtId="0" fontId="47" fillId="0" borderId="125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47" fillId="0" borderId="95" xfId="0" applyFont="1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 wrapText="1"/>
    </xf>
    <xf numFmtId="0" fontId="47" fillId="0" borderId="72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 quotePrefix="1">
      <alignment horizontal="left" vertical="center"/>
      <protection/>
    </xf>
    <xf numFmtId="0" fontId="44" fillId="0" borderId="126" xfId="0" applyFont="1" applyBorder="1" applyAlignment="1">
      <alignment horizontal="center" vertical="center"/>
    </xf>
    <xf numFmtId="0" fontId="44" fillId="0" borderId="127" xfId="0" applyFont="1" applyBorder="1" applyAlignment="1">
      <alignment horizontal="center" vertical="center"/>
    </xf>
    <xf numFmtId="0" fontId="44" fillId="0" borderId="128" xfId="0" applyFont="1" applyBorder="1" applyAlignment="1">
      <alignment horizontal="center" vertical="center"/>
    </xf>
    <xf numFmtId="0" fontId="44" fillId="0" borderId="72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top" textRotation="255" shrinkToFit="1"/>
    </xf>
    <xf numFmtId="0" fontId="44" fillId="0" borderId="29" xfId="0" applyFont="1" applyBorder="1" applyAlignment="1">
      <alignment horizontal="center" vertical="top" textRotation="255" shrinkToFit="1"/>
    </xf>
    <xf numFmtId="0" fontId="44" fillId="0" borderId="27" xfId="0" applyFont="1" applyBorder="1" applyAlignment="1">
      <alignment horizontal="left" vertical="center"/>
    </xf>
    <xf numFmtId="0" fontId="44" fillId="0" borderId="27" xfId="0" applyFont="1" applyBorder="1" applyAlignment="1" quotePrefix="1">
      <alignment horizontal="left" vertical="center"/>
    </xf>
    <xf numFmtId="0" fontId="44" fillId="0" borderId="28" xfId="0" applyFont="1" applyBorder="1" applyAlignment="1" quotePrefix="1">
      <alignment horizontal="left" vertical="center"/>
    </xf>
    <xf numFmtId="0" fontId="0" fillId="0" borderId="25" xfId="0" applyFont="1" applyBorder="1" applyAlignment="1">
      <alignment horizontal="center" vertical="center" textRotation="255" shrinkToFit="1"/>
    </xf>
    <xf numFmtId="0" fontId="44" fillId="0" borderId="0" xfId="0" applyFont="1" applyBorder="1" applyAlignment="1">
      <alignment horizontal="center" vertical="center"/>
    </xf>
    <xf numFmtId="0" fontId="27" fillId="0" borderId="48" xfId="0" applyFont="1" applyBorder="1" applyAlignment="1">
      <alignment horizontal="left" vertical="center"/>
    </xf>
    <xf numFmtId="0" fontId="27" fillId="0" borderId="49" xfId="0" applyFont="1" applyBorder="1" applyAlignment="1">
      <alignment horizontal="left" vertical="center"/>
    </xf>
    <xf numFmtId="0" fontId="27" fillId="0" borderId="39" xfId="0" applyFont="1" applyBorder="1" applyAlignment="1">
      <alignment horizontal="left" vertical="center"/>
    </xf>
    <xf numFmtId="0" fontId="27" fillId="0" borderId="36" xfId="0" applyFont="1" applyBorder="1" applyAlignment="1">
      <alignment horizontal="left" vertical="center"/>
    </xf>
    <xf numFmtId="0" fontId="43" fillId="0" borderId="31" xfId="0" applyFont="1" applyBorder="1" applyAlignment="1">
      <alignment horizontal="right" vertical="center"/>
    </xf>
    <xf numFmtId="0" fontId="43" fillId="0" borderId="0" xfId="0" applyFont="1" applyBorder="1" applyAlignment="1">
      <alignment horizontal="right" vertical="center"/>
    </xf>
    <xf numFmtId="0" fontId="43" fillId="0" borderId="32" xfId="0" applyFont="1" applyBorder="1" applyAlignment="1">
      <alignment horizontal="right" vertical="center"/>
    </xf>
    <xf numFmtId="0" fontId="27" fillId="0" borderId="39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49" fillId="0" borderId="48" xfId="0" applyFont="1" applyBorder="1" applyAlignment="1">
      <alignment horizontal="left" vertical="center"/>
    </xf>
    <xf numFmtId="0" fontId="49" fillId="0" borderId="49" xfId="0" applyFont="1" applyBorder="1" applyAlignment="1">
      <alignment horizontal="left" vertical="center"/>
    </xf>
    <xf numFmtId="0" fontId="49" fillId="0" borderId="39" xfId="0" applyFont="1" applyBorder="1" applyAlignment="1">
      <alignment horizontal="left" vertical="center"/>
    </xf>
    <xf numFmtId="0" fontId="49" fillId="0" borderId="36" xfId="0" applyFont="1" applyBorder="1" applyAlignment="1">
      <alignment horizontal="left" vertical="center"/>
    </xf>
    <xf numFmtId="0" fontId="27" fillId="0" borderId="21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22" xfId="0" applyFont="1" applyBorder="1" applyAlignment="1">
      <alignment horizontal="left" vertical="center"/>
    </xf>
    <xf numFmtId="0" fontId="27" fillId="0" borderId="23" xfId="0" applyFont="1" applyBorder="1" applyAlignment="1">
      <alignment horizontal="left" vertical="center"/>
    </xf>
    <xf numFmtId="0" fontId="27" fillId="0" borderId="38" xfId="0" applyFont="1" applyBorder="1" applyAlignment="1">
      <alignment horizontal="left" vertical="center"/>
    </xf>
    <xf numFmtId="0" fontId="27" fillId="0" borderId="52" xfId="0" applyFont="1" applyBorder="1" applyAlignment="1">
      <alignment horizontal="left" vertical="center"/>
    </xf>
    <xf numFmtId="0" fontId="27" fillId="0" borderId="16" xfId="0" applyFont="1" applyBorder="1" applyAlignment="1">
      <alignment horizontal="left" vertical="center"/>
    </xf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57" xfId="0" applyFont="1" applyBorder="1" applyAlignment="1">
      <alignment horizontal="left" vertical="center"/>
    </xf>
    <xf numFmtId="0" fontId="27" fillId="0" borderId="62" xfId="0" applyFont="1" applyBorder="1" applyAlignment="1">
      <alignment vertical="center"/>
    </xf>
    <xf numFmtId="0" fontId="27" fillId="0" borderId="63" xfId="0" applyFont="1" applyBorder="1" applyAlignment="1">
      <alignment vertical="center"/>
    </xf>
    <xf numFmtId="0" fontId="27" fillId="0" borderId="42" xfId="0" applyFont="1" applyBorder="1" applyAlignment="1" applyProtection="1">
      <alignment vertical="center"/>
      <protection/>
    </xf>
    <xf numFmtId="0" fontId="27" fillId="0" borderId="43" xfId="0" applyFont="1" applyBorder="1" applyAlignment="1" applyProtection="1">
      <alignment vertical="center"/>
      <protection/>
    </xf>
    <xf numFmtId="0" fontId="27" fillId="0" borderId="42" xfId="0" applyFont="1" applyBorder="1" applyAlignment="1">
      <alignment vertical="center"/>
    </xf>
    <xf numFmtId="0" fontId="27" fillId="0" borderId="43" xfId="0" applyFont="1" applyBorder="1" applyAlignment="1">
      <alignment vertical="center"/>
    </xf>
    <xf numFmtId="38" fontId="106" fillId="0" borderId="0" xfId="48" applyFont="1" applyFill="1" applyAlignment="1">
      <alignment horizontal="center" vertical="center" wrapText="1"/>
    </xf>
    <xf numFmtId="38" fontId="106" fillId="0" borderId="0" xfId="48" applyFont="1" applyFill="1" applyBorder="1" applyAlignment="1">
      <alignment horizontal="center" vertical="center" wrapText="1"/>
    </xf>
    <xf numFmtId="37" fontId="51" fillId="0" borderId="0" xfId="65" applyFont="1" applyBorder="1" applyAlignment="1">
      <alignment vertical="center" wrapText="1"/>
      <protection/>
    </xf>
    <xf numFmtId="37" fontId="2" fillId="0" borderId="0" xfId="65" applyFont="1" applyAlignment="1">
      <alignment horizontal="left" vertical="center"/>
      <protection/>
    </xf>
    <xf numFmtId="37" fontId="56" fillId="0" borderId="95" xfId="65" applyFont="1" applyBorder="1" applyAlignment="1" applyProtection="1">
      <alignment horizontal="center" vertical="center" shrinkToFit="1"/>
      <protection/>
    </xf>
    <xf numFmtId="37" fontId="56" fillId="0" borderId="81" xfId="65" applyFont="1" applyBorder="1" applyAlignment="1" applyProtection="1">
      <alignment horizontal="center" vertical="center" shrinkToFit="1"/>
      <protection/>
    </xf>
    <xf numFmtId="0" fontId="23" fillId="0" borderId="21" xfId="64" applyFont="1" applyBorder="1" applyAlignment="1">
      <alignment horizontal="center" vertical="center"/>
      <protection/>
    </xf>
    <xf numFmtId="0" fontId="23" fillId="0" borderId="29" xfId="64" applyFont="1" applyBorder="1" applyAlignment="1">
      <alignment horizontal="center" vertical="center"/>
      <protection/>
    </xf>
    <xf numFmtId="0" fontId="23" fillId="0" borderId="22" xfId="64" applyFont="1" applyBorder="1" applyAlignment="1">
      <alignment horizontal="center" vertical="center"/>
      <protection/>
    </xf>
    <xf numFmtId="0" fontId="23" fillId="0" borderId="26" xfId="64" applyFont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_Book2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被保険者減内訳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 w="3175">
          <a:noFill/>
        </a:ln>
      </c:spPr>
    </c:title>
    <c:view3D>
      <c:rotX val="15"/>
      <c:hPercent val="288"/>
      <c:rotY val="20"/>
      <c:depthPercent val="100"/>
      <c:rAngAx val="1"/>
    </c:view3D>
    <c:plotArea>
      <c:layout>
        <c:manualLayout>
          <c:xMode val="edge"/>
          <c:yMode val="edge"/>
          <c:x val="0.061"/>
          <c:y val="0.12825"/>
          <c:w val="0.8995"/>
          <c:h val="0.6765"/>
        </c:manualLayout>
      </c:layout>
      <c:bar3DChart>
        <c:barDir val="bar"/>
        <c:grouping val="stacked"/>
        <c:varyColors val="0"/>
        <c:ser>
          <c:idx val="0"/>
          <c:order val="0"/>
          <c:tx>
            <c:v>社保等加入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２２</c:v>
              </c:pt>
              <c:pt idx="1">
                <c:v>２１</c:v>
              </c:pt>
              <c:pt idx="2">
                <c:v>２０</c:v>
              </c:pt>
              <c:pt idx="3">
                <c:v>１９</c:v>
              </c:pt>
              <c:pt idx="4">
                <c:v>１８</c:v>
              </c:pt>
            </c:strLit>
          </c:cat>
          <c:val>
            <c:numLit>
              <c:ptCount val="5"/>
              <c:pt idx="0">
                <c:v>57573</c:v>
              </c:pt>
              <c:pt idx="1">
                <c:v>56767</c:v>
              </c:pt>
              <c:pt idx="2">
                <c:v>63002</c:v>
              </c:pt>
              <c:pt idx="3">
                <c:v>71775</c:v>
              </c:pt>
              <c:pt idx="4">
                <c:v>71964</c:v>
              </c:pt>
            </c:numLit>
          </c:val>
          <c:shape val="box"/>
        </c:ser>
        <c:ser>
          <c:idx val="1"/>
          <c:order val="1"/>
          <c:tx>
            <c:v>転 出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２２</c:v>
              </c:pt>
              <c:pt idx="1">
                <c:v>２１</c:v>
              </c:pt>
              <c:pt idx="2">
                <c:v>２０</c:v>
              </c:pt>
              <c:pt idx="3">
                <c:v>１９</c:v>
              </c:pt>
              <c:pt idx="4">
                <c:v>１８</c:v>
              </c:pt>
            </c:strLit>
          </c:cat>
          <c:val>
            <c:numLit>
              <c:ptCount val="5"/>
              <c:pt idx="0">
                <c:v>15173</c:v>
              </c:pt>
              <c:pt idx="1">
                <c:v>16270</c:v>
              </c:pt>
              <c:pt idx="2">
                <c:v>17389</c:v>
              </c:pt>
              <c:pt idx="3">
                <c:v>19302</c:v>
              </c:pt>
              <c:pt idx="4">
                <c:v>21313</c:v>
              </c:pt>
            </c:numLit>
          </c:val>
          <c:shape val="box"/>
        </c:ser>
        <c:ser>
          <c:idx val="2"/>
          <c:order val="2"/>
          <c:tx>
            <c:v>生保開始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２２</c:v>
              </c:pt>
              <c:pt idx="1">
                <c:v>２１</c:v>
              </c:pt>
              <c:pt idx="2">
                <c:v>２０</c:v>
              </c:pt>
              <c:pt idx="3">
                <c:v>１９</c:v>
              </c:pt>
              <c:pt idx="4">
                <c:v>１８</c:v>
              </c:pt>
            </c:strLit>
          </c:cat>
          <c:val>
            <c:numLit>
              <c:ptCount val="5"/>
              <c:pt idx="0">
                <c:v>2095</c:v>
              </c:pt>
              <c:pt idx="1">
                <c:v>2475</c:v>
              </c:pt>
              <c:pt idx="2">
                <c:v>1419</c:v>
              </c:pt>
              <c:pt idx="3">
                <c:v>1115</c:v>
              </c:pt>
              <c:pt idx="4">
                <c:v>1112</c:v>
              </c:pt>
            </c:numLit>
          </c:val>
          <c:shape val="box"/>
        </c:ser>
        <c:ser>
          <c:idx val="3"/>
          <c:order val="3"/>
          <c:tx>
            <c:v>死亡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２２</c:v>
              </c:pt>
              <c:pt idx="1">
                <c:v>２１</c:v>
              </c:pt>
              <c:pt idx="2">
                <c:v>２０</c:v>
              </c:pt>
              <c:pt idx="3">
                <c:v>１９</c:v>
              </c:pt>
              <c:pt idx="4">
                <c:v>１８</c:v>
              </c:pt>
            </c:strLit>
          </c:cat>
          <c:val>
            <c:numLit>
              <c:ptCount val="5"/>
              <c:pt idx="0">
                <c:v>3216</c:v>
              </c:pt>
              <c:pt idx="1">
                <c:v>3330</c:v>
              </c:pt>
              <c:pt idx="2">
                <c:v>3392</c:v>
              </c:pt>
              <c:pt idx="3">
                <c:v>16510</c:v>
              </c:pt>
              <c:pt idx="4">
                <c:v>15594</c:v>
              </c:pt>
            </c:numLit>
          </c:val>
          <c:shape val="box"/>
        </c:ser>
        <c:ser>
          <c:idx val="4"/>
          <c:order val="4"/>
          <c:tx>
            <c:v>後期
加入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２２</c:v>
              </c:pt>
              <c:pt idx="1">
                <c:v>２１</c:v>
              </c:pt>
              <c:pt idx="2">
                <c:v>２０</c:v>
              </c:pt>
              <c:pt idx="3">
                <c:v>１９</c:v>
              </c:pt>
              <c:pt idx="4">
                <c:v>１８</c:v>
              </c:pt>
            </c:strLit>
          </c:cat>
          <c:val>
            <c:numLit>
              <c:ptCount val="5"/>
              <c:pt idx="0">
                <c:v>20074</c:v>
              </c:pt>
              <c:pt idx="1">
                <c:v>19649</c:v>
              </c:pt>
              <c:pt idx="2">
                <c:v>258566</c:v>
              </c:pt>
              <c:pt idx="3">
                <c:v>0</c:v>
              </c:pt>
              <c:pt idx="4">
                <c:v>0</c:v>
              </c:pt>
            </c:numLit>
          </c:val>
          <c:shape val="box"/>
        </c:ser>
        <c:ser>
          <c:idx val="5"/>
          <c:order val="5"/>
          <c:tx>
            <c:v>その他</c:v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２２</c:v>
              </c:pt>
              <c:pt idx="1">
                <c:v>２１</c:v>
              </c:pt>
              <c:pt idx="2">
                <c:v>２０</c:v>
              </c:pt>
              <c:pt idx="3">
                <c:v>１９</c:v>
              </c:pt>
              <c:pt idx="4">
                <c:v>１８</c:v>
              </c:pt>
            </c:strLit>
          </c:cat>
          <c:val>
            <c:numLit>
              <c:ptCount val="5"/>
              <c:pt idx="0">
                <c:v>9100</c:v>
              </c:pt>
              <c:pt idx="1">
                <c:v>9538</c:v>
              </c:pt>
              <c:pt idx="2">
                <c:v>12993</c:v>
              </c:pt>
              <c:pt idx="3">
                <c:v>29385</c:v>
              </c:pt>
              <c:pt idx="4">
                <c:v>26022</c:v>
              </c:pt>
            </c:numLit>
          </c:val>
          <c:shape val="box"/>
        </c:ser>
        <c:overlap val="100"/>
        <c:shape val="box"/>
        <c:axId val="15123507"/>
        <c:axId val="1893836"/>
      </c:bar3DChart>
      <c:catAx>
        <c:axId val="1512350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893836"/>
        <c:crosses val="autoZero"/>
        <c:auto val="1"/>
        <c:lblOffset val="100"/>
        <c:tickLblSkip val="1"/>
        <c:noMultiLvlLbl val="0"/>
      </c:catAx>
      <c:valAx>
        <c:axId val="18938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C0C0C0"/>
            </a:solidFill>
          </a:ln>
        </c:spPr>
        <c:crossAx val="1512350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525"/>
          <c:y val="0.87525"/>
          <c:w val="0.94825"/>
          <c:h val="0.12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被保険者増内訳</a:t>
            </a:r>
          </a:p>
        </c:rich>
      </c:tx>
      <c:layout>
        <c:manualLayout>
          <c:xMode val="factor"/>
          <c:yMode val="factor"/>
          <c:x val="-0.00525"/>
          <c:y val="-0.00275"/>
        </c:manualLayout>
      </c:layout>
      <c:spPr>
        <a:noFill/>
        <a:ln w="3175">
          <a:noFill/>
        </a:ln>
      </c:spPr>
    </c:title>
    <c:view3D>
      <c:rotX val="15"/>
      <c:hPercent val="251"/>
      <c:rotY val="20"/>
      <c:depthPercent val="100"/>
      <c:rAngAx val="1"/>
    </c:view3D>
    <c:plotArea>
      <c:layout>
        <c:manualLayout>
          <c:xMode val="edge"/>
          <c:yMode val="edge"/>
          <c:x val="0.05425"/>
          <c:y val="0.11775"/>
          <c:w val="0.90825"/>
          <c:h val="0.70875"/>
        </c:manualLayout>
      </c:layout>
      <c:bar3DChart>
        <c:barDir val="bar"/>
        <c:grouping val="stacked"/>
        <c:varyColors val="0"/>
        <c:ser>
          <c:idx val="0"/>
          <c:order val="0"/>
          <c:tx>
            <c:v>社保等離脱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２２</c:v>
              </c:pt>
              <c:pt idx="1">
                <c:v>２１</c:v>
              </c:pt>
              <c:pt idx="2">
                <c:v>２０</c:v>
              </c:pt>
              <c:pt idx="3">
                <c:v>１９</c:v>
              </c:pt>
              <c:pt idx="4">
                <c:v>１８</c:v>
              </c:pt>
            </c:strLit>
          </c:cat>
          <c:val>
            <c:numLit>
              <c:ptCount val="5"/>
              <c:pt idx="0">
                <c:v>71394</c:v>
              </c:pt>
              <c:pt idx="1">
                <c:v>69421</c:v>
              </c:pt>
              <c:pt idx="2">
                <c:v>82278</c:v>
              </c:pt>
              <c:pt idx="3">
                <c:v>77694</c:v>
              </c:pt>
              <c:pt idx="4">
                <c:v>77980</c:v>
              </c:pt>
            </c:numLit>
          </c:val>
          <c:shape val="box"/>
        </c:ser>
        <c:ser>
          <c:idx val="1"/>
          <c:order val="1"/>
          <c:tx>
            <c:v>転  入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２２</c:v>
              </c:pt>
              <c:pt idx="1">
                <c:v>２１</c:v>
              </c:pt>
              <c:pt idx="2">
                <c:v>２０</c:v>
              </c:pt>
              <c:pt idx="3">
                <c:v>１９</c:v>
              </c:pt>
              <c:pt idx="4">
                <c:v>１８</c:v>
              </c:pt>
            </c:strLit>
          </c:cat>
          <c:val>
            <c:numLit>
              <c:ptCount val="5"/>
              <c:pt idx="0">
                <c:v>17734</c:v>
              </c:pt>
              <c:pt idx="1">
                <c:v>18026</c:v>
              </c:pt>
              <c:pt idx="2">
                <c:v>19168</c:v>
              </c:pt>
              <c:pt idx="3">
                <c:v>21330</c:v>
              </c:pt>
              <c:pt idx="4">
                <c:v>22716</c:v>
              </c:pt>
            </c:numLit>
          </c:val>
          <c:shape val="box"/>
        </c:ser>
        <c:ser>
          <c:idx val="2"/>
          <c:order val="2"/>
          <c:tx>
            <c:v>生保廃止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２２</c:v>
              </c:pt>
              <c:pt idx="1">
                <c:v>２１</c:v>
              </c:pt>
              <c:pt idx="2">
                <c:v>２０</c:v>
              </c:pt>
              <c:pt idx="3">
                <c:v>１９</c:v>
              </c:pt>
              <c:pt idx="4">
                <c:v>１８</c:v>
              </c:pt>
            </c:strLit>
          </c:cat>
          <c:val>
            <c:numLit>
              <c:ptCount val="5"/>
              <c:pt idx="0">
                <c:v>909</c:v>
              </c:pt>
              <c:pt idx="1">
                <c:v>629</c:v>
              </c:pt>
              <c:pt idx="2">
                <c:v>552</c:v>
              </c:pt>
              <c:pt idx="3">
                <c:v>615</c:v>
              </c:pt>
              <c:pt idx="4">
                <c:v>627</c:v>
              </c:pt>
            </c:numLit>
          </c:val>
          <c:shape val="box"/>
        </c:ser>
        <c:ser>
          <c:idx val="3"/>
          <c:order val="3"/>
          <c:tx>
            <c:v>出 生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２２</c:v>
              </c:pt>
              <c:pt idx="1">
                <c:v>２１</c:v>
              </c:pt>
              <c:pt idx="2">
                <c:v>２０</c:v>
              </c:pt>
              <c:pt idx="3">
                <c:v>１９</c:v>
              </c:pt>
              <c:pt idx="4">
                <c:v>１８</c:v>
              </c:pt>
            </c:strLit>
          </c:cat>
          <c:val>
            <c:numLit>
              <c:ptCount val="5"/>
              <c:pt idx="0">
                <c:v>3091</c:v>
              </c:pt>
              <c:pt idx="1">
                <c:v>3093</c:v>
              </c:pt>
              <c:pt idx="2">
                <c:v>3401</c:v>
              </c:pt>
              <c:pt idx="3">
                <c:v>3806</c:v>
              </c:pt>
              <c:pt idx="4">
                <c:v>3928</c:v>
              </c:pt>
            </c:numLit>
          </c:val>
          <c:shape val="box"/>
        </c:ser>
        <c:ser>
          <c:idx val="4"/>
          <c:order val="4"/>
          <c:tx>
            <c:v>後期
離脱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２２</c:v>
              </c:pt>
              <c:pt idx="1">
                <c:v>２１</c:v>
              </c:pt>
              <c:pt idx="2">
                <c:v>２０</c:v>
              </c:pt>
              <c:pt idx="3">
                <c:v>１９</c:v>
              </c:pt>
              <c:pt idx="4">
                <c:v>１８</c:v>
              </c:pt>
            </c:strLit>
          </c:cat>
          <c:val>
            <c:numLit>
              <c:ptCount val="5"/>
              <c:pt idx="0">
                <c:v>49</c:v>
              </c:pt>
              <c:pt idx="1">
                <c:v>27</c:v>
              </c:pt>
              <c:pt idx="2">
                <c:v>99</c:v>
              </c:pt>
            </c:numLit>
          </c:val>
          <c:shape val="box"/>
        </c:ser>
        <c:ser>
          <c:idx val="5"/>
          <c:order val="5"/>
          <c:tx>
            <c:v>その他</c:v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２２</c:v>
              </c:pt>
              <c:pt idx="1">
                <c:v>２１</c:v>
              </c:pt>
              <c:pt idx="2">
                <c:v>２０</c:v>
              </c:pt>
              <c:pt idx="3">
                <c:v>１９</c:v>
              </c:pt>
              <c:pt idx="4">
                <c:v>１８</c:v>
              </c:pt>
            </c:strLit>
          </c:cat>
          <c:val>
            <c:numLit>
              <c:ptCount val="5"/>
              <c:pt idx="0">
                <c:v>7927</c:v>
              </c:pt>
              <c:pt idx="1">
                <c:v>8199</c:v>
              </c:pt>
              <c:pt idx="2">
                <c:v>10893</c:v>
              </c:pt>
              <c:pt idx="3">
                <c:v>21696</c:v>
              </c:pt>
              <c:pt idx="4">
                <c:v>21784</c:v>
              </c:pt>
            </c:numLit>
          </c:val>
          <c:shape val="box"/>
        </c:ser>
        <c:overlap val="100"/>
        <c:shape val="box"/>
        <c:axId val="17044525"/>
        <c:axId val="19182998"/>
      </c:bar3DChart>
      <c:catAx>
        <c:axId val="170445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9182998"/>
        <c:crosses val="autoZero"/>
        <c:auto val="1"/>
        <c:lblOffset val="100"/>
        <c:tickLblSkip val="1"/>
        <c:noMultiLvlLbl val="0"/>
      </c:catAx>
      <c:valAx>
        <c:axId val="1918299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C0C0C0"/>
            </a:solidFill>
          </a:ln>
        </c:spPr>
        <c:crossAx val="170445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325"/>
          <c:y val="0.877"/>
          <c:w val="0.97225"/>
          <c:h val="0.10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150" b="0" i="0" u="none" baseline="0">
                <a:solidFill>
                  <a:srgbClr val="000000"/>
                </a:solidFill>
              </a:rPr>
              <a:t>医</a:t>
            </a:r>
            <a:r>
              <a:rPr lang="en-US" cap="none" sz="115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150" b="0" i="0" u="none" baseline="0">
                <a:solidFill>
                  <a:srgbClr val="000000"/>
                </a:solidFill>
              </a:rPr>
              <a:t>療</a:t>
            </a:r>
            <a:r>
              <a:rPr lang="en-US" cap="none" sz="115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150" b="0" i="0" u="none" baseline="0">
                <a:solidFill>
                  <a:srgbClr val="000000"/>
                </a:solidFill>
              </a:rPr>
              <a:t>費</a:t>
            </a:r>
            <a:r>
              <a:rPr lang="en-US" cap="none" sz="115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150" b="0" i="0" u="none" baseline="0">
                <a:solidFill>
                  <a:srgbClr val="000000"/>
                </a:solidFill>
              </a:rPr>
              <a:t>の</a:t>
            </a:r>
            <a:r>
              <a:rPr lang="en-US" cap="none" sz="115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150" b="0" i="0" u="none" baseline="0">
                <a:solidFill>
                  <a:srgbClr val="000000"/>
                </a:solidFill>
              </a:rPr>
              <a:t>推</a:t>
            </a:r>
            <a:r>
              <a:rPr lang="en-US" cap="none" sz="115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150" b="0" i="0" u="none" baseline="0">
                <a:solidFill>
                  <a:srgbClr val="000000"/>
                </a:solidFill>
              </a:rPr>
              <a:t>移</a:t>
            </a:r>
            <a:r>
              <a:rPr lang="en-US" cap="none" sz="1150" b="0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"/>
          <c:y val="0.00325"/>
        </c:manualLayout>
      </c:layout>
      <c:spPr>
        <a:noFill/>
        <a:ln w="3175">
          <a:solidFill>
            <a:srgbClr val="000000"/>
          </a:solidFill>
        </a:ln>
      </c:spPr>
    </c:title>
    <c:view3D>
      <c:rotX val="11"/>
      <c:hPercent val="74"/>
      <c:rotY val="22"/>
      <c:depthPercent val="100"/>
      <c:rAngAx val="1"/>
    </c:view3D>
    <c:plotArea>
      <c:layout>
        <c:manualLayout>
          <c:xMode val="edge"/>
          <c:yMode val="edge"/>
          <c:x val="0.08825"/>
          <c:y val="0.0825"/>
          <c:w val="0.8845"/>
          <c:h val="0.80825"/>
        </c:manualLayout>
      </c:layout>
      <c:bar3DChart>
        <c:barDir val="col"/>
        <c:grouping val="stacked"/>
        <c:varyColors val="0"/>
        <c:ser>
          <c:idx val="0"/>
          <c:order val="0"/>
          <c:tx>
            <c:v>一　　般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18</c:v>
              </c:pt>
              <c:pt idx="1">
                <c:v>19</c:v>
              </c:pt>
              <c:pt idx="2">
                <c:v>20</c:v>
              </c:pt>
              <c:pt idx="3">
                <c:v>21</c:v>
              </c:pt>
              <c:pt idx="4">
                <c:v>22</c:v>
              </c:pt>
            </c:numLit>
          </c:cat>
          <c:val>
            <c:numLit>
              <c:ptCount val="5"/>
              <c:pt idx="0">
                <c:v>939.16495</c:v>
              </c:pt>
              <c:pt idx="1">
                <c:v>965.42977</c:v>
              </c:pt>
              <c:pt idx="2">
                <c:v>1448.73997</c:v>
              </c:pt>
              <c:pt idx="3">
                <c:v>1526.73373204</c:v>
              </c:pt>
              <c:pt idx="4">
                <c:v>1562.23575</c:v>
              </c:pt>
            </c:numLit>
          </c:val>
          <c:shape val="box"/>
        </c:ser>
        <c:ser>
          <c:idx val="1"/>
          <c:order val="1"/>
          <c:tx>
            <c:v>退　　職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solidFill>
                          <a:srgbClr val="000000"/>
                        </a:solidFill>
                      </a:rPr>
                      <a:t>561</a:t>
                    </a:r>
                  </a:p>
                </c:rich>
              </c:tx>
              <c:numFmt formatCode="#,##0_);[Red]\(#,##0\)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_);[Red]\(#,##0\)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18</c:v>
              </c:pt>
              <c:pt idx="1">
                <c:v>19</c:v>
              </c:pt>
              <c:pt idx="2">
                <c:v>20</c:v>
              </c:pt>
              <c:pt idx="3">
                <c:v>21</c:v>
              </c:pt>
              <c:pt idx="4">
                <c:v>22</c:v>
              </c:pt>
            </c:numLit>
          </c:cat>
          <c:val>
            <c:numLit>
              <c:ptCount val="5"/>
              <c:pt idx="0">
                <c:v>560.88938</c:v>
              </c:pt>
              <c:pt idx="1">
                <c:v>626.45589</c:v>
              </c:pt>
              <c:pt idx="2">
                <c:v>175.64765</c:v>
              </c:pt>
              <c:pt idx="3">
                <c:v>140.47387081</c:v>
              </c:pt>
              <c:pt idx="4">
                <c:v>155.0418</c:v>
              </c:pt>
            </c:numLit>
          </c:val>
          <c:shape val="box"/>
        </c:ser>
        <c:ser>
          <c:idx val="2"/>
          <c:order val="2"/>
          <c:tx>
            <c:v>老　　人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18</c:v>
              </c:pt>
              <c:pt idx="1">
                <c:v>19</c:v>
              </c:pt>
              <c:pt idx="2">
                <c:v>20</c:v>
              </c:pt>
              <c:pt idx="3">
                <c:v>21</c:v>
              </c:pt>
              <c:pt idx="4">
                <c:v>22</c:v>
              </c:pt>
            </c:numLit>
          </c:cat>
          <c:val>
            <c:numLit>
              <c:ptCount val="5"/>
              <c:pt idx="0">
                <c:v>1698.05339</c:v>
              </c:pt>
              <c:pt idx="1">
                <c:v>1705.94847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hape val="box"/>
        </c:ser>
        <c:overlap val="100"/>
        <c:gapWidth val="120"/>
        <c:shape val="box"/>
        <c:axId val="38429255"/>
        <c:axId val="10318976"/>
      </c:bar3DChart>
      <c:catAx>
        <c:axId val="38429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40375"/>
              <c:y val="0.04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0318976"/>
        <c:crosses val="autoZero"/>
        <c:auto val="1"/>
        <c:lblOffset val="100"/>
        <c:tickLblSkip val="1"/>
        <c:noMultiLvlLbl val="0"/>
      </c:catAx>
      <c:valAx>
        <c:axId val="1031897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</a:rPr>
                  <a:t>億円</a:t>
                </a:r>
              </a:p>
            </c:rich>
          </c:tx>
          <c:layout>
            <c:manualLayout>
              <c:xMode val="factor"/>
              <c:yMode val="factor"/>
              <c:x val="0.004"/>
              <c:y val="-0.37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84292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35"/>
          <c:y val="0.934"/>
          <c:w val="0.36775"/>
          <c:h val="0.0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CCC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CCC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CC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人当たり医療費の推移</a:t>
            </a:r>
          </a:p>
        </c:rich>
      </c:tx>
      <c:layout>
        <c:manualLayout>
          <c:xMode val="factor"/>
          <c:yMode val="factor"/>
          <c:x val="-0.00525"/>
          <c:y val="-0.013"/>
        </c:manualLayout>
      </c:layout>
      <c:spPr>
        <a:solidFill>
          <a:srgbClr val="FFFFFF"/>
        </a:solidFill>
        <a:ln w="3175">
          <a:solidFill>
            <a:srgbClr val="000000"/>
          </a:solidFill>
        </a:ln>
      </c:spPr>
    </c:title>
    <c:view3D>
      <c:rotX val="17"/>
      <c:hPercent val="63"/>
      <c:rotY val="21"/>
      <c:depthPercent val="100"/>
      <c:rAngAx val="1"/>
    </c:view3D>
    <c:plotArea>
      <c:layout>
        <c:manualLayout>
          <c:xMode val="edge"/>
          <c:yMode val="edge"/>
          <c:x val="0.097"/>
          <c:y val="0.09"/>
          <c:w val="0.87625"/>
          <c:h val="0.764"/>
        </c:manualLayout>
      </c:layout>
      <c:bar3DChart>
        <c:barDir val="col"/>
        <c:grouping val="clustered"/>
        <c:varyColors val="0"/>
        <c:ser>
          <c:idx val="0"/>
          <c:order val="0"/>
          <c:tx>
            <c:v>全　　体</c:v>
          </c:tx>
          <c:spPr>
            <a:pattFill prst="divo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18</c:v>
              </c:pt>
              <c:pt idx="1">
                <c:v>19</c:v>
              </c:pt>
              <c:pt idx="2">
                <c:v>20</c:v>
              </c:pt>
              <c:pt idx="3">
                <c:v>21</c:v>
              </c:pt>
              <c:pt idx="4">
                <c:v>22</c:v>
              </c:pt>
            </c:numLit>
          </c:cat>
          <c:val>
            <c:numLit>
              <c:ptCount val="5"/>
              <c:pt idx="0">
                <c:v>358798</c:v>
              </c:pt>
              <c:pt idx="1">
                <c:v>374836</c:v>
              </c:pt>
              <c:pt idx="2">
                <c:v>257449</c:v>
              </c:pt>
              <c:pt idx="3">
                <c:v>264065</c:v>
              </c:pt>
              <c:pt idx="4">
                <c:v>275718</c:v>
              </c:pt>
            </c:numLit>
          </c:val>
          <c:shape val="box"/>
        </c:ser>
        <c:ser>
          <c:idx val="1"/>
          <c:order val="1"/>
          <c:tx>
            <c:v>一　　般</c:v>
          </c:tx>
          <c:spPr>
            <a:solidFill>
              <a:srgbClr val="00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18</c:v>
              </c:pt>
              <c:pt idx="1">
                <c:v>19</c:v>
              </c:pt>
              <c:pt idx="2">
                <c:v>20</c:v>
              </c:pt>
              <c:pt idx="3">
                <c:v>21</c:v>
              </c:pt>
              <c:pt idx="4">
                <c:v>22</c:v>
              </c:pt>
            </c:numLit>
          </c:cat>
          <c:val>
            <c:numLit>
              <c:ptCount val="5"/>
              <c:pt idx="0">
                <c:v>194126</c:v>
              </c:pt>
              <c:pt idx="1">
                <c:v>205080</c:v>
              </c:pt>
              <c:pt idx="2">
                <c:v>249452</c:v>
              </c:pt>
              <c:pt idx="3">
                <c:v>258884</c:v>
              </c:pt>
              <c:pt idx="4">
                <c:v>270795</c:v>
              </c:pt>
            </c:numLit>
          </c:val>
          <c:shape val="box"/>
        </c:ser>
        <c:ser>
          <c:idx val="2"/>
          <c:order val="2"/>
          <c:tx>
            <c:v>退　　職</c:v>
          </c:tx>
          <c:spPr>
            <a:pattFill prst="ltUpDiag">
              <a:fgClr>
                <a:srgbClr val="000000"/>
              </a:fgClr>
              <a:bgClr>
                <a:srgbClr val="FFFFCC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numLit>
              <c:ptCount val="5"/>
              <c:pt idx="0">
                <c:v>18</c:v>
              </c:pt>
              <c:pt idx="1">
                <c:v>19</c:v>
              </c:pt>
              <c:pt idx="2">
                <c:v>20</c:v>
              </c:pt>
              <c:pt idx="3">
                <c:v>21</c:v>
              </c:pt>
              <c:pt idx="4">
                <c:v>22</c:v>
              </c:pt>
            </c:numLit>
          </c:cat>
          <c:val>
            <c:numLit>
              <c:ptCount val="5"/>
              <c:pt idx="0">
                <c:v>345767</c:v>
              </c:pt>
              <c:pt idx="1">
                <c:v>363390</c:v>
              </c:pt>
              <c:pt idx="2">
                <c:v>349993</c:v>
              </c:pt>
              <c:pt idx="3">
                <c:v>337475</c:v>
              </c:pt>
              <c:pt idx="4">
                <c:v>337554</c:v>
              </c:pt>
            </c:numLit>
          </c:val>
          <c:shape val="box"/>
        </c:ser>
        <c:ser>
          <c:idx val="3"/>
          <c:order val="3"/>
          <c:tx>
            <c:v>老　　人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18</c:v>
              </c:pt>
              <c:pt idx="1">
                <c:v>19</c:v>
              </c:pt>
              <c:pt idx="2">
                <c:v>20</c:v>
              </c:pt>
              <c:pt idx="3">
                <c:v>21</c:v>
              </c:pt>
              <c:pt idx="4">
                <c:v>22</c:v>
              </c:pt>
            </c:numLit>
          </c:cat>
          <c:val>
            <c:numLit>
              <c:ptCount val="5"/>
              <c:pt idx="0">
                <c:v>692145</c:v>
              </c:pt>
              <c:pt idx="1">
                <c:v>720850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  <c:shape val="box"/>
        </c:ser>
        <c:shape val="box"/>
        <c:axId val="25761921"/>
        <c:axId val="30530698"/>
      </c:bar3DChart>
      <c:catAx>
        <c:axId val="25761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38475"/>
              <c:y val="0.05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</a:defRPr>
            </a:pPr>
          </a:p>
        </c:txPr>
        <c:crossAx val="30530698"/>
        <c:crosses val="autoZero"/>
        <c:auto val="1"/>
        <c:lblOffset val="100"/>
        <c:tickLblSkip val="1"/>
        <c:noMultiLvlLbl val="0"/>
      </c:catAx>
      <c:valAx>
        <c:axId val="305306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-0.0225"/>
              <c:y val="-0.35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257619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2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7925"/>
          <c:y val="0.91525"/>
          <c:w val="0.394"/>
          <c:h val="0.0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CCC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CC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725"/>
          <c:y val="0.15275"/>
          <c:w val="0.6225"/>
          <c:h val="0.836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wd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lgGri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lgCheck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国庫支出金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
49,27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7
24.4%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国保料（税）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
45,473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
22.5%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前期高齢者交付金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44,903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22.2%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共同事業交付金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20,569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10.2%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療養給付費等交付金</a:t>
                    </a: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13,467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6.7%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県支出金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8,15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
4.0%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保険基盤安定を除く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一般会計繰入金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6,798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保険基盤安定繰入金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5,686
2.8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その他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7,6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61
3.8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9"/>
              <c:pt idx="0">
                <c:v>国庫支出金</c:v>
              </c:pt>
              <c:pt idx="1">
                <c:v>国保料（税）</c:v>
              </c:pt>
              <c:pt idx="2">
                <c:v>前期高齢者交付金</c:v>
              </c:pt>
              <c:pt idx="3">
                <c:v>共同事業交付金</c:v>
              </c:pt>
              <c:pt idx="4">
                <c:v>療養給付費交付金</c:v>
              </c:pt>
              <c:pt idx="5">
                <c:v>県支出金</c:v>
              </c:pt>
              <c:pt idx="7">
                <c:v>(再掲)基盤分</c:v>
              </c:pt>
              <c:pt idx="8">
                <c:v>その他</c:v>
              </c:pt>
            </c:strLit>
          </c:cat>
          <c:val>
            <c:numLit>
              <c:ptCount val="9"/>
              <c:pt idx="0">
                <c:v>24.4</c:v>
              </c:pt>
              <c:pt idx="1">
                <c:v>22.5</c:v>
              </c:pt>
              <c:pt idx="2">
                <c:v>22.2</c:v>
              </c:pt>
              <c:pt idx="3">
                <c:v>10.2</c:v>
              </c:pt>
              <c:pt idx="4">
                <c:v>6.7</c:v>
              </c:pt>
              <c:pt idx="5">
                <c:v>4</c:v>
              </c:pt>
              <c:pt idx="6">
                <c:v>3.4</c:v>
              </c:pt>
              <c:pt idx="7">
                <c:v>2.8</c:v>
              </c:pt>
              <c:pt idx="8">
                <c:v>3.8</c:v>
              </c:pt>
            </c:numLit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85"/>
          <c:y val="0.1625"/>
          <c:w val="0.628"/>
          <c:h val="0.8372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wd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lgGri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lgCheck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保険給付費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
135,0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18
68.7%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後期高齢者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支援金等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
23,0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08
11.7</a:t>
                    </a:r>
                    <a:r>
                      <a:rPr lang="en-US" cap="none" sz="1000" b="0" i="0" u="none" baseline="0">
                        <a:solidFill>
                          <a:srgbClr val="FFFFFF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共同事業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拠出金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20,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569
10.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介護納付金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10,06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
5.1%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総務費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2,3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81
1.2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老人保健拠出金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320
0.2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その他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5,1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23
2.6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7"/>
              <c:pt idx="0">
                <c:v>保険給付費</c:v>
              </c:pt>
              <c:pt idx="1">
                <c:v>後期高齢者支援金等</c:v>
              </c:pt>
              <c:pt idx="2">
                <c:v>共同事業拠出金</c:v>
              </c:pt>
              <c:pt idx="3">
                <c:v>介護納付金</c:v>
              </c:pt>
              <c:pt idx="4">
                <c:v>総務費</c:v>
              </c:pt>
              <c:pt idx="5">
                <c:v>老人保健拠出金</c:v>
              </c:pt>
              <c:pt idx="6">
                <c:v>そ  の  他</c:v>
              </c:pt>
            </c:strLit>
          </c:cat>
          <c:val>
            <c:numLit>
              <c:ptCount val="7"/>
              <c:pt idx="0">
                <c:v>68.7</c:v>
              </c:pt>
              <c:pt idx="1">
                <c:v>11.7</c:v>
              </c:pt>
              <c:pt idx="2">
                <c:v>10.5</c:v>
              </c:pt>
              <c:pt idx="3">
                <c:v>5.1</c:v>
              </c:pt>
              <c:pt idx="4">
                <c:v>1.2</c:v>
              </c:pt>
              <c:pt idx="5">
                <c:v>0.2</c:v>
              </c:pt>
              <c:pt idx="6">
                <c:v>2.6</c:v>
              </c:pt>
            </c:numLit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205"/>
          <c:w val="0.9865"/>
          <c:h val="0.7395"/>
        </c:manualLayout>
      </c:layout>
      <c:barChart>
        <c:barDir val="bar"/>
        <c:grouping val="percentStacked"/>
        <c:varyColors val="0"/>
        <c:ser>
          <c:idx val="1"/>
          <c:order val="0"/>
          <c:tx>
            <c:strRef>
              <c:f>'科目別構成比の推移'!$L$25</c:f>
              <c:strCache>
                <c:ptCount val="1"/>
                <c:pt idx="0">
                  <c:v>総務費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22</c:v>
              </c:pt>
              <c:pt idx="1">
                <c:v>21</c:v>
              </c:pt>
              <c:pt idx="2">
                <c:v>20</c:v>
              </c:pt>
              <c:pt idx="3">
                <c:v>19</c:v>
              </c:pt>
              <c:pt idx="4">
                <c:v>18</c:v>
              </c:pt>
            </c:numLit>
          </c:cat>
          <c:val>
            <c:numRef>
              <c:f>'科目別構成比の推移'!$L$26:$L$30</c:f>
              <c:numCache/>
            </c:numRef>
          </c:val>
        </c:ser>
        <c:ser>
          <c:idx val="2"/>
          <c:order val="1"/>
          <c:tx>
            <c:v>保険給付費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_);[Red]\(#,##0.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22</c:v>
              </c:pt>
              <c:pt idx="1">
                <c:v>21</c:v>
              </c:pt>
              <c:pt idx="2">
                <c:v>20</c:v>
              </c:pt>
              <c:pt idx="3">
                <c:v>19</c:v>
              </c:pt>
              <c:pt idx="4">
                <c:v>18</c:v>
              </c:pt>
            </c:numLit>
          </c:cat>
          <c:val>
            <c:numLit>
              <c:ptCount val="5"/>
              <c:pt idx="0">
                <c:v>68.7172903818678</c:v>
              </c:pt>
              <c:pt idx="1">
                <c:v>67.0795958866242</c:v>
              </c:pt>
              <c:pt idx="2">
                <c:v>66.4625268783134</c:v>
              </c:pt>
              <c:pt idx="3">
                <c:v>64.8964450455004</c:v>
              </c:pt>
              <c:pt idx="4">
                <c:v>65.9632311737486</c:v>
              </c:pt>
            </c:numLit>
          </c:val>
        </c:ser>
        <c:ser>
          <c:idx val="3"/>
          <c:order val="2"/>
          <c:tx>
            <c:v>老人保健拠出金</c:v>
          </c:tx>
          <c:spPr>
            <a:pattFill prst="lg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_);[Red]\(#,##0.0\)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_);[Red]\(#,##0.0\)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_);[Red]\(#,##0.0\)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22</c:v>
              </c:pt>
              <c:pt idx="1">
                <c:v>21</c:v>
              </c:pt>
              <c:pt idx="2">
                <c:v>20</c:v>
              </c:pt>
              <c:pt idx="3">
                <c:v>19</c:v>
              </c:pt>
              <c:pt idx="4">
                <c:v>18</c:v>
              </c:pt>
            </c:numLit>
          </c:cat>
          <c:val>
            <c:numLit>
              <c:ptCount val="5"/>
              <c:pt idx="0">
                <c:v>0.162978543697226</c:v>
              </c:pt>
              <c:pt idx="1">
                <c:v>0.646000341067376</c:v>
              </c:pt>
              <c:pt idx="2">
                <c:v>2.79846277708762</c:v>
              </c:pt>
              <c:pt idx="3">
                <c:v>16.6443872660539</c:v>
              </c:pt>
              <c:pt idx="4">
                <c:v>18.368859128364</c:v>
              </c:pt>
            </c:numLit>
          </c:val>
        </c:ser>
        <c:ser>
          <c:idx val="4"/>
          <c:order val="3"/>
          <c:tx>
            <c:strRef>
              <c:f>'科目別構成比の推移'!$O$25</c:f>
              <c:strCache>
                <c:ptCount val="1"/>
                <c:pt idx="0">
                  <c:v>介護納付金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_);[Red]\(#,##0.0\)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_);[Red]\(#,##0.0\)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22</c:v>
              </c:pt>
              <c:pt idx="1">
                <c:v>21</c:v>
              </c:pt>
              <c:pt idx="2">
                <c:v>20</c:v>
              </c:pt>
              <c:pt idx="3">
                <c:v>19</c:v>
              </c:pt>
              <c:pt idx="4">
                <c:v>18</c:v>
              </c:pt>
            </c:numLit>
          </c:cat>
          <c:val>
            <c:numRef>
              <c:f>'科目別構成比の推移'!$O$26:$O$30</c:f>
              <c:numCache/>
            </c:numRef>
          </c:val>
        </c:ser>
        <c:ser>
          <c:idx val="5"/>
          <c:order val="4"/>
          <c:tx>
            <c:v>共同事業拠出金</c:v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_);[Red]\(#,##0.0\)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_);[Red]\(#,##0.0\)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_);[Red]\(#,##0.0\)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22</c:v>
              </c:pt>
              <c:pt idx="1">
                <c:v>21</c:v>
              </c:pt>
              <c:pt idx="2">
                <c:v>20</c:v>
              </c:pt>
              <c:pt idx="3">
                <c:v>19</c:v>
              </c:pt>
              <c:pt idx="4">
                <c:v>18</c:v>
              </c:pt>
            </c:numLit>
          </c:cat>
          <c:val>
            <c:numLit>
              <c:ptCount val="5"/>
              <c:pt idx="0">
                <c:v>10.4686575834106</c:v>
              </c:pt>
              <c:pt idx="1">
                <c:v>10.2439245808879</c:v>
              </c:pt>
              <c:pt idx="2">
                <c:v>10.0657839526084</c:v>
              </c:pt>
              <c:pt idx="3">
                <c:v>9.31882846192833</c:v>
              </c:pt>
              <c:pt idx="4">
                <c:v>5.7416896197171</c:v>
              </c:pt>
            </c:numLit>
          </c:val>
        </c:ser>
        <c:ser>
          <c:idx val="6"/>
          <c:order val="5"/>
          <c:tx>
            <c:strRef>
              <c:f>'科目別構成比の推移'!$Q$25</c:f>
              <c:strCache>
                <c:ptCount val="1"/>
                <c:pt idx="0">
                  <c:v>保健事業費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22</c:v>
              </c:pt>
              <c:pt idx="1">
                <c:v>21</c:v>
              </c:pt>
              <c:pt idx="2">
                <c:v>20</c:v>
              </c:pt>
              <c:pt idx="3">
                <c:v>19</c:v>
              </c:pt>
              <c:pt idx="4">
                <c:v>18</c:v>
              </c:pt>
            </c:numLit>
          </c:cat>
          <c:val>
            <c:numRef>
              <c:f>'科目別構成比の推移'!$Q$26:$Q$30</c:f>
              <c:numCache/>
            </c:numRef>
          </c:val>
        </c:ser>
        <c:ser>
          <c:idx val="7"/>
          <c:order val="6"/>
          <c:tx>
            <c:v>後期高齢者支援金等</c:v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delete val="1"/>
            </c:dLbl>
            <c:dLbl>
              <c:idx val="4"/>
              <c:delete val="1"/>
            </c:dLbl>
            <c:numFmt formatCode="#,##0.0_);[Red]\(#,##0.0\)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22</c:v>
              </c:pt>
              <c:pt idx="1">
                <c:v>21</c:v>
              </c:pt>
              <c:pt idx="2">
                <c:v>20</c:v>
              </c:pt>
              <c:pt idx="3">
                <c:v>19</c:v>
              </c:pt>
              <c:pt idx="4">
                <c:v>18</c:v>
              </c:pt>
            </c:numLit>
          </c:cat>
          <c:val>
            <c:numLit>
              <c:ptCount val="5"/>
              <c:pt idx="0">
                <c:v>11.7098998310382</c:v>
              </c:pt>
              <c:pt idx="1">
                <c:v>13.1158905431407</c:v>
              </c:pt>
              <c:pt idx="2">
                <c:v>12.2330994118152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8"/>
          <c:order val="7"/>
          <c:tx>
            <c:v>その他</c:v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_);[Red]\(#,##0.0\)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22</c:v>
              </c:pt>
              <c:pt idx="1">
                <c:v>21</c:v>
              </c:pt>
              <c:pt idx="2">
                <c:v>20</c:v>
              </c:pt>
              <c:pt idx="3">
                <c:v>19</c:v>
              </c:pt>
              <c:pt idx="4">
                <c:v>18</c:v>
              </c:pt>
            </c:numLit>
          </c:cat>
          <c:val>
            <c:numLit>
              <c:ptCount val="5"/>
              <c:pt idx="0">
                <c:v>1.54758032681711</c:v>
              </c:pt>
              <c:pt idx="1">
                <c:v>1.94068501110061</c:v>
              </c:pt>
              <c:pt idx="2">
                <c:v>1.16045785367637</c:v>
              </c:pt>
              <c:pt idx="3">
                <c:v>1.40747924434992</c:v>
              </c:pt>
              <c:pt idx="4">
                <c:v>1.44149298413909</c:v>
              </c:pt>
            </c:numLit>
          </c:val>
        </c:ser>
        <c:overlap val="100"/>
        <c:gapWidth val="100"/>
        <c:axId val="6340827"/>
        <c:axId val="57067444"/>
      </c:barChart>
      <c:catAx>
        <c:axId val="63408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067444"/>
        <c:crosses val="autoZero"/>
        <c:auto val="1"/>
        <c:lblOffset val="100"/>
        <c:tickLblSkip val="1"/>
        <c:noMultiLvlLbl val="0"/>
      </c:catAx>
      <c:valAx>
        <c:axId val="570674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40827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65"/>
          <c:y val="0.76325"/>
          <c:w val="0.87925"/>
          <c:h val="0.12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925"/>
          <c:w val="0.98325"/>
          <c:h val="0.8615"/>
        </c:manualLayout>
      </c:layout>
      <c:barChart>
        <c:barDir val="bar"/>
        <c:grouping val="percentStacked"/>
        <c:varyColors val="0"/>
        <c:ser>
          <c:idx val="1"/>
          <c:order val="0"/>
          <c:tx>
            <c:v>国保料（税）</c:v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_);[Red]\(#,##0.0\)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22</c:v>
              </c:pt>
              <c:pt idx="1">
                <c:v>21</c:v>
              </c:pt>
              <c:pt idx="2">
                <c:v>20</c:v>
              </c:pt>
              <c:pt idx="3">
                <c:v>19</c:v>
              </c:pt>
              <c:pt idx="4">
                <c:v>18</c:v>
              </c:pt>
            </c:numLit>
          </c:cat>
          <c:val>
            <c:numLit>
              <c:ptCount val="5"/>
              <c:pt idx="0">
                <c:v>22.5125604252922</c:v>
              </c:pt>
              <c:pt idx="1">
                <c:v>24.0790563160427</c:v>
              </c:pt>
              <c:pt idx="2">
                <c:v>24.3142308906327</c:v>
              </c:pt>
              <c:pt idx="3">
                <c:v>30.1845465018613</c:v>
              </c:pt>
              <c:pt idx="4">
                <c:v>31.960996498662</c:v>
              </c:pt>
            </c:numLit>
          </c:val>
        </c:ser>
        <c:ser>
          <c:idx val="2"/>
          <c:order val="1"/>
          <c:tx>
            <c:v>国庫支出金</c:v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_);[Red]\(#,##0.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22</c:v>
              </c:pt>
              <c:pt idx="1">
                <c:v>21</c:v>
              </c:pt>
              <c:pt idx="2">
                <c:v>20</c:v>
              </c:pt>
              <c:pt idx="3">
                <c:v>19</c:v>
              </c:pt>
              <c:pt idx="4">
                <c:v>18</c:v>
              </c:pt>
            </c:numLit>
          </c:cat>
          <c:val>
            <c:numLit>
              <c:ptCount val="5"/>
              <c:pt idx="0">
                <c:v>24.395565634292</c:v>
              </c:pt>
              <c:pt idx="1">
                <c:v>24.8287600169184</c:v>
              </c:pt>
              <c:pt idx="2">
                <c:v>24.1021710444123</c:v>
              </c:pt>
              <c:pt idx="3">
                <c:v>24.0724480125333</c:v>
              </c:pt>
              <c:pt idx="4">
                <c:v>26.4021944430835</c:v>
              </c:pt>
            </c:numLit>
          </c:val>
        </c:ser>
        <c:ser>
          <c:idx val="3"/>
          <c:order val="2"/>
          <c:tx>
            <c:v>療給交付金</c:v>
          </c:tx>
          <c:spPr>
            <a:pattFill prst="lg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_);[Red]\(#,##0.0\)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22</c:v>
              </c:pt>
              <c:pt idx="1">
                <c:v>21</c:v>
              </c:pt>
              <c:pt idx="2">
                <c:v>20</c:v>
              </c:pt>
              <c:pt idx="3">
                <c:v>19</c:v>
              </c:pt>
              <c:pt idx="4">
                <c:v>18</c:v>
              </c:pt>
            </c:numLit>
          </c:cat>
          <c:val>
            <c:numLit>
              <c:ptCount val="5"/>
              <c:pt idx="0">
                <c:v>6.66721903350237</c:v>
              </c:pt>
              <c:pt idx="1">
                <c:v>5.72625522451116</c:v>
              </c:pt>
              <c:pt idx="2">
                <c:v>8.18602972783028</c:v>
              </c:pt>
              <c:pt idx="3">
                <c:v>22.5649304858235</c:v>
              </c:pt>
              <c:pt idx="4">
                <c:v>21.5873960649832</c:v>
              </c:pt>
            </c:numLit>
          </c:val>
        </c:ser>
        <c:ser>
          <c:idx val="4"/>
          <c:order val="3"/>
          <c:tx>
            <c:v>共同事業交付金</c:v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_);[Red]\(#,##0.0\)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22</c:v>
              </c:pt>
              <c:pt idx="1">
                <c:v>21</c:v>
              </c:pt>
              <c:pt idx="2">
                <c:v>20</c:v>
              </c:pt>
              <c:pt idx="3">
                <c:v>19</c:v>
              </c:pt>
              <c:pt idx="4">
                <c:v>18</c:v>
              </c:pt>
            </c:numLit>
          </c:cat>
          <c:val>
            <c:numLit>
              <c:ptCount val="5"/>
              <c:pt idx="0">
                <c:v>10.1831697571197</c:v>
              </c:pt>
              <c:pt idx="1">
                <c:v>9.95098694670251</c:v>
              </c:pt>
              <c:pt idx="2">
                <c:v>9.76698633801021</c:v>
              </c:pt>
              <c:pt idx="3">
                <c:v>9.05540434636014</c:v>
              </c:pt>
              <c:pt idx="4">
                <c:v>5.54952136566333</c:v>
              </c:pt>
            </c:numLit>
          </c:val>
        </c:ser>
        <c:ser>
          <c:idx val="5"/>
          <c:order val="4"/>
          <c:tx>
            <c:v>繰入金</c:v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_);[Red]\(#,##0.0\)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_);[Red]\(#,##0.0\)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22</c:v>
              </c:pt>
              <c:pt idx="1">
                <c:v>21</c:v>
              </c:pt>
              <c:pt idx="2">
                <c:v>20</c:v>
              </c:pt>
              <c:pt idx="3">
                <c:v>19</c:v>
              </c:pt>
              <c:pt idx="4">
                <c:v>18</c:v>
              </c:pt>
            </c:numLit>
          </c:cat>
          <c:val>
            <c:numLit>
              <c:ptCount val="5"/>
              <c:pt idx="0">
                <c:v>6.18049081097123</c:v>
              </c:pt>
              <c:pt idx="1">
                <c:v>5.09079142501596</c:v>
              </c:pt>
              <c:pt idx="2">
                <c:v>5.76108188222567</c:v>
              </c:pt>
              <c:pt idx="3">
                <c:v>6.21476210332064</c:v>
              </c:pt>
              <c:pt idx="4">
                <c:v>6.81256729185715</c:v>
              </c:pt>
            </c:numLit>
          </c:val>
        </c:ser>
        <c:ser>
          <c:idx val="6"/>
          <c:order val="5"/>
          <c:tx>
            <c:v>繰越金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_);[Red]\(#,##0.0\)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22</c:v>
              </c:pt>
              <c:pt idx="1">
                <c:v>21</c:v>
              </c:pt>
              <c:pt idx="2">
                <c:v>20</c:v>
              </c:pt>
              <c:pt idx="3">
                <c:v>19</c:v>
              </c:pt>
              <c:pt idx="4">
                <c:v>18</c:v>
              </c:pt>
            </c:numLit>
          </c:cat>
          <c:val>
            <c:numLit>
              <c:ptCount val="5"/>
              <c:pt idx="0">
                <c:v>2.70515667429335</c:v>
              </c:pt>
              <c:pt idx="1">
                <c:v>3.01105245132633</c:v>
              </c:pt>
              <c:pt idx="2">
                <c:v>3.0815292603207</c:v>
              </c:pt>
              <c:pt idx="3">
                <c:v>3.51431222010809</c:v>
              </c:pt>
              <c:pt idx="4">
                <c:v>3.04862894407008</c:v>
              </c:pt>
            </c:numLit>
          </c:val>
        </c:ser>
        <c:ser>
          <c:idx val="7"/>
          <c:order val="6"/>
          <c:tx>
            <c:v>前期高齢者交付金</c:v>
          </c:tx>
          <c:spPr>
            <a:pattFill prst="pct7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_);[Red]\(#,##0.0\)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_);[Red]\(#,##0.0\)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_);[Red]\(#,##0.0\)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22</c:v>
              </c:pt>
              <c:pt idx="1">
                <c:v>21</c:v>
              </c:pt>
              <c:pt idx="2">
                <c:v>20</c:v>
              </c:pt>
              <c:pt idx="3">
                <c:v>19</c:v>
              </c:pt>
              <c:pt idx="4">
                <c:v>18</c:v>
              </c:pt>
            </c:numLit>
          </c:cat>
          <c:val>
            <c:numLit>
              <c:ptCount val="5"/>
              <c:pt idx="0">
                <c:v>22.2303444064484</c:v>
              </c:pt>
              <c:pt idx="1">
                <c:v>21.9711493811447</c:v>
              </c:pt>
              <c:pt idx="2">
                <c:v>20.3663496301806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8"/>
          <c:order val="7"/>
          <c:tx>
            <c:v>その他</c:v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_);[Red]\(#,##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_);[Red]\(#,##0.0\)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22</c:v>
              </c:pt>
              <c:pt idx="1">
                <c:v>21</c:v>
              </c:pt>
              <c:pt idx="2">
                <c:v>20</c:v>
              </c:pt>
              <c:pt idx="3">
                <c:v>19</c:v>
              </c:pt>
              <c:pt idx="4">
                <c:v>18</c:v>
              </c:pt>
            </c:numLit>
          </c:cat>
          <c:val>
            <c:numLit>
              <c:ptCount val="5"/>
              <c:pt idx="0">
                <c:v>5.12549325808074</c:v>
              </c:pt>
              <c:pt idx="1">
                <c:v>5.34194823833827</c:v>
              </c:pt>
              <c:pt idx="2">
                <c:v>4.42162122638751</c:v>
              </c:pt>
              <c:pt idx="3">
                <c:v>4.39359632999309</c:v>
              </c:pt>
              <c:pt idx="4">
                <c:v>4.63869539168071</c:v>
              </c:pt>
            </c:numLit>
          </c:val>
        </c:ser>
        <c:overlap val="100"/>
        <c:gapWidth val="100"/>
        <c:axId val="43844949"/>
        <c:axId val="59060222"/>
      </c:barChart>
      <c:catAx>
        <c:axId val="4384494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060222"/>
        <c:crosses val="autoZero"/>
        <c:auto val="1"/>
        <c:lblOffset val="100"/>
        <c:tickLblSkip val="1"/>
        <c:noMultiLvlLbl val="0"/>
      </c:catAx>
      <c:valAx>
        <c:axId val="5906022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844949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75"/>
          <c:y val="0.8815"/>
          <c:w val="0.76025"/>
          <c:h val="0.11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国民健康保険料（税）の状況（市町村分）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調定額・収納率の状況（現年分）</a:t>
            </a:r>
          </a:p>
        </c:rich>
      </c:tx>
      <c:layout>
        <c:manualLayout>
          <c:xMode val="factor"/>
          <c:yMode val="factor"/>
          <c:x val="-0.00925"/>
          <c:y val="-0.003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131"/>
          <c:y val="0.26325"/>
          <c:w val="0.795"/>
          <c:h val="0.55475"/>
        </c:manualLayout>
      </c:layout>
      <c:barChart>
        <c:barDir val="col"/>
        <c:grouping val="clustered"/>
        <c:varyColors val="0"/>
        <c:ser>
          <c:idx val="1"/>
          <c:order val="0"/>
          <c:tx>
            <c:v>県一世帯当たり調定額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18</c:v>
              </c:pt>
              <c:pt idx="1">
                <c:v>19</c:v>
              </c:pt>
              <c:pt idx="2">
                <c:v>20</c:v>
              </c:pt>
              <c:pt idx="3">
                <c:v>21</c:v>
              </c:pt>
              <c:pt idx="4">
                <c:v>22</c:v>
              </c:pt>
            </c:numLit>
          </c:cat>
          <c:val>
            <c:numLit>
              <c:ptCount val="5"/>
              <c:pt idx="0">
                <c:v>141893</c:v>
              </c:pt>
              <c:pt idx="1">
                <c:v>144298</c:v>
              </c:pt>
              <c:pt idx="2">
                <c:v>155393</c:v>
              </c:pt>
              <c:pt idx="3">
                <c:v>156306</c:v>
              </c:pt>
              <c:pt idx="4">
                <c:v>146374</c:v>
              </c:pt>
            </c:numLit>
          </c:val>
        </c:ser>
        <c:ser>
          <c:idx val="0"/>
          <c:order val="1"/>
          <c:tx>
            <c:v>県一人当たり調定額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18</c:v>
              </c:pt>
              <c:pt idx="1">
                <c:v>19</c:v>
              </c:pt>
              <c:pt idx="2">
                <c:v>20</c:v>
              </c:pt>
              <c:pt idx="3">
                <c:v>21</c:v>
              </c:pt>
              <c:pt idx="4">
                <c:v>22</c:v>
              </c:pt>
            </c:numLit>
          </c:cat>
          <c:val>
            <c:numLit>
              <c:ptCount val="5"/>
              <c:pt idx="0">
                <c:v>73516</c:v>
              </c:pt>
              <c:pt idx="1">
                <c:v>75687</c:v>
              </c:pt>
              <c:pt idx="2">
                <c:v>85794</c:v>
              </c:pt>
              <c:pt idx="3">
                <c:v>86700</c:v>
              </c:pt>
              <c:pt idx="4">
                <c:v>81783</c:v>
              </c:pt>
            </c:numLit>
          </c:val>
        </c:ser>
        <c:ser>
          <c:idx val="4"/>
          <c:order val="2"/>
          <c:tx>
            <c:v>全国一人当たり調定額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18</c:v>
              </c:pt>
              <c:pt idx="1">
                <c:v>19</c:v>
              </c:pt>
              <c:pt idx="2">
                <c:v>20</c:v>
              </c:pt>
              <c:pt idx="3">
                <c:v>21</c:v>
              </c:pt>
              <c:pt idx="4">
                <c:v>22</c:v>
              </c:pt>
            </c:numLit>
          </c:cat>
          <c:val>
            <c:numLit>
              <c:ptCount val="5"/>
              <c:pt idx="0">
                <c:v>82580</c:v>
              </c:pt>
              <c:pt idx="1">
                <c:v>84367</c:v>
              </c:pt>
              <c:pt idx="2">
                <c:v>90625</c:v>
              </c:pt>
              <c:pt idx="3">
                <c:v>90908</c:v>
              </c:pt>
              <c:pt idx="4">
                <c:v>0</c:v>
              </c:pt>
            </c:numLit>
          </c:val>
        </c:ser>
        <c:gapWidth val="100"/>
        <c:axId val="61779951"/>
        <c:axId val="19148648"/>
      </c:barChart>
      <c:lineChart>
        <c:grouping val="standard"/>
        <c:varyColors val="0"/>
        <c:ser>
          <c:idx val="2"/>
          <c:order val="3"/>
          <c:tx>
            <c:v>県収納率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Lit>
              <c:ptCount val="5"/>
              <c:pt idx="0">
                <c:v>18</c:v>
              </c:pt>
              <c:pt idx="1">
                <c:v>19</c:v>
              </c:pt>
              <c:pt idx="2">
                <c:v>20</c:v>
              </c:pt>
              <c:pt idx="3">
                <c:v>21</c:v>
              </c:pt>
              <c:pt idx="4">
                <c:v>22</c:v>
              </c:pt>
            </c:numLit>
          </c:cat>
          <c:val>
            <c:numLit>
              <c:ptCount val="5"/>
              <c:pt idx="0">
                <c:v>93.7</c:v>
              </c:pt>
              <c:pt idx="1">
                <c:v>93.81</c:v>
              </c:pt>
              <c:pt idx="2">
                <c:v>92.08</c:v>
              </c:pt>
              <c:pt idx="3">
                <c:v>91.38</c:v>
              </c:pt>
              <c:pt idx="4">
                <c:v>92.25</c:v>
              </c:pt>
            </c:numLit>
          </c:val>
          <c:smooth val="0"/>
        </c:ser>
        <c:ser>
          <c:idx val="3"/>
          <c:order val="4"/>
          <c:tx>
            <c:v>全国収納率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numLit>
              <c:ptCount val="5"/>
              <c:pt idx="0">
                <c:v>18</c:v>
              </c:pt>
              <c:pt idx="1">
                <c:v>19</c:v>
              </c:pt>
              <c:pt idx="2">
                <c:v>20</c:v>
              </c:pt>
              <c:pt idx="3">
                <c:v>21</c:v>
              </c:pt>
              <c:pt idx="4">
                <c:v>22</c:v>
              </c:pt>
            </c:numLit>
          </c:cat>
          <c:val>
            <c:numLit>
              <c:ptCount val="5"/>
              <c:pt idx="0">
                <c:v>90.39</c:v>
              </c:pt>
              <c:pt idx="1">
                <c:v>90.49</c:v>
              </c:pt>
              <c:pt idx="2">
                <c:v>88.35</c:v>
              </c:pt>
              <c:pt idx="3">
                <c:v>88.01</c:v>
              </c:pt>
              <c:pt idx="4">
                <c:v>0</c:v>
              </c:pt>
            </c:numLit>
          </c:val>
          <c:smooth val="0"/>
        </c:ser>
        <c:axId val="38120105"/>
        <c:axId val="7536626"/>
      </c:lineChart>
      <c:catAx>
        <c:axId val="617799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148648"/>
        <c:crosses val="autoZero"/>
        <c:auto val="0"/>
        <c:lblOffset val="100"/>
        <c:tickLblSkip val="1"/>
        <c:noMultiLvlLbl val="0"/>
      </c:catAx>
      <c:valAx>
        <c:axId val="19148648"/>
        <c:scaling>
          <c:orientation val="minMax"/>
          <c:max val="160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779951"/>
        <c:crossesAt val="1"/>
        <c:crossBetween val="between"/>
        <c:dispUnits/>
      </c:valAx>
      <c:catAx>
        <c:axId val="38120105"/>
        <c:scaling>
          <c:orientation val="minMax"/>
        </c:scaling>
        <c:axPos val="b"/>
        <c:delete val="1"/>
        <c:majorTickMark val="out"/>
        <c:minorTickMark val="none"/>
        <c:tickLblPos val="nextTo"/>
        <c:crossAx val="7536626"/>
        <c:crossesAt val="94"/>
        <c:auto val="0"/>
        <c:lblOffset val="100"/>
        <c:tickLblSkip val="1"/>
        <c:noMultiLvlLbl val="0"/>
      </c:catAx>
      <c:valAx>
        <c:axId val="7536626"/>
        <c:scaling>
          <c:orientation val="minMax"/>
          <c:max val="94"/>
          <c:min val="88"/>
        </c:scaling>
        <c:axPos val="l"/>
        <c:delete val="0"/>
        <c:numFmt formatCode="#,##0_ ;[Red]\-#,##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120105"/>
        <c:crosses val="max"/>
        <c:crossBetween val="between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525"/>
          <c:y val="0.92075"/>
          <c:w val="0.91675"/>
          <c:h val="0.04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16</xdr:row>
      <xdr:rowOff>171450</xdr:rowOff>
    </xdr:from>
    <xdr:to>
      <xdr:col>7</xdr:col>
      <xdr:colOff>1123950</xdr:colOff>
      <xdr:row>17</xdr:row>
      <xdr:rowOff>104775</xdr:rowOff>
    </xdr:to>
    <xdr:sp>
      <xdr:nvSpPr>
        <xdr:cNvPr id="1" name="Rectangle 2"/>
        <xdr:cNvSpPr>
          <a:spLocks/>
        </xdr:cNvSpPr>
      </xdr:nvSpPr>
      <xdr:spPr>
        <a:xfrm>
          <a:off x="7067550" y="3619500"/>
          <a:ext cx="1047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年度末現在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
</a:t>
          </a:r>
        </a:p>
      </xdr:txBody>
    </xdr:sp>
    <xdr:clientData/>
  </xdr:twoCellAnchor>
  <xdr:twoCellAnchor>
    <xdr:from>
      <xdr:col>6</xdr:col>
      <xdr:colOff>495300</xdr:colOff>
      <xdr:row>27</xdr:row>
      <xdr:rowOff>57150</xdr:rowOff>
    </xdr:from>
    <xdr:to>
      <xdr:col>7</xdr:col>
      <xdr:colOff>381000</xdr:colOff>
      <xdr:row>27</xdr:row>
      <xdr:rowOff>219075</xdr:rowOff>
    </xdr:to>
    <xdr:sp>
      <xdr:nvSpPr>
        <xdr:cNvPr id="2" name="Rectangle 3"/>
        <xdr:cNvSpPr>
          <a:spLocks/>
        </xdr:cNvSpPr>
      </xdr:nvSpPr>
      <xdr:spPr>
        <a:xfrm>
          <a:off x="6315075" y="5905500"/>
          <a:ext cx="1047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年度末現在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
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0.923</cdr:x>
      <cdr:y>0.17225</cdr:y>
    </cdr:from>
    <cdr:to>
      <cdr:x>0.96675</cdr:x>
      <cdr:y>0.23375</cdr:y>
    </cdr:to>
    <cdr:sp>
      <cdr:nvSpPr>
        <cdr:cNvPr id="1" name="Rectangle 1025"/>
        <cdr:cNvSpPr>
          <a:spLocks/>
        </cdr:cNvSpPr>
      </cdr:nvSpPr>
      <cdr:spPr>
        <a:xfrm>
          <a:off x="11953875" y="971550"/>
          <a:ext cx="571500" cy="352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％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38</xdr:row>
      <xdr:rowOff>19050</xdr:rowOff>
    </xdr:from>
    <xdr:to>
      <xdr:col>10</xdr:col>
      <xdr:colOff>1752600</xdr:colOff>
      <xdr:row>67</xdr:row>
      <xdr:rowOff>19050</xdr:rowOff>
    </xdr:to>
    <xdr:graphicFrame>
      <xdr:nvGraphicFramePr>
        <xdr:cNvPr id="1" name="Chart 2"/>
        <xdr:cNvGraphicFramePr/>
      </xdr:nvGraphicFramePr>
      <xdr:xfrm>
        <a:off x="57150" y="11801475"/>
        <a:ext cx="1295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40</xdr:row>
      <xdr:rowOff>161925</xdr:rowOff>
    </xdr:from>
    <xdr:to>
      <xdr:col>1</xdr:col>
      <xdr:colOff>304800</xdr:colOff>
      <xdr:row>41</xdr:row>
      <xdr:rowOff>161925</xdr:rowOff>
    </xdr:to>
    <xdr:sp>
      <xdr:nvSpPr>
        <xdr:cNvPr id="2" name="Rectangle 3"/>
        <xdr:cNvSpPr>
          <a:spLocks/>
        </xdr:cNvSpPr>
      </xdr:nvSpPr>
      <xdr:spPr>
        <a:xfrm flipH="1">
          <a:off x="685800" y="12382500"/>
          <a:ext cx="2476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9525</xdr:rowOff>
    </xdr:from>
    <xdr:to>
      <xdr:col>16</xdr:col>
      <xdr:colOff>57150</xdr:colOff>
      <xdr:row>49</xdr:row>
      <xdr:rowOff>180975</xdr:rowOff>
    </xdr:to>
    <xdr:graphicFrame>
      <xdr:nvGraphicFramePr>
        <xdr:cNvPr id="1" name="Chart 4"/>
        <xdr:cNvGraphicFramePr/>
      </xdr:nvGraphicFramePr>
      <xdr:xfrm>
        <a:off x="285750" y="7210425"/>
        <a:ext cx="90582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19</xdr:row>
      <xdr:rowOff>0</xdr:rowOff>
    </xdr:from>
    <xdr:to>
      <xdr:col>16</xdr:col>
      <xdr:colOff>57150</xdr:colOff>
      <xdr:row>34</xdr:row>
      <xdr:rowOff>142875</xdr:rowOff>
    </xdr:to>
    <xdr:graphicFrame>
      <xdr:nvGraphicFramePr>
        <xdr:cNvPr id="2" name="Chart 3"/>
        <xdr:cNvGraphicFramePr/>
      </xdr:nvGraphicFramePr>
      <xdr:xfrm>
        <a:off x="285750" y="3543300"/>
        <a:ext cx="905827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190500</xdr:colOff>
      <xdr:row>20</xdr:row>
      <xdr:rowOff>152400</xdr:rowOff>
    </xdr:from>
    <xdr:to>
      <xdr:col>2</xdr:col>
      <xdr:colOff>371475</xdr:colOff>
      <xdr:row>21</xdr:row>
      <xdr:rowOff>142875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476250" y="3924300"/>
          <a:ext cx="5715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1</xdr:col>
      <xdr:colOff>95250</xdr:colOff>
      <xdr:row>36</xdr:row>
      <xdr:rowOff>161925</xdr:rowOff>
    </xdr:from>
    <xdr:to>
      <xdr:col>2</xdr:col>
      <xdr:colOff>285750</xdr:colOff>
      <xdr:row>37</xdr:row>
      <xdr:rowOff>190500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81000" y="7591425"/>
          <a:ext cx="581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15</xdr:col>
      <xdr:colOff>209550</xdr:colOff>
      <xdr:row>32</xdr:row>
      <xdr:rowOff>9525</xdr:rowOff>
    </xdr:from>
    <xdr:to>
      <xdr:col>15</xdr:col>
      <xdr:colOff>523875</xdr:colOff>
      <xdr:row>33</xdr:row>
      <xdr:rowOff>28575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8829675" y="6524625"/>
          <a:ext cx="314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  <xdr:twoCellAnchor>
    <xdr:from>
      <xdr:col>15</xdr:col>
      <xdr:colOff>323850</xdr:colOff>
      <xdr:row>46</xdr:row>
      <xdr:rowOff>219075</xdr:rowOff>
    </xdr:from>
    <xdr:to>
      <xdr:col>15</xdr:col>
      <xdr:colOff>628650</xdr:colOff>
      <xdr:row>48</xdr:row>
      <xdr:rowOff>9525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8943975" y="9934575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人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18</xdr:row>
      <xdr:rowOff>95250</xdr:rowOff>
    </xdr:from>
    <xdr:to>
      <xdr:col>10</xdr:col>
      <xdr:colOff>666750</xdr:colOff>
      <xdr:row>45</xdr:row>
      <xdr:rowOff>190500</xdr:rowOff>
    </xdr:to>
    <xdr:graphicFrame>
      <xdr:nvGraphicFramePr>
        <xdr:cNvPr id="1" name="Chart 2"/>
        <xdr:cNvGraphicFramePr/>
      </xdr:nvGraphicFramePr>
      <xdr:xfrm>
        <a:off x="104775" y="4238625"/>
        <a:ext cx="9001125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1057275</xdr:colOff>
      <xdr:row>30</xdr:row>
      <xdr:rowOff>161925</xdr:rowOff>
    </xdr:from>
    <xdr:to>
      <xdr:col>8</xdr:col>
      <xdr:colOff>238125</xdr:colOff>
      <xdr:row>31</xdr:row>
      <xdr:rowOff>152400</xdr:rowOff>
    </xdr:to>
    <xdr:sp>
      <xdr:nvSpPr>
        <xdr:cNvPr id="2" name="Rectangle 3"/>
        <xdr:cNvSpPr>
          <a:spLocks/>
        </xdr:cNvSpPr>
      </xdr:nvSpPr>
      <xdr:spPr>
        <a:xfrm>
          <a:off x="6172200" y="6934200"/>
          <a:ext cx="4857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</a:rPr>
            <a:t>1,667</a:t>
          </a:r>
        </a:p>
      </xdr:txBody>
    </xdr:sp>
    <xdr:clientData/>
  </xdr:twoCellAnchor>
  <xdr:twoCellAnchor>
    <xdr:from>
      <xdr:col>6</xdr:col>
      <xdr:colOff>333375</xdr:colOff>
      <xdr:row>30</xdr:row>
      <xdr:rowOff>219075</xdr:rowOff>
    </xdr:from>
    <xdr:to>
      <xdr:col>7</xdr:col>
      <xdr:colOff>85725</xdr:colOff>
      <xdr:row>31</xdr:row>
      <xdr:rowOff>200025</xdr:rowOff>
    </xdr:to>
    <xdr:sp>
      <xdr:nvSpPr>
        <xdr:cNvPr id="3" name="Rectangle 4"/>
        <xdr:cNvSpPr>
          <a:spLocks/>
        </xdr:cNvSpPr>
      </xdr:nvSpPr>
      <xdr:spPr>
        <a:xfrm>
          <a:off x="4733925" y="6991350"/>
          <a:ext cx="4667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</a:rPr>
            <a:t>1,625
</a:t>
          </a:r>
        </a:p>
      </xdr:txBody>
    </xdr:sp>
    <xdr:clientData/>
  </xdr:twoCellAnchor>
  <xdr:twoCellAnchor>
    <xdr:from>
      <xdr:col>5</xdr:col>
      <xdr:colOff>228600</xdr:colOff>
      <xdr:row>21</xdr:row>
      <xdr:rowOff>171450</xdr:rowOff>
    </xdr:from>
    <xdr:to>
      <xdr:col>5</xdr:col>
      <xdr:colOff>714375</xdr:colOff>
      <xdr:row>22</xdr:row>
      <xdr:rowOff>142875</xdr:rowOff>
    </xdr:to>
    <xdr:sp>
      <xdr:nvSpPr>
        <xdr:cNvPr id="4" name="Rectangle 8"/>
        <xdr:cNvSpPr>
          <a:spLocks/>
        </xdr:cNvSpPr>
      </xdr:nvSpPr>
      <xdr:spPr>
        <a:xfrm>
          <a:off x="3324225" y="4972050"/>
          <a:ext cx="4857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</a:rPr>
            <a:t>3,298</a:t>
          </a:r>
        </a:p>
      </xdr:txBody>
    </xdr:sp>
    <xdr:clientData/>
  </xdr:twoCellAnchor>
  <xdr:twoCellAnchor>
    <xdr:from>
      <xdr:col>3</xdr:col>
      <xdr:colOff>771525</xdr:colOff>
      <xdr:row>22</xdr:row>
      <xdr:rowOff>57150</xdr:rowOff>
    </xdr:from>
    <xdr:to>
      <xdr:col>3</xdr:col>
      <xdr:colOff>1257300</xdr:colOff>
      <xdr:row>23</xdr:row>
      <xdr:rowOff>19050</xdr:rowOff>
    </xdr:to>
    <xdr:sp>
      <xdr:nvSpPr>
        <xdr:cNvPr id="5" name="Rectangle 9"/>
        <xdr:cNvSpPr>
          <a:spLocks/>
        </xdr:cNvSpPr>
      </xdr:nvSpPr>
      <xdr:spPr>
        <a:xfrm>
          <a:off x="1847850" y="5076825"/>
          <a:ext cx="4857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</a:rPr>
            <a:t>3,198</a:t>
          </a:r>
        </a:p>
      </xdr:txBody>
    </xdr:sp>
    <xdr:clientData/>
  </xdr:twoCellAnchor>
  <xdr:twoCellAnchor>
    <xdr:from>
      <xdr:col>9</xdr:col>
      <xdr:colOff>523875</xdr:colOff>
      <xdr:row>30</xdr:row>
      <xdr:rowOff>85725</xdr:rowOff>
    </xdr:from>
    <xdr:to>
      <xdr:col>9</xdr:col>
      <xdr:colOff>933450</xdr:colOff>
      <xdr:row>31</xdr:row>
      <xdr:rowOff>85725</xdr:rowOff>
    </xdr:to>
    <xdr:sp>
      <xdr:nvSpPr>
        <xdr:cNvPr id="6" name="Rectangle 10"/>
        <xdr:cNvSpPr>
          <a:spLocks/>
        </xdr:cNvSpPr>
      </xdr:nvSpPr>
      <xdr:spPr>
        <a:xfrm>
          <a:off x="7658100" y="6858000"/>
          <a:ext cx="4095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25" b="0" i="0" u="none" baseline="0">
              <a:solidFill>
                <a:srgbClr val="000000"/>
              </a:solidFill>
            </a:rPr>
            <a:t>1,717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9525</xdr:rowOff>
    </xdr:from>
    <xdr:to>
      <xdr:col>11</xdr:col>
      <xdr:colOff>9525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85725" y="5076825"/>
        <a:ext cx="91249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47</xdr:row>
      <xdr:rowOff>19050</xdr:rowOff>
    </xdr:from>
    <xdr:ext cx="95250" cy="209550"/>
    <xdr:sp fLocksText="0">
      <xdr:nvSpPr>
        <xdr:cNvPr id="1" name="Text Box 10"/>
        <xdr:cNvSpPr txBox="1">
          <a:spLocks noChangeArrowheads="1"/>
        </xdr:cNvSpPr>
      </xdr:nvSpPr>
      <xdr:spPr>
        <a:xfrm>
          <a:off x="11115675" y="1300162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11</xdr:col>
      <xdr:colOff>647700</xdr:colOff>
      <xdr:row>25</xdr:row>
      <xdr:rowOff>180975</xdr:rowOff>
    </xdr:from>
    <xdr:ext cx="95250" cy="209550"/>
    <xdr:sp fLocksText="0">
      <xdr:nvSpPr>
        <xdr:cNvPr id="2" name="Text Box 12"/>
        <xdr:cNvSpPr txBox="1">
          <a:spLocks noChangeArrowheads="1"/>
        </xdr:cNvSpPr>
      </xdr:nvSpPr>
      <xdr:spPr>
        <a:xfrm>
          <a:off x="11763375" y="70866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0.3455</cdr:x>
      <cdr:y>0.067</cdr:y>
    </cdr:from>
    <cdr:to>
      <cdr:x>0.39175</cdr:x>
      <cdr:y>0.17525</cdr:y>
    </cdr:to>
    <cdr:sp>
      <cdr:nvSpPr>
        <cdr:cNvPr id="1" name="Line 1"/>
        <cdr:cNvSpPr>
          <a:spLocks/>
        </cdr:cNvSpPr>
      </cdr:nvSpPr>
      <cdr:spPr>
        <a:xfrm>
          <a:off x="2390775" y="276225"/>
          <a:ext cx="323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0.20975</cdr:x>
      <cdr:y>0.12775</cdr:y>
    </cdr:from>
    <cdr:to>
      <cdr:x>0.3455</cdr:x>
      <cdr:y>0.20275</cdr:y>
    </cdr:to>
    <cdr:sp>
      <cdr:nvSpPr>
        <cdr:cNvPr id="2" name="Line 2"/>
        <cdr:cNvSpPr>
          <a:spLocks/>
        </cdr:cNvSpPr>
      </cdr:nvSpPr>
      <cdr:spPr>
        <a:xfrm>
          <a:off x="1447800" y="533400"/>
          <a:ext cx="9429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0.13175</cdr:x>
      <cdr:y>0.25625</cdr:y>
    </cdr:from>
    <cdr:to>
      <cdr:x>0.29075</cdr:x>
      <cdr:y>0.258</cdr:y>
    </cdr:to>
    <cdr:sp>
      <cdr:nvSpPr>
        <cdr:cNvPr id="3" name="Line 3"/>
        <cdr:cNvSpPr>
          <a:spLocks/>
        </cdr:cNvSpPr>
      </cdr:nvSpPr>
      <cdr:spPr>
        <a:xfrm>
          <a:off x="904875" y="1076325"/>
          <a:ext cx="1104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0.42225</cdr:x>
      <cdr:y>0.49275</cdr:y>
    </cdr:from>
    <cdr:to>
      <cdr:x>0.59</cdr:x>
      <cdr:y>0.702</cdr:y>
    </cdr:to>
    <cdr:sp>
      <cdr:nvSpPr>
        <cdr:cNvPr id="1" name="Text Box 1"/>
        <cdr:cNvSpPr txBox="1">
          <a:spLocks noChangeArrowheads="1"/>
        </cdr:cNvSpPr>
      </cdr:nvSpPr>
      <cdr:spPr>
        <a:xfrm>
          <a:off x="2914650" y="2162175"/>
          <a:ext cx="116205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　　出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196,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483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百万円</a:t>
          </a:r>
        </a:p>
      </cdr:txBody>
    </cdr:sp>
  </cdr:relSizeAnchor>
  <cdr:relSizeAnchor xmlns:cdr="http://schemas.openxmlformats.org/drawingml/2006/chartDrawing">
    <cdr:from>
      <cdr:x>0.21625</cdr:x>
      <cdr:y>0.1905</cdr:y>
    </cdr:from>
    <cdr:to>
      <cdr:x>0.37375</cdr:x>
      <cdr:y>0.1955</cdr:y>
    </cdr:to>
    <cdr:sp>
      <cdr:nvSpPr>
        <cdr:cNvPr id="2" name="Line 2"/>
        <cdr:cNvSpPr>
          <a:spLocks/>
        </cdr:cNvSpPr>
      </cdr:nvSpPr>
      <cdr:spPr>
        <a:xfrm>
          <a:off x="1485900" y="838200"/>
          <a:ext cx="10858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0.25325</cdr:x>
      <cdr:y>0.07825</cdr:y>
    </cdr:from>
    <cdr:to>
      <cdr:x>0.4435</cdr:x>
      <cdr:y>0.1745</cdr:y>
    </cdr:to>
    <cdr:sp>
      <cdr:nvSpPr>
        <cdr:cNvPr id="3" name="Line 3"/>
        <cdr:cNvSpPr>
          <a:spLocks/>
        </cdr:cNvSpPr>
      </cdr:nvSpPr>
      <cdr:spPr>
        <a:xfrm>
          <a:off x="1743075" y="342900"/>
          <a:ext cx="13144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0.38275</cdr:x>
      <cdr:y>0.06675</cdr:y>
    </cdr:from>
    <cdr:to>
      <cdr:x>0.458</cdr:x>
      <cdr:y>0.167</cdr:y>
    </cdr:to>
    <cdr:sp>
      <cdr:nvSpPr>
        <cdr:cNvPr id="4" name="Line 4"/>
        <cdr:cNvSpPr>
          <a:spLocks/>
        </cdr:cNvSpPr>
      </cdr:nvSpPr>
      <cdr:spPr>
        <a:xfrm>
          <a:off x="2638425" y="285750"/>
          <a:ext cx="5238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10</xdr:col>
      <xdr:colOff>28575</xdr:colOff>
      <xdr:row>24</xdr:row>
      <xdr:rowOff>66675</xdr:rowOff>
    </xdr:to>
    <xdr:graphicFrame>
      <xdr:nvGraphicFramePr>
        <xdr:cNvPr id="1" name="Chart 9"/>
        <xdr:cNvGraphicFramePr/>
      </xdr:nvGraphicFramePr>
      <xdr:xfrm>
        <a:off x="0" y="600075"/>
        <a:ext cx="693420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561975</xdr:colOff>
      <xdr:row>14</xdr:row>
      <xdr:rowOff>9525</xdr:rowOff>
    </xdr:from>
    <xdr:to>
      <xdr:col>6</xdr:col>
      <xdr:colOff>209550</xdr:colOff>
      <xdr:row>19</xdr:row>
      <xdr:rowOff>28575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2790825" y="2647950"/>
          <a:ext cx="128587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　　入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201,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991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百万円</a:t>
          </a:r>
          <a:r>
            <a:rPr lang="en-US" cap="none" sz="10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25</xdr:row>
      <xdr:rowOff>19050</xdr:rowOff>
    </xdr:from>
    <xdr:to>
      <xdr:col>10</xdr:col>
      <xdr:colOff>0</xdr:colOff>
      <xdr:row>48</xdr:row>
      <xdr:rowOff>104775</xdr:rowOff>
    </xdr:to>
    <xdr:graphicFrame>
      <xdr:nvGraphicFramePr>
        <xdr:cNvPr id="3" name="Chart 11"/>
        <xdr:cNvGraphicFramePr/>
      </xdr:nvGraphicFramePr>
      <xdr:xfrm>
        <a:off x="0" y="4962525"/>
        <a:ext cx="6905625" cy="4400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161925</xdr:colOff>
      <xdr:row>11</xdr:row>
      <xdr:rowOff>76200</xdr:rowOff>
    </xdr:from>
    <xdr:to>
      <xdr:col>2</xdr:col>
      <xdr:colOff>914400</xdr:colOff>
      <xdr:row>11</xdr:row>
      <xdr:rowOff>152400</xdr:rowOff>
    </xdr:to>
    <xdr:sp>
      <xdr:nvSpPr>
        <xdr:cNvPr id="4" name="Line 3"/>
        <xdr:cNvSpPr>
          <a:spLocks/>
        </xdr:cNvSpPr>
      </xdr:nvSpPr>
      <xdr:spPr>
        <a:xfrm flipV="1">
          <a:off x="752475" y="2200275"/>
          <a:ext cx="7524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3</xdr:row>
      <xdr:rowOff>38100</xdr:rowOff>
    </xdr:from>
    <xdr:to>
      <xdr:col>5</xdr:col>
      <xdr:colOff>762000</xdr:colOff>
      <xdr:row>3</xdr:row>
      <xdr:rowOff>323850</xdr:rowOff>
    </xdr:to>
    <xdr:sp>
      <xdr:nvSpPr>
        <xdr:cNvPr id="1" name="Rectangle 3"/>
        <xdr:cNvSpPr>
          <a:spLocks/>
        </xdr:cNvSpPr>
      </xdr:nvSpPr>
      <xdr:spPr>
        <a:xfrm>
          <a:off x="3848100" y="619125"/>
          <a:ext cx="12001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〔</a:t>
          </a:r>
          <a:r>
            <a:rPr lang="en-US" cap="none" sz="1600" b="0" i="0" u="none" baseline="0">
              <a:solidFill>
                <a:srgbClr val="000000"/>
              </a:solidFill>
            </a:rPr>
            <a:t>歳　入</a:t>
          </a:r>
          <a:r>
            <a:rPr lang="en-US" cap="none" sz="1600" b="0" i="0" u="none" baseline="0">
              <a:solidFill>
                <a:srgbClr val="000000"/>
              </a:solidFill>
            </a:rPr>
            <a:t>〕</a:t>
          </a:r>
        </a:p>
      </xdr:txBody>
    </xdr:sp>
    <xdr:clientData/>
  </xdr:twoCellAnchor>
  <xdr:twoCellAnchor>
    <xdr:from>
      <xdr:col>4</xdr:col>
      <xdr:colOff>428625</xdr:colOff>
      <xdr:row>28</xdr:row>
      <xdr:rowOff>57150</xdr:rowOff>
    </xdr:from>
    <xdr:to>
      <xdr:col>5</xdr:col>
      <xdr:colOff>771525</xdr:colOff>
      <xdr:row>30</xdr:row>
      <xdr:rowOff>0</xdr:rowOff>
    </xdr:to>
    <xdr:sp>
      <xdr:nvSpPr>
        <xdr:cNvPr id="2" name="Rectangle 4"/>
        <xdr:cNvSpPr>
          <a:spLocks/>
        </xdr:cNvSpPr>
      </xdr:nvSpPr>
      <xdr:spPr>
        <a:xfrm>
          <a:off x="3857625" y="5610225"/>
          <a:ext cx="12001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〔</a:t>
          </a:r>
          <a:r>
            <a:rPr lang="en-US" cap="none" sz="1600" b="0" i="0" u="none" baseline="0">
              <a:solidFill>
                <a:srgbClr val="000000"/>
              </a:solidFill>
            </a:rPr>
            <a:t>歳　出</a:t>
          </a:r>
          <a:r>
            <a:rPr lang="en-US" cap="none" sz="1600" b="0" i="0" u="none" baseline="0">
              <a:solidFill>
                <a:srgbClr val="000000"/>
              </a:solidFill>
            </a:rPr>
            <a:t>〕</a:t>
          </a:r>
        </a:p>
      </xdr:txBody>
    </xdr:sp>
    <xdr:clientData/>
  </xdr:twoCellAnchor>
  <xdr:twoCellAnchor>
    <xdr:from>
      <xdr:col>8</xdr:col>
      <xdr:colOff>285750</xdr:colOff>
      <xdr:row>3</xdr:row>
      <xdr:rowOff>285750</xdr:rowOff>
    </xdr:from>
    <xdr:to>
      <xdr:col>9</xdr:col>
      <xdr:colOff>390525</xdr:colOff>
      <xdr:row>4</xdr:row>
      <xdr:rowOff>152400</xdr:rowOff>
    </xdr:to>
    <xdr:sp>
      <xdr:nvSpPr>
        <xdr:cNvPr id="3" name="Rectangle 5"/>
        <xdr:cNvSpPr>
          <a:spLocks/>
        </xdr:cNvSpPr>
      </xdr:nvSpPr>
      <xdr:spPr>
        <a:xfrm>
          <a:off x="7143750" y="866775"/>
          <a:ext cx="962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（単位：％）</a:t>
          </a:r>
        </a:p>
      </xdr:txBody>
    </xdr:sp>
    <xdr:clientData/>
  </xdr:twoCellAnchor>
  <xdr:twoCellAnchor>
    <xdr:from>
      <xdr:col>8</xdr:col>
      <xdr:colOff>295275</xdr:colOff>
      <xdr:row>29</xdr:row>
      <xdr:rowOff>57150</xdr:rowOff>
    </xdr:from>
    <xdr:to>
      <xdr:col>9</xdr:col>
      <xdr:colOff>409575</xdr:colOff>
      <xdr:row>30</xdr:row>
      <xdr:rowOff>95250</xdr:rowOff>
    </xdr:to>
    <xdr:sp>
      <xdr:nvSpPr>
        <xdr:cNvPr id="4" name="Rectangle 6"/>
        <xdr:cNvSpPr>
          <a:spLocks/>
        </xdr:cNvSpPr>
      </xdr:nvSpPr>
      <xdr:spPr>
        <a:xfrm>
          <a:off x="7153275" y="5781675"/>
          <a:ext cx="9715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（単位：％）</a:t>
          </a:r>
        </a:p>
      </xdr:txBody>
    </xdr:sp>
    <xdr:clientData/>
  </xdr:twoCellAnchor>
  <xdr:twoCellAnchor>
    <xdr:from>
      <xdr:col>0</xdr:col>
      <xdr:colOff>85725</xdr:colOff>
      <xdr:row>29</xdr:row>
      <xdr:rowOff>104775</xdr:rowOff>
    </xdr:from>
    <xdr:to>
      <xdr:col>0</xdr:col>
      <xdr:colOff>581025</xdr:colOff>
      <xdr:row>31</xdr:row>
      <xdr:rowOff>19050</xdr:rowOff>
    </xdr:to>
    <xdr:sp>
      <xdr:nvSpPr>
        <xdr:cNvPr id="5" name="Rectangle 7"/>
        <xdr:cNvSpPr>
          <a:spLocks/>
        </xdr:cNvSpPr>
      </xdr:nvSpPr>
      <xdr:spPr>
        <a:xfrm>
          <a:off x="85725" y="5829300"/>
          <a:ext cx="4953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0</xdr:col>
      <xdr:colOff>142875</xdr:colOff>
      <xdr:row>4</xdr:row>
      <xdr:rowOff>47625</xdr:rowOff>
    </xdr:from>
    <xdr:to>
      <xdr:col>0</xdr:col>
      <xdr:colOff>695325</xdr:colOff>
      <xdr:row>5</xdr:row>
      <xdr:rowOff>95250</xdr:rowOff>
    </xdr:to>
    <xdr:sp>
      <xdr:nvSpPr>
        <xdr:cNvPr id="6" name="Rectangle 8"/>
        <xdr:cNvSpPr>
          <a:spLocks/>
        </xdr:cNvSpPr>
      </xdr:nvSpPr>
      <xdr:spPr>
        <a:xfrm>
          <a:off x="142875" y="971550"/>
          <a:ext cx="5429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0</xdr:col>
      <xdr:colOff>9525</xdr:colOff>
      <xdr:row>30</xdr:row>
      <xdr:rowOff>66675</xdr:rowOff>
    </xdr:from>
    <xdr:to>
      <xdr:col>9</xdr:col>
      <xdr:colOff>790575</xdr:colOff>
      <xdr:row>57</xdr:row>
      <xdr:rowOff>152400</xdr:rowOff>
    </xdr:to>
    <xdr:graphicFrame>
      <xdr:nvGraphicFramePr>
        <xdr:cNvPr id="7" name="Chart 9"/>
        <xdr:cNvGraphicFramePr/>
      </xdr:nvGraphicFramePr>
      <xdr:xfrm>
        <a:off x="9525" y="5962650"/>
        <a:ext cx="8496300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4</xdr:row>
      <xdr:rowOff>104775</xdr:rowOff>
    </xdr:from>
    <xdr:to>
      <xdr:col>9</xdr:col>
      <xdr:colOff>819150</xdr:colOff>
      <xdr:row>26</xdr:row>
      <xdr:rowOff>161925</xdr:rowOff>
    </xdr:to>
    <xdr:graphicFrame>
      <xdr:nvGraphicFramePr>
        <xdr:cNvPr id="8" name="Chart 11"/>
        <xdr:cNvGraphicFramePr/>
      </xdr:nvGraphicFramePr>
      <xdr:xfrm>
        <a:off x="38100" y="1028700"/>
        <a:ext cx="8496300" cy="4343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_01_&#19968;&#33324;&#29366;&#2784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1_02_&#21307;&#30274;&#36027;&#12398;&#25512;&#3122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1_03_1&#20154;&#24403;&#12383;&#12426;&#21307;&#30274;&#36027;&#12398;&#25512;&#3122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01_07_&#21454;&#25903;&#31185;&#30446;&#21029;&#27083;&#25104;&#2760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01_09%20&#34920;11&#65374;15&#12288;&#21463;&#35386;&#29575;&#12411;&#1236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般状況"/>
      <sheetName val="異動状況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 保険給付等の状況"/>
      <sheetName val="表03 医療費の推移"/>
      <sheetName val="Sheet1"/>
      <sheetName val="Sheet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04　1人当たり医療費の推移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収支構成比"/>
      <sheetName val="Sheet1"/>
      <sheetName val="科目別構成比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表11　受診率"/>
      <sheetName val="表12　一件あたり日数"/>
      <sheetName val="表13　一日あたり診療費"/>
      <sheetName val="表14一件あたり診療費"/>
      <sheetName val="表15一人当たり診療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7"/>
  <sheetViews>
    <sheetView tabSelected="1" zoomScalePageLayoutView="0" workbookViewId="0" topLeftCell="A1">
      <selection activeCell="A1" sqref="A1"/>
    </sheetView>
  </sheetViews>
  <sheetFormatPr defaultColWidth="8.796875" defaultRowHeight="31.5" customHeight="1"/>
  <cols>
    <col min="1" max="16384" width="9" style="1" customWidth="1"/>
  </cols>
  <sheetData>
    <row r="7" spans="1:9" ht="31.5" customHeight="1">
      <c r="A7" s="625" t="s">
        <v>0</v>
      </c>
      <c r="B7" s="625"/>
      <c r="C7" s="625"/>
      <c r="D7" s="625"/>
      <c r="E7" s="625"/>
      <c r="F7" s="625"/>
      <c r="G7" s="625"/>
      <c r="H7" s="625"/>
      <c r="I7" s="625"/>
    </row>
  </sheetData>
  <sheetProtection/>
  <mergeCells count="1">
    <mergeCell ref="A7:I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zoomScale="120" zoomScaleNormal="120" zoomScalePageLayoutView="0" workbookViewId="0" topLeftCell="A1">
      <selection activeCell="H14" sqref="H14"/>
    </sheetView>
  </sheetViews>
  <sheetFormatPr defaultColWidth="8.796875" defaultRowHeight="12.75" customHeight="1"/>
  <cols>
    <col min="1" max="1" width="2.19921875" style="406" customWidth="1"/>
    <col min="2" max="2" width="12.3984375" style="406" customWidth="1"/>
    <col min="3" max="3" width="5.69921875" style="406" customWidth="1"/>
    <col min="4" max="5" width="10.09765625" style="406" bestFit="1" customWidth="1"/>
    <col min="6" max="6" width="10.09765625" style="406" customWidth="1"/>
    <col min="7" max="8" width="10.09765625" style="406" bestFit="1" customWidth="1"/>
    <col min="9" max="9" width="9.19921875" style="406" bestFit="1" customWidth="1"/>
    <col min="10" max="10" width="10.09765625" style="406" bestFit="1" customWidth="1"/>
    <col min="11" max="16384" width="9" style="406" customWidth="1"/>
  </cols>
  <sheetData>
    <row r="1" spans="1:10" ht="12.75" customHeight="1">
      <c r="A1" s="406" t="s">
        <v>267</v>
      </c>
      <c r="J1" s="407" t="s">
        <v>268</v>
      </c>
    </row>
    <row r="2" spans="1:10" ht="12" customHeight="1">
      <c r="A2" s="777" t="s">
        <v>269</v>
      </c>
      <c r="B2" s="778"/>
      <c r="C2" s="779"/>
      <c r="D2" s="769">
        <v>18</v>
      </c>
      <c r="E2" s="769">
        <v>19</v>
      </c>
      <c r="F2" s="769">
        <v>20</v>
      </c>
      <c r="G2" s="769">
        <v>21</v>
      </c>
      <c r="H2" s="771">
        <v>22</v>
      </c>
      <c r="I2" s="771"/>
      <c r="J2" s="771"/>
    </row>
    <row r="3" spans="1:10" ht="12" customHeight="1">
      <c r="A3" s="763"/>
      <c r="B3" s="764"/>
      <c r="C3" s="780"/>
      <c r="D3" s="770"/>
      <c r="E3" s="770"/>
      <c r="F3" s="770"/>
      <c r="G3" s="770"/>
      <c r="H3" s="408" t="s">
        <v>15</v>
      </c>
      <c r="I3" s="408" t="s">
        <v>16</v>
      </c>
      <c r="J3" s="408" t="s">
        <v>270</v>
      </c>
    </row>
    <row r="4" spans="1:10" ht="12" customHeight="1">
      <c r="A4" s="772" t="s">
        <v>271</v>
      </c>
      <c r="B4" s="773"/>
      <c r="C4" s="409"/>
      <c r="D4" s="410">
        <v>197912544</v>
      </c>
      <c r="E4" s="410">
        <v>212939735</v>
      </c>
      <c r="F4" s="410">
        <v>209347844</v>
      </c>
      <c r="G4" s="410">
        <v>212044111</v>
      </c>
      <c r="H4" s="410">
        <v>201991369</v>
      </c>
      <c r="I4" s="410">
        <v>11984118</v>
      </c>
      <c r="J4" s="410">
        <v>213975487</v>
      </c>
    </row>
    <row r="5" spans="1:10" ht="12" customHeight="1">
      <c r="A5" s="754"/>
      <c r="B5" s="755"/>
      <c r="C5" s="411" t="s">
        <v>272</v>
      </c>
      <c r="D5" s="412">
        <v>106.4</v>
      </c>
      <c r="E5" s="412">
        <v>107.6</v>
      </c>
      <c r="F5" s="412">
        <v>98.3</v>
      </c>
      <c r="G5" s="413">
        <v>101.28793635916308</v>
      </c>
      <c r="H5" s="413">
        <v>101.09603849357103</v>
      </c>
      <c r="I5" s="413">
        <v>97.88832362423702</v>
      </c>
      <c r="J5" s="413">
        <v>100.91083689657385</v>
      </c>
    </row>
    <row r="6" spans="1:10" ht="12" customHeight="1">
      <c r="A6" s="752" t="s">
        <v>273</v>
      </c>
      <c r="B6" s="753"/>
      <c r="C6" s="414"/>
      <c r="D6" s="415">
        <v>188976686</v>
      </c>
      <c r="E6" s="415">
        <v>205052400</v>
      </c>
      <c r="F6" s="415">
        <v>201376172</v>
      </c>
      <c r="G6" s="415">
        <v>204887995</v>
      </c>
      <c r="H6" s="415">
        <v>196482919</v>
      </c>
      <c r="I6" s="415">
        <v>10720308</v>
      </c>
      <c r="J6" s="415">
        <v>207203227</v>
      </c>
    </row>
    <row r="7" spans="1:10" ht="12" customHeight="1">
      <c r="A7" s="754"/>
      <c r="B7" s="755"/>
      <c r="C7" s="411" t="s">
        <v>272</v>
      </c>
      <c r="D7" s="412">
        <v>105.8</v>
      </c>
      <c r="E7" s="412">
        <v>108.5</v>
      </c>
      <c r="F7" s="412">
        <v>98.2</v>
      </c>
      <c r="G7" s="413">
        <v>101.74391188645696</v>
      </c>
      <c r="H7" s="413">
        <v>101.22030265914839</v>
      </c>
      <c r="I7" s="413">
        <v>99.50298203354491</v>
      </c>
      <c r="J7" s="413">
        <v>101.12999885620432</v>
      </c>
    </row>
    <row r="8" spans="1:10" ht="12" customHeight="1">
      <c r="A8" s="752" t="s">
        <v>274</v>
      </c>
      <c r="B8" s="753"/>
      <c r="C8" s="414"/>
      <c r="D8" s="415">
        <v>8935858</v>
      </c>
      <c r="E8" s="415">
        <v>7887335</v>
      </c>
      <c r="F8" s="415">
        <v>7971672</v>
      </c>
      <c r="G8" s="415">
        <v>7156116</v>
      </c>
      <c r="H8" s="415">
        <v>5508450</v>
      </c>
      <c r="I8" s="415">
        <v>1263809</v>
      </c>
      <c r="J8" s="415">
        <v>6772259</v>
      </c>
    </row>
    <row r="9" spans="1:10" ht="12" customHeight="1">
      <c r="A9" s="754"/>
      <c r="B9" s="755"/>
      <c r="C9" s="411" t="s">
        <v>272</v>
      </c>
      <c r="D9" s="412">
        <v>120.2</v>
      </c>
      <c r="E9" s="412">
        <v>88.3</v>
      </c>
      <c r="F9" s="412">
        <v>101.6</v>
      </c>
      <c r="G9" s="413">
        <v>89.76932317335685</v>
      </c>
      <c r="H9" s="413">
        <v>96.85478016130243</v>
      </c>
      <c r="I9" s="413">
        <v>86.04440262611257</v>
      </c>
      <c r="J9" s="413">
        <v>94.63595894756317</v>
      </c>
    </row>
    <row r="10" spans="1:10" ht="12" customHeight="1">
      <c r="A10" s="784" t="s">
        <v>275</v>
      </c>
      <c r="B10" s="785"/>
      <c r="C10" s="416"/>
      <c r="D10" s="412">
        <v>2</v>
      </c>
      <c r="E10" s="412">
        <v>3</v>
      </c>
      <c r="F10" s="412">
        <v>2</v>
      </c>
      <c r="G10" s="415">
        <v>0</v>
      </c>
      <c r="H10" s="412">
        <v>0</v>
      </c>
      <c r="I10" s="412">
        <v>0</v>
      </c>
      <c r="J10" s="415">
        <v>0</v>
      </c>
    </row>
    <row r="11" spans="1:10" ht="12" customHeight="1">
      <c r="A11" s="786" t="s">
        <v>276</v>
      </c>
      <c r="B11" s="787"/>
      <c r="C11" s="416"/>
      <c r="D11" s="417">
        <v>1650025</v>
      </c>
      <c r="E11" s="417">
        <v>-1266734</v>
      </c>
      <c r="F11" s="417">
        <v>-648952</v>
      </c>
      <c r="G11" s="415">
        <v>25100</v>
      </c>
      <c r="H11" s="417">
        <v>-527966</v>
      </c>
      <c r="I11" s="417">
        <v>-336884</v>
      </c>
      <c r="J11" s="417">
        <v>-864850</v>
      </c>
    </row>
    <row r="12" spans="1:10" ht="12" customHeight="1">
      <c r="A12" s="784" t="s">
        <v>275</v>
      </c>
      <c r="B12" s="785"/>
      <c r="C12" s="416"/>
      <c r="D12" s="412">
        <v>30</v>
      </c>
      <c r="E12" s="412">
        <v>51</v>
      </c>
      <c r="F12" s="412">
        <v>37</v>
      </c>
      <c r="G12" s="415">
        <v>39</v>
      </c>
      <c r="H12" s="412">
        <v>48</v>
      </c>
      <c r="I12" s="412">
        <v>2</v>
      </c>
      <c r="J12" s="415">
        <v>50</v>
      </c>
    </row>
    <row r="13" spans="1:10" ht="12" customHeight="1">
      <c r="A13" s="782" t="s">
        <v>277</v>
      </c>
      <c r="B13" s="783"/>
      <c r="C13" s="418"/>
      <c r="D13" s="419">
        <v>765147</v>
      </c>
      <c r="E13" s="419">
        <v>2393244</v>
      </c>
      <c r="F13" s="419">
        <v>2065476</v>
      </c>
      <c r="G13" s="419">
        <v>2228015</v>
      </c>
      <c r="H13" s="419">
        <v>1890173</v>
      </c>
      <c r="I13" s="419">
        <v>336884</v>
      </c>
      <c r="J13" s="419">
        <v>2227057</v>
      </c>
    </row>
    <row r="14" spans="2:6" ht="7.5" customHeight="1">
      <c r="B14" s="420"/>
      <c r="C14" s="421"/>
      <c r="D14" s="422"/>
      <c r="E14" s="422"/>
      <c r="F14" s="422"/>
    </row>
    <row r="15" ht="12" customHeight="1">
      <c r="A15" s="406" t="s">
        <v>278</v>
      </c>
    </row>
    <row r="16" spans="1:10" ht="12" customHeight="1">
      <c r="A16" s="406" t="s">
        <v>279</v>
      </c>
      <c r="J16" s="407" t="s">
        <v>268</v>
      </c>
    </row>
    <row r="17" spans="1:10" ht="12" customHeight="1">
      <c r="A17" s="777" t="s">
        <v>269</v>
      </c>
      <c r="B17" s="778"/>
      <c r="C17" s="779"/>
      <c r="D17" s="769">
        <v>18</v>
      </c>
      <c r="E17" s="769">
        <v>19</v>
      </c>
      <c r="F17" s="769">
        <v>20</v>
      </c>
      <c r="G17" s="769">
        <v>21</v>
      </c>
      <c r="H17" s="771">
        <v>22</v>
      </c>
      <c r="I17" s="771"/>
      <c r="J17" s="771"/>
    </row>
    <row r="18" spans="1:10" ht="12" customHeight="1">
      <c r="A18" s="763"/>
      <c r="B18" s="764"/>
      <c r="C18" s="780"/>
      <c r="D18" s="770"/>
      <c r="E18" s="770"/>
      <c r="F18" s="770"/>
      <c r="G18" s="770"/>
      <c r="H18" s="408" t="s">
        <v>15</v>
      </c>
      <c r="I18" s="408" t="s">
        <v>16</v>
      </c>
      <c r="J18" s="408" t="s">
        <v>270</v>
      </c>
    </row>
    <row r="19" spans="1:10" ht="12" customHeight="1">
      <c r="A19" s="772" t="s">
        <v>280</v>
      </c>
      <c r="B19" s="773"/>
      <c r="C19" s="423"/>
      <c r="D19" s="424">
        <v>64683084</v>
      </c>
      <c r="E19" s="424">
        <v>65794225</v>
      </c>
      <c r="F19" s="424">
        <v>52784270</v>
      </c>
      <c r="G19" s="415">
        <v>52926500</v>
      </c>
      <c r="H19" s="424">
        <v>45473428</v>
      </c>
      <c r="I19" s="424">
        <v>4700601</v>
      </c>
      <c r="J19" s="415">
        <v>50174029</v>
      </c>
    </row>
    <row r="20" spans="1:10" ht="12" customHeight="1">
      <c r="A20" s="754"/>
      <c r="B20" s="755"/>
      <c r="C20" s="411" t="s">
        <v>272</v>
      </c>
      <c r="D20" s="412">
        <v>101.6</v>
      </c>
      <c r="E20" s="412">
        <v>101.7</v>
      </c>
      <c r="F20" s="412">
        <v>80.2</v>
      </c>
      <c r="G20" s="413">
        <v>100.2694552752174</v>
      </c>
      <c r="H20" s="413">
        <v>94.51909765366707</v>
      </c>
      <c r="I20" s="413">
        <v>97.59995033420594</v>
      </c>
      <c r="J20" s="413">
        <v>94.79944829149859</v>
      </c>
    </row>
    <row r="21" spans="1:10" ht="12" customHeight="1">
      <c r="A21" s="752" t="s">
        <v>281</v>
      </c>
      <c r="B21" s="753"/>
      <c r="C21" s="425"/>
      <c r="D21" s="426">
        <v>54121568</v>
      </c>
      <c r="E21" s="426">
        <v>53427026</v>
      </c>
      <c r="F21" s="426">
        <v>53003341</v>
      </c>
      <c r="G21" s="415">
        <v>54958437</v>
      </c>
      <c r="H21" s="415">
        <v>49276937</v>
      </c>
      <c r="I21" s="415">
        <v>5441212</v>
      </c>
      <c r="J21" s="415">
        <v>54718149</v>
      </c>
    </row>
    <row r="22" spans="1:10" ht="12" customHeight="1">
      <c r="A22" s="754"/>
      <c r="B22" s="755"/>
      <c r="C22" s="411" t="s">
        <v>272</v>
      </c>
      <c r="D22" s="412">
        <v>94.8</v>
      </c>
      <c r="E22" s="412">
        <v>98.7</v>
      </c>
      <c r="F22" s="412">
        <v>99.2</v>
      </c>
      <c r="G22" s="413">
        <v>103.68862785461015</v>
      </c>
      <c r="H22" s="413">
        <v>99.33218738093584</v>
      </c>
      <c r="I22" s="413">
        <v>101.70090519811372</v>
      </c>
      <c r="J22" s="413">
        <v>99.56278232585107</v>
      </c>
    </row>
    <row r="23" spans="1:10" ht="12" customHeight="1">
      <c r="A23" s="752" t="s">
        <v>282</v>
      </c>
      <c r="B23" s="753"/>
      <c r="C23" s="425"/>
      <c r="D23" s="412" t="s">
        <v>283</v>
      </c>
      <c r="E23" s="412" t="s">
        <v>283</v>
      </c>
      <c r="F23" s="426">
        <v>40131995</v>
      </c>
      <c r="G23" s="415">
        <v>43898679</v>
      </c>
      <c r="H23" s="415">
        <v>44903377</v>
      </c>
      <c r="I23" s="415">
        <v>3696</v>
      </c>
      <c r="J23" s="415">
        <v>44907073</v>
      </c>
    </row>
    <row r="24" spans="1:10" ht="12" customHeight="1">
      <c r="A24" s="754"/>
      <c r="B24" s="755"/>
      <c r="C24" s="411" t="s">
        <v>272</v>
      </c>
      <c r="D24" s="412" t="s">
        <v>283</v>
      </c>
      <c r="E24" s="412" t="s">
        <v>283</v>
      </c>
      <c r="F24" s="412" t="s">
        <v>95</v>
      </c>
      <c r="G24" s="413">
        <v>109.38573823703506</v>
      </c>
      <c r="H24" s="413">
        <v>102.28867479133028</v>
      </c>
      <c r="I24" s="412" t="s">
        <v>95</v>
      </c>
      <c r="J24" s="413">
        <v>102.29709417907542</v>
      </c>
    </row>
    <row r="25" spans="1:10" ht="12" customHeight="1">
      <c r="A25" s="752" t="s">
        <v>284</v>
      </c>
      <c r="B25" s="753"/>
      <c r="C25" s="425"/>
      <c r="D25" s="427">
        <v>7755189</v>
      </c>
      <c r="E25" s="427">
        <v>8060476</v>
      </c>
      <c r="F25" s="415">
        <v>8118147</v>
      </c>
      <c r="G25" s="415">
        <v>8307343</v>
      </c>
      <c r="H25" s="415">
        <v>8157391</v>
      </c>
      <c r="I25" s="412" t="s">
        <v>95</v>
      </c>
      <c r="J25" s="415">
        <v>8157391</v>
      </c>
    </row>
    <row r="26" spans="1:10" ht="12" customHeight="1">
      <c r="A26" s="754"/>
      <c r="B26" s="755"/>
      <c r="C26" s="411" t="s">
        <v>272</v>
      </c>
      <c r="D26" s="413">
        <v>132.4</v>
      </c>
      <c r="E26" s="413">
        <v>103.93655138514355</v>
      </c>
      <c r="F26" s="413">
        <v>100.71547883772621</v>
      </c>
      <c r="G26" s="413">
        <v>102.33053183195624</v>
      </c>
      <c r="H26" s="413">
        <v>98.19494632640064</v>
      </c>
      <c r="I26" s="412" t="s">
        <v>95</v>
      </c>
      <c r="J26" s="413">
        <v>98.19494632640064</v>
      </c>
    </row>
    <row r="27" spans="1:10" ht="12" customHeight="1">
      <c r="A27" s="428"/>
      <c r="B27" s="775" t="s">
        <v>285</v>
      </c>
      <c r="C27" s="425"/>
      <c r="D27" s="426">
        <v>11319327</v>
      </c>
      <c r="E27" s="426">
        <v>10494342</v>
      </c>
      <c r="F27" s="426">
        <v>9324210</v>
      </c>
      <c r="G27" s="415">
        <v>10171476</v>
      </c>
      <c r="H27" s="415">
        <v>12484058</v>
      </c>
      <c r="I27" s="412" t="s">
        <v>95</v>
      </c>
      <c r="J27" s="415">
        <v>12484058</v>
      </c>
    </row>
    <row r="28" spans="1:10" ht="12" customHeight="1">
      <c r="A28" s="429"/>
      <c r="B28" s="781"/>
      <c r="C28" s="430" t="s">
        <v>286</v>
      </c>
      <c r="D28" s="431" t="s">
        <v>287</v>
      </c>
      <c r="E28" s="432" t="s">
        <v>288</v>
      </c>
      <c r="F28" s="432" t="s">
        <v>289</v>
      </c>
      <c r="G28" s="432" t="s">
        <v>290</v>
      </c>
      <c r="H28" s="432" t="s">
        <v>291</v>
      </c>
      <c r="I28" s="412" t="s">
        <v>95</v>
      </c>
      <c r="J28" s="432" t="s">
        <v>292</v>
      </c>
    </row>
    <row r="29" spans="1:10" ht="12" customHeight="1">
      <c r="A29" s="429" t="s">
        <v>293</v>
      </c>
      <c r="B29" s="781"/>
      <c r="C29" s="433" t="s">
        <v>294</v>
      </c>
      <c r="D29" s="412">
        <v>108.4</v>
      </c>
      <c r="E29" s="412">
        <v>92.7</v>
      </c>
      <c r="F29" s="412">
        <v>88.8</v>
      </c>
      <c r="G29" s="413">
        <v>109.08673228080448</v>
      </c>
      <c r="H29" s="413">
        <v>122.73595297280355</v>
      </c>
      <c r="I29" s="412" t="s">
        <v>95</v>
      </c>
      <c r="J29" s="413">
        <v>122.73595297280355</v>
      </c>
    </row>
    <row r="30" spans="1:10" ht="12" customHeight="1">
      <c r="A30" s="429" t="s">
        <v>295</v>
      </c>
      <c r="B30" s="776"/>
      <c r="C30" s="434" t="s">
        <v>296</v>
      </c>
      <c r="D30" s="432" t="s">
        <v>297</v>
      </c>
      <c r="E30" s="432" t="s">
        <v>298</v>
      </c>
      <c r="F30" s="432" t="s">
        <v>299</v>
      </c>
      <c r="G30" s="435" t="s">
        <v>300</v>
      </c>
      <c r="H30" s="435" t="s">
        <v>301</v>
      </c>
      <c r="I30" s="412" t="s">
        <v>95</v>
      </c>
      <c r="J30" s="435" t="s">
        <v>301</v>
      </c>
    </row>
    <row r="31" spans="1:10" ht="12" customHeight="1">
      <c r="A31" s="429" t="s">
        <v>302</v>
      </c>
      <c r="B31" s="775" t="s">
        <v>303</v>
      </c>
      <c r="C31" s="414"/>
      <c r="D31" s="426">
        <v>1351710</v>
      </c>
      <c r="E31" s="426">
        <v>1750954</v>
      </c>
      <c r="F31" s="426">
        <v>2023220</v>
      </c>
      <c r="G31" s="415">
        <v>1731043</v>
      </c>
      <c r="H31" s="426">
        <v>1607458</v>
      </c>
      <c r="I31" s="426">
        <v>143000</v>
      </c>
      <c r="J31" s="415">
        <v>1750458</v>
      </c>
    </row>
    <row r="32" spans="1:10" ht="12" customHeight="1">
      <c r="A32" s="429"/>
      <c r="B32" s="776"/>
      <c r="C32" s="411" t="s">
        <v>294</v>
      </c>
      <c r="D32" s="412">
        <v>83.8</v>
      </c>
      <c r="E32" s="412">
        <v>129.5</v>
      </c>
      <c r="F32" s="412">
        <v>115.5</v>
      </c>
      <c r="G32" s="413">
        <v>85.55881219046866</v>
      </c>
      <c r="H32" s="413">
        <v>101.10860700463509</v>
      </c>
      <c r="I32" s="413">
        <v>101.26761560795978</v>
      </c>
      <c r="J32" s="413">
        <v>101.12157814681669</v>
      </c>
    </row>
    <row r="33" spans="1:10" ht="12" customHeight="1">
      <c r="A33" s="429"/>
      <c r="B33" s="775" t="s">
        <v>304</v>
      </c>
      <c r="C33" s="414"/>
      <c r="D33" s="426">
        <v>7290</v>
      </c>
      <c r="E33" s="426">
        <v>254374</v>
      </c>
      <c r="F33" s="426">
        <v>8668</v>
      </c>
      <c r="G33" s="415">
        <v>16320</v>
      </c>
      <c r="H33" s="426">
        <v>23387</v>
      </c>
      <c r="I33" s="412" t="s">
        <v>95</v>
      </c>
      <c r="J33" s="415">
        <v>23387</v>
      </c>
    </row>
    <row r="34" spans="1:10" ht="12" customHeight="1">
      <c r="A34" s="436"/>
      <c r="B34" s="776"/>
      <c r="C34" s="411" t="s">
        <v>294</v>
      </c>
      <c r="D34" s="412">
        <v>84.8</v>
      </c>
      <c r="E34" s="412">
        <v>3489.4</v>
      </c>
      <c r="F34" s="412">
        <v>3.4</v>
      </c>
      <c r="G34" s="413">
        <v>188.27872634979235</v>
      </c>
      <c r="H34" s="413">
        <v>143.30269607843138</v>
      </c>
      <c r="I34" s="412" t="s">
        <v>95</v>
      </c>
      <c r="J34" s="413">
        <v>143.30269607843138</v>
      </c>
    </row>
    <row r="35" spans="1:10" ht="12" customHeight="1">
      <c r="A35" s="752" t="s">
        <v>305</v>
      </c>
      <c r="B35" s="753"/>
      <c r="C35" s="414"/>
      <c r="D35" s="426">
        <v>7150004</v>
      </c>
      <c r="E35" s="426">
        <v>8724461</v>
      </c>
      <c r="F35" s="426">
        <v>7780602</v>
      </c>
      <c r="G35" s="415">
        <v>7673240.468</v>
      </c>
      <c r="H35" s="426">
        <v>5464183</v>
      </c>
      <c r="I35" s="426">
        <v>1464657</v>
      </c>
      <c r="J35" s="415">
        <v>6928840</v>
      </c>
    </row>
    <row r="36" spans="1:10" ht="12" customHeight="1">
      <c r="A36" s="754"/>
      <c r="B36" s="755"/>
      <c r="C36" s="411" t="s">
        <v>294</v>
      </c>
      <c r="D36" s="412">
        <v>99.8</v>
      </c>
      <c r="E36" s="412">
        <v>122</v>
      </c>
      <c r="F36" s="412">
        <v>89.2</v>
      </c>
      <c r="G36" s="413">
        <v>98.62013849313975</v>
      </c>
      <c r="H36" s="413">
        <v>90.82559318501296</v>
      </c>
      <c r="I36" s="413">
        <v>88.38603962232145</v>
      </c>
      <c r="J36" s="413">
        <v>90.29874704038794</v>
      </c>
    </row>
    <row r="37" spans="1:10" ht="12" customHeight="1">
      <c r="A37" s="752" t="s">
        <v>51</v>
      </c>
      <c r="B37" s="753"/>
      <c r="C37" s="414"/>
      <c r="D37" s="426">
        <v>51524372</v>
      </c>
      <c r="E37" s="426">
        <v>64433877</v>
      </c>
      <c r="F37" s="426">
        <v>36173391</v>
      </c>
      <c r="G37" s="415">
        <v>32361073</v>
      </c>
      <c r="H37" s="426">
        <v>34601150</v>
      </c>
      <c r="I37" s="426">
        <v>230952</v>
      </c>
      <c r="J37" s="415">
        <v>34832102</v>
      </c>
    </row>
    <row r="38" spans="1:10" ht="12" customHeight="1">
      <c r="A38" s="754"/>
      <c r="B38" s="755"/>
      <c r="C38" s="411" t="s">
        <v>294</v>
      </c>
      <c r="D38" s="412">
        <v>128.7</v>
      </c>
      <c r="E38" s="412">
        <v>122.3</v>
      </c>
      <c r="F38" s="412">
        <v>116.5</v>
      </c>
      <c r="G38" s="413">
        <v>89.46098805058116</v>
      </c>
      <c r="H38" s="413">
        <v>107.84833661153337</v>
      </c>
      <c r="I38" s="413">
        <v>83.10077073093503</v>
      </c>
      <c r="J38" s="413">
        <v>107.63580367066321</v>
      </c>
    </row>
    <row r="39" spans="1:10" ht="12" customHeight="1">
      <c r="A39" s="761" t="s">
        <v>17</v>
      </c>
      <c r="B39" s="762"/>
      <c r="C39" s="414"/>
      <c r="D39" s="426">
        <v>197912544</v>
      </c>
      <c r="E39" s="426">
        <v>212939735</v>
      </c>
      <c r="F39" s="426">
        <v>209347844</v>
      </c>
      <c r="G39" s="415">
        <v>212044111.46800002</v>
      </c>
      <c r="H39" s="426">
        <v>201991369</v>
      </c>
      <c r="I39" s="426">
        <v>11984118</v>
      </c>
      <c r="J39" s="415">
        <v>213975487</v>
      </c>
    </row>
    <row r="40" spans="1:10" ht="12" customHeight="1">
      <c r="A40" s="763"/>
      <c r="B40" s="764"/>
      <c r="C40" s="437" t="s">
        <v>294</v>
      </c>
      <c r="D40" s="438">
        <v>106.4</v>
      </c>
      <c r="E40" s="438">
        <v>107.6</v>
      </c>
      <c r="F40" s="438">
        <v>98.3</v>
      </c>
      <c r="G40" s="439">
        <v>101.28793658271447</v>
      </c>
      <c r="H40" s="439">
        <v>101.09603851279836</v>
      </c>
      <c r="I40" s="439">
        <v>97.88831957842031</v>
      </c>
      <c r="J40" s="439">
        <v>100.91083667385475</v>
      </c>
    </row>
    <row r="41" spans="2:6" ht="12" customHeight="1">
      <c r="B41" s="440" t="s">
        <v>306</v>
      </c>
      <c r="F41" s="441"/>
    </row>
    <row r="42" ht="7.5" customHeight="1"/>
    <row r="43" spans="1:10" ht="12" customHeight="1">
      <c r="A43" s="406" t="s">
        <v>307</v>
      </c>
      <c r="J43" s="407" t="s">
        <v>268</v>
      </c>
    </row>
    <row r="44" spans="1:10" ht="12" customHeight="1">
      <c r="A44" s="777" t="s">
        <v>269</v>
      </c>
      <c r="B44" s="778"/>
      <c r="C44" s="779"/>
      <c r="D44" s="769">
        <v>18</v>
      </c>
      <c r="E44" s="769">
        <v>19</v>
      </c>
      <c r="F44" s="769">
        <v>20</v>
      </c>
      <c r="G44" s="769">
        <v>21</v>
      </c>
      <c r="H44" s="771">
        <v>22</v>
      </c>
      <c r="I44" s="771"/>
      <c r="J44" s="771"/>
    </row>
    <row r="45" spans="1:10" ht="12" customHeight="1">
      <c r="A45" s="763"/>
      <c r="B45" s="764"/>
      <c r="C45" s="780"/>
      <c r="D45" s="770"/>
      <c r="E45" s="770"/>
      <c r="F45" s="770"/>
      <c r="G45" s="770"/>
      <c r="H45" s="408" t="s">
        <v>15</v>
      </c>
      <c r="I45" s="408" t="s">
        <v>16</v>
      </c>
      <c r="J45" s="408" t="s">
        <v>270</v>
      </c>
    </row>
    <row r="46" spans="1:10" ht="12" customHeight="1">
      <c r="A46" s="772" t="s">
        <v>308</v>
      </c>
      <c r="B46" s="773"/>
      <c r="C46" s="442"/>
      <c r="D46" s="424">
        <v>2496987</v>
      </c>
      <c r="E46" s="424">
        <v>3247313</v>
      </c>
      <c r="F46" s="424">
        <v>2544751</v>
      </c>
      <c r="G46" s="415">
        <v>2427641</v>
      </c>
      <c r="H46" s="424">
        <v>2381341</v>
      </c>
      <c r="I46" s="424">
        <v>282373</v>
      </c>
      <c r="J46" s="415">
        <v>2663714</v>
      </c>
    </row>
    <row r="47" spans="1:10" ht="12" customHeight="1">
      <c r="A47" s="754"/>
      <c r="B47" s="774"/>
      <c r="C47" s="414" t="s">
        <v>294</v>
      </c>
      <c r="D47" s="412">
        <v>99.1</v>
      </c>
      <c r="E47" s="412">
        <v>130</v>
      </c>
      <c r="F47" s="413">
        <v>78.36482039150522</v>
      </c>
      <c r="G47" s="413">
        <v>95.39797803400019</v>
      </c>
      <c r="H47" s="413">
        <v>110.82112699324978</v>
      </c>
      <c r="I47" s="413">
        <v>101.27211952974255</v>
      </c>
      <c r="J47" s="413">
        <v>109.72437852219501</v>
      </c>
    </row>
    <row r="48" spans="1:10" ht="12" customHeight="1">
      <c r="A48" s="752" t="s">
        <v>309</v>
      </c>
      <c r="B48" s="753"/>
      <c r="C48" s="414"/>
      <c r="D48" s="426">
        <v>124566851</v>
      </c>
      <c r="E48" s="426">
        <v>133168440</v>
      </c>
      <c r="F48" s="426">
        <v>133648456</v>
      </c>
      <c r="G48" s="415">
        <v>137095185</v>
      </c>
      <c r="H48" s="415">
        <v>135017738</v>
      </c>
      <c r="I48" s="415">
        <v>7004108</v>
      </c>
      <c r="J48" s="415">
        <v>142021846</v>
      </c>
    </row>
    <row r="49" spans="1:10" ht="12" customHeight="1">
      <c r="A49" s="754"/>
      <c r="B49" s="755"/>
      <c r="C49" s="411" t="s">
        <v>294</v>
      </c>
      <c r="D49" s="412">
        <v>104.8</v>
      </c>
      <c r="E49" s="412">
        <v>106.9</v>
      </c>
      <c r="F49" s="413">
        <v>100.36045777813423</v>
      </c>
      <c r="G49" s="413">
        <v>102.5789516041996</v>
      </c>
      <c r="H49" s="413">
        <v>103.69151510878729</v>
      </c>
      <c r="I49" s="413">
        <v>101.74171164281134</v>
      </c>
      <c r="J49" s="413">
        <v>103.59360615035457</v>
      </c>
    </row>
    <row r="50" spans="1:10" ht="12" customHeight="1">
      <c r="A50" s="765" t="s">
        <v>310</v>
      </c>
      <c r="B50" s="766"/>
      <c r="C50" s="414"/>
      <c r="D50" s="412" t="s">
        <v>283</v>
      </c>
      <c r="E50" s="412" t="s">
        <v>283</v>
      </c>
      <c r="F50" s="415">
        <v>25230504</v>
      </c>
      <c r="G50" s="415">
        <v>27576305</v>
      </c>
      <c r="H50" s="415">
        <v>23007953</v>
      </c>
      <c r="I50" s="415">
        <v>1964140</v>
      </c>
      <c r="J50" s="415">
        <v>24972093</v>
      </c>
    </row>
    <row r="51" spans="1:10" ht="12" customHeight="1">
      <c r="A51" s="767"/>
      <c r="B51" s="768"/>
      <c r="C51" s="411" t="s">
        <v>294</v>
      </c>
      <c r="D51" s="412" t="s">
        <v>283</v>
      </c>
      <c r="E51" s="412" t="s">
        <v>283</v>
      </c>
      <c r="F51" s="412" t="s">
        <v>283</v>
      </c>
      <c r="G51" s="413">
        <v>109.29747974911639</v>
      </c>
      <c r="H51" s="413">
        <v>90.36973899007369</v>
      </c>
      <c r="I51" s="413">
        <v>92.8010160136489</v>
      </c>
      <c r="J51" s="413">
        <v>90.55634175789686</v>
      </c>
    </row>
    <row r="52" spans="1:10" ht="12" customHeight="1">
      <c r="A52" s="765" t="s">
        <v>311</v>
      </c>
      <c r="B52" s="766"/>
      <c r="C52" s="414"/>
      <c r="D52" s="412" t="s">
        <v>283</v>
      </c>
      <c r="E52" s="412" t="s">
        <v>283</v>
      </c>
      <c r="F52" s="415">
        <v>176536</v>
      </c>
      <c r="G52" s="415">
        <v>163050</v>
      </c>
      <c r="H52" s="415">
        <v>40069</v>
      </c>
      <c r="I52" s="415">
        <v>1173</v>
      </c>
      <c r="J52" s="415">
        <v>41242</v>
      </c>
    </row>
    <row r="53" spans="1:10" ht="12" customHeight="1">
      <c r="A53" s="767"/>
      <c r="B53" s="768"/>
      <c r="C53" s="411" t="s">
        <v>294</v>
      </c>
      <c r="D53" s="412" t="s">
        <v>283</v>
      </c>
      <c r="E53" s="412" t="s">
        <v>283</v>
      </c>
      <c r="F53" s="412" t="s">
        <v>283</v>
      </c>
      <c r="G53" s="413">
        <v>92.36076494312775</v>
      </c>
      <c r="H53" s="413">
        <v>55.288939176509544</v>
      </c>
      <c r="I53" s="413">
        <v>1.2950164499105743</v>
      </c>
      <c r="J53" s="413">
        <v>25.29408157007053</v>
      </c>
    </row>
    <row r="54" spans="1:10" ht="12" customHeight="1">
      <c r="A54" s="752" t="s">
        <v>312</v>
      </c>
      <c r="B54" s="753"/>
      <c r="C54" s="414"/>
      <c r="D54" s="426">
        <v>34869263</v>
      </c>
      <c r="E54" s="426">
        <v>34446438</v>
      </c>
      <c r="F54" s="426">
        <v>5590255</v>
      </c>
      <c r="G54" s="415">
        <v>1269054</v>
      </c>
      <c r="H54" s="426">
        <v>320225</v>
      </c>
      <c r="I54" s="426">
        <v>9521</v>
      </c>
      <c r="J54" s="415">
        <v>329746</v>
      </c>
    </row>
    <row r="55" spans="1:10" ht="12" customHeight="1">
      <c r="A55" s="754"/>
      <c r="B55" s="755"/>
      <c r="C55" s="411" t="s">
        <v>294</v>
      </c>
      <c r="D55" s="412">
        <v>92.9</v>
      </c>
      <c r="E55" s="412">
        <v>98.8</v>
      </c>
      <c r="F55" s="413">
        <v>16.228833297654756</v>
      </c>
      <c r="G55" s="413">
        <v>22.70118268307975</v>
      </c>
      <c r="H55" s="413">
        <v>25.536731904387477</v>
      </c>
      <c r="I55" s="413">
        <v>63.15335632793845</v>
      </c>
      <c r="J55" s="413">
        <v>25.9836066865555</v>
      </c>
    </row>
    <row r="56" spans="1:10" ht="12" customHeight="1">
      <c r="A56" s="752" t="s">
        <v>313</v>
      </c>
      <c r="B56" s="753"/>
      <c r="C56" s="414"/>
      <c r="D56" s="426">
        <v>12552704</v>
      </c>
      <c r="E56" s="426">
        <v>11910752</v>
      </c>
      <c r="F56" s="426">
        <v>10601673</v>
      </c>
      <c r="G56" s="415">
        <v>10274631.136</v>
      </c>
      <c r="H56" s="426">
        <v>10064008</v>
      </c>
      <c r="I56" s="426">
        <v>932409</v>
      </c>
      <c r="J56" s="415">
        <v>10996417</v>
      </c>
    </row>
    <row r="57" spans="1:10" ht="12" customHeight="1">
      <c r="A57" s="754"/>
      <c r="B57" s="755"/>
      <c r="C57" s="411" t="s">
        <v>294</v>
      </c>
      <c r="D57" s="412">
        <v>99.6</v>
      </c>
      <c r="E57" s="412">
        <v>94.9</v>
      </c>
      <c r="F57" s="413">
        <v>89.00926658535077</v>
      </c>
      <c r="G57" s="413">
        <v>96.91518627295899</v>
      </c>
      <c r="H57" s="413">
        <v>106.91753427942234</v>
      </c>
      <c r="I57" s="413">
        <v>108.1980198486725</v>
      </c>
      <c r="J57" s="413">
        <v>107.02493213085795</v>
      </c>
    </row>
    <row r="58" spans="1:10" ht="12" customHeight="1">
      <c r="A58" s="752" t="s">
        <v>314</v>
      </c>
      <c r="B58" s="753"/>
      <c r="C58" s="414"/>
      <c r="D58" s="426">
        <v>1501621</v>
      </c>
      <c r="E58" s="426">
        <v>1257467</v>
      </c>
      <c r="F58" s="426">
        <v>2043409</v>
      </c>
      <c r="G58" s="415">
        <v>2155496</v>
      </c>
      <c r="H58" s="426">
        <v>2081798</v>
      </c>
      <c r="I58" s="426">
        <v>186886</v>
      </c>
      <c r="J58" s="415">
        <v>2268684</v>
      </c>
    </row>
    <row r="59" spans="1:10" ht="12" customHeight="1">
      <c r="A59" s="754"/>
      <c r="B59" s="755"/>
      <c r="C59" s="411" t="s">
        <v>294</v>
      </c>
      <c r="D59" s="412">
        <v>110.8</v>
      </c>
      <c r="E59" s="412">
        <v>83.7</v>
      </c>
      <c r="F59" s="413">
        <v>162.5019980643627</v>
      </c>
      <c r="G59" s="413">
        <v>105.48529442710685</v>
      </c>
      <c r="H59" s="413">
        <v>105.37297129853091</v>
      </c>
      <c r="I59" s="413">
        <v>103.91330456830212</v>
      </c>
      <c r="J59" s="413">
        <v>105.2511811666549</v>
      </c>
    </row>
    <row r="60" spans="1:10" ht="12" customHeight="1">
      <c r="A60" s="752" t="s">
        <v>315</v>
      </c>
      <c r="B60" s="753"/>
      <c r="C60" s="414"/>
      <c r="D60" s="426">
        <v>241287</v>
      </c>
      <c r="E60" s="426">
        <v>256418</v>
      </c>
      <c r="F60" s="426">
        <v>250197</v>
      </c>
      <c r="G60" s="415">
        <v>350001</v>
      </c>
      <c r="H60" s="426">
        <v>238397</v>
      </c>
      <c r="I60" s="412" t="s">
        <v>283</v>
      </c>
      <c r="J60" s="415">
        <v>238397</v>
      </c>
    </row>
    <row r="61" spans="1:10" ht="12" customHeight="1">
      <c r="A61" s="754"/>
      <c r="B61" s="755"/>
      <c r="C61" s="411" t="s">
        <v>294</v>
      </c>
      <c r="D61" s="412">
        <v>56.9</v>
      </c>
      <c r="E61" s="412">
        <v>106.3</v>
      </c>
      <c r="F61" s="413">
        <v>97.57388326872528</v>
      </c>
      <c r="G61" s="413">
        <v>139.8901665487596</v>
      </c>
      <c r="H61" s="413">
        <v>68.11323396218867</v>
      </c>
      <c r="I61" s="412" t="s">
        <v>283</v>
      </c>
      <c r="J61" s="413">
        <v>68.11323396218867</v>
      </c>
    </row>
    <row r="62" spans="1:10" ht="12" customHeight="1">
      <c r="A62" s="752" t="s">
        <v>51</v>
      </c>
      <c r="B62" s="753"/>
      <c r="C62" s="425"/>
      <c r="D62" s="426">
        <v>12747973</v>
      </c>
      <c r="E62" s="426">
        <v>20765572</v>
      </c>
      <c r="F62" s="426">
        <v>21290391</v>
      </c>
      <c r="G62" s="415">
        <v>23576631</v>
      </c>
      <c r="H62" s="426">
        <v>23331390</v>
      </c>
      <c r="I62" s="426">
        <v>339698</v>
      </c>
      <c r="J62" s="415">
        <v>23671088</v>
      </c>
    </row>
    <row r="63" spans="1:10" ht="12" customHeight="1">
      <c r="A63" s="756" t="s">
        <v>316</v>
      </c>
      <c r="B63" s="757"/>
      <c r="C63" s="758"/>
      <c r="D63" s="432" t="s">
        <v>317</v>
      </c>
      <c r="E63" s="432" t="s">
        <v>318</v>
      </c>
      <c r="F63" s="432" t="s">
        <v>319</v>
      </c>
      <c r="G63" s="432" t="s">
        <v>320</v>
      </c>
      <c r="H63" s="432" t="s">
        <v>321</v>
      </c>
      <c r="I63" s="432" t="s">
        <v>322</v>
      </c>
      <c r="J63" s="432" t="s">
        <v>323</v>
      </c>
    </row>
    <row r="64" spans="1:10" ht="12" customHeight="1">
      <c r="A64" s="759"/>
      <c r="B64" s="760"/>
      <c r="C64" s="411" t="s">
        <v>294</v>
      </c>
      <c r="D64" s="412">
        <v>242.3</v>
      </c>
      <c r="E64" s="412">
        <v>162.9</v>
      </c>
      <c r="F64" s="413">
        <v>102.52735152202888</v>
      </c>
      <c r="G64" s="413">
        <v>110.73836549079816</v>
      </c>
      <c r="H64" s="413">
        <v>100.43828174579839</v>
      </c>
      <c r="I64" s="413">
        <v>97.8804451180508</v>
      </c>
      <c r="J64" s="413">
        <v>100.40063400067636</v>
      </c>
    </row>
    <row r="65" spans="1:10" ht="12" customHeight="1">
      <c r="A65" s="761" t="s">
        <v>17</v>
      </c>
      <c r="B65" s="762"/>
      <c r="C65" s="430"/>
      <c r="D65" s="426">
        <v>188976686</v>
      </c>
      <c r="E65" s="426">
        <v>205052400</v>
      </c>
      <c r="F65" s="426">
        <v>201376172</v>
      </c>
      <c r="G65" s="415">
        <v>204887995.13599998</v>
      </c>
      <c r="H65" s="426">
        <v>196482919</v>
      </c>
      <c r="I65" s="426">
        <v>10720308</v>
      </c>
      <c r="J65" s="415">
        <v>207203227</v>
      </c>
    </row>
    <row r="66" spans="1:10" ht="12" customHeight="1">
      <c r="A66" s="763"/>
      <c r="B66" s="764"/>
      <c r="C66" s="437" t="s">
        <v>294</v>
      </c>
      <c r="D66" s="438">
        <v>105.8</v>
      </c>
      <c r="E66" s="438">
        <v>108.5</v>
      </c>
      <c r="F66" s="439">
        <v>98.20717631200611</v>
      </c>
      <c r="G66" s="439">
        <v>101.74391195399224</v>
      </c>
      <c r="H66" s="439">
        <v>101.22030290735734</v>
      </c>
      <c r="I66" s="439">
        <v>99.50298561695631</v>
      </c>
      <c r="J66" s="439">
        <v>101.12999878907655</v>
      </c>
    </row>
    <row r="68" ht="12.75" customHeight="1">
      <c r="C68" s="443"/>
    </row>
  </sheetData>
  <sheetProtection/>
  <mergeCells count="47">
    <mergeCell ref="A2:C3"/>
    <mergeCell ref="D2:D3"/>
    <mergeCell ref="E2:E3"/>
    <mergeCell ref="F2:F3"/>
    <mergeCell ref="G2:G3"/>
    <mergeCell ref="H2:J2"/>
    <mergeCell ref="A4:B5"/>
    <mergeCell ref="A6:B7"/>
    <mergeCell ref="A8:B9"/>
    <mergeCell ref="A10:B10"/>
    <mergeCell ref="A11:B11"/>
    <mergeCell ref="A12:B12"/>
    <mergeCell ref="A13:B13"/>
    <mergeCell ref="A17:C18"/>
    <mergeCell ref="D17:D18"/>
    <mergeCell ref="E17:E18"/>
    <mergeCell ref="F17:F18"/>
    <mergeCell ref="G17:G18"/>
    <mergeCell ref="H17:J17"/>
    <mergeCell ref="A19:B20"/>
    <mergeCell ref="A21:B22"/>
    <mergeCell ref="A23:B24"/>
    <mergeCell ref="A25:B26"/>
    <mergeCell ref="B27:B30"/>
    <mergeCell ref="B31:B32"/>
    <mergeCell ref="B33:B34"/>
    <mergeCell ref="A35:B36"/>
    <mergeCell ref="A37:B38"/>
    <mergeCell ref="A39:B40"/>
    <mergeCell ref="A44:C45"/>
    <mergeCell ref="A58:B59"/>
    <mergeCell ref="D44:D45"/>
    <mergeCell ref="E44:E45"/>
    <mergeCell ref="F44:F45"/>
    <mergeCell ref="G44:G45"/>
    <mergeCell ref="H44:J44"/>
    <mergeCell ref="A46:B47"/>
    <mergeCell ref="A60:B61"/>
    <mergeCell ref="A62:B62"/>
    <mergeCell ref="A63:C63"/>
    <mergeCell ref="A64:B64"/>
    <mergeCell ref="A65:B66"/>
    <mergeCell ref="A48:B49"/>
    <mergeCell ref="A50:B51"/>
    <mergeCell ref="A52:B53"/>
    <mergeCell ref="A54:B55"/>
    <mergeCell ref="A56:B57"/>
  </mergeCells>
  <printOptions/>
  <pageMargins left="0.5905511811023623" right="0.1968503937007874" top="1.1023622047244095" bottom="0.5905511811023623" header="0.5118110236220472" footer="0.5118110236220472"/>
  <pageSetup fitToHeight="1" fitToWidth="1"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16"/>
  <sheetViews>
    <sheetView zoomScalePageLayoutView="0" workbookViewId="0" topLeftCell="A1">
      <selection activeCell="G2" sqref="G2"/>
    </sheetView>
  </sheetViews>
  <sheetFormatPr defaultColWidth="8.796875" defaultRowHeight="14.25"/>
  <cols>
    <col min="1" max="1" width="2.69921875" style="0" customWidth="1"/>
    <col min="2" max="2" width="3.5" style="0" customWidth="1"/>
    <col min="3" max="3" width="11.59765625" style="0" customWidth="1"/>
    <col min="4" max="4" width="5.59765625" style="0" customWidth="1"/>
    <col min="5" max="5" width="11.59765625" style="0" customWidth="1"/>
    <col min="6" max="6" width="5.59765625" style="0" customWidth="1"/>
    <col min="7" max="7" width="10.09765625" style="0" customWidth="1"/>
    <col min="8" max="9" width="5.59765625" style="0" customWidth="1"/>
    <col min="10" max="10" width="10.59765625" style="0" customWidth="1"/>
    <col min="11" max="11" width="5.59765625" style="0" customWidth="1"/>
    <col min="12" max="12" width="9.59765625" style="0" customWidth="1"/>
    <col min="13" max="13" width="1.203125" style="0" customWidth="1"/>
    <col min="14" max="14" width="12.69921875" style="0" customWidth="1"/>
    <col min="15" max="16" width="12.5" style="0" customWidth="1"/>
    <col min="17" max="17" width="13.8984375" style="0" customWidth="1"/>
    <col min="18" max="18" width="13.09765625" style="0" customWidth="1"/>
    <col min="19" max="19" width="12.5" style="0" customWidth="1"/>
    <col min="20" max="20" width="9.19921875" style="0" bestFit="1" customWidth="1"/>
    <col min="21" max="21" width="15" style="0" customWidth="1"/>
    <col min="22" max="22" width="11.59765625" style="0" customWidth="1"/>
    <col min="23" max="23" width="10.8984375" style="0" customWidth="1"/>
    <col min="24" max="24" width="12.8984375" style="0" customWidth="1"/>
    <col min="25" max="25" width="13.69921875" style="0" customWidth="1"/>
  </cols>
  <sheetData>
    <row r="1" spans="12:25" ht="13.5">
      <c r="L1" s="596"/>
      <c r="M1" s="596"/>
      <c r="N1" s="608"/>
      <c r="O1" s="608"/>
      <c r="P1" s="608"/>
      <c r="Q1" s="608"/>
      <c r="R1" s="608"/>
      <c r="S1" s="608"/>
      <c r="T1" s="608"/>
      <c r="U1" s="608"/>
      <c r="V1" s="608"/>
      <c r="W1" s="608"/>
      <c r="X1" s="608"/>
      <c r="Y1" s="596"/>
    </row>
    <row r="2" spans="1:25" s="446" customFormat="1" ht="18.75">
      <c r="A2" s="444" t="s">
        <v>324</v>
      </c>
      <c r="B2" s="445"/>
      <c r="C2" s="445"/>
      <c r="D2" s="445"/>
      <c r="E2" s="445"/>
      <c r="F2" s="445"/>
      <c r="G2" s="445"/>
      <c r="H2" s="445"/>
      <c r="I2" s="445"/>
      <c r="J2" s="445"/>
      <c r="L2" s="597"/>
      <c r="M2" s="597"/>
      <c r="N2" s="597"/>
      <c r="O2" s="597"/>
      <c r="P2" s="597"/>
      <c r="Q2" s="597"/>
      <c r="R2" s="597"/>
      <c r="S2" s="598"/>
      <c r="T2" s="597"/>
      <c r="U2" s="788" t="s">
        <v>325</v>
      </c>
      <c r="V2" s="597"/>
      <c r="W2" s="597"/>
      <c r="X2" s="597"/>
      <c r="Y2" s="597"/>
    </row>
    <row r="3" spans="10:25" ht="13.5" customHeight="1">
      <c r="J3" s="448" t="s">
        <v>326</v>
      </c>
      <c r="L3" s="596"/>
      <c r="M3" s="596"/>
      <c r="N3" s="599" t="s">
        <v>327</v>
      </c>
      <c r="O3" s="594" t="s">
        <v>328</v>
      </c>
      <c r="P3" s="594" t="s">
        <v>329</v>
      </c>
      <c r="Q3" s="594" t="s">
        <v>330</v>
      </c>
      <c r="R3" s="594" t="s">
        <v>331</v>
      </c>
      <c r="S3" s="594" t="s">
        <v>332</v>
      </c>
      <c r="T3" s="594" t="s">
        <v>333</v>
      </c>
      <c r="U3" s="789"/>
      <c r="V3" s="594" t="s">
        <v>334</v>
      </c>
      <c r="W3" s="594" t="s">
        <v>335</v>
      </c>
      <c r="X3" s="598"/>
      <c r="Y3" s="596"/>
    </row>
    <row r="4" spans="12:25" ht="13.5">
      <c r="L4" s="596"/>
      <c r="M4" s="596"/>
      <c r="N4" s="598">
        <v>201991369</v>
      </c>
      <c r="O4" s="595">
        <v>49276937</v>
      </c>
      <c r="P4" s="605">
        <v>45473429</v>
      </c>
      <c r="Q4" s="595">
        <v>44903377</v>
      </c>
      <c r="R4" s="595">
        <v>20569124</v>
      </c>
      <c r="S4" s="595">
        <v>13467207</v>
      </c>
      <c r="T4" s="595">
        <v>8157391</v>
      </c>
      <c r="U4" s="595">
        <v>6797928</v>
      </c>
      <c r="V4" s="595">
        <v>5686131</v>
      </c>
      <c r="W4" s="595">
        <v>7659845</v>
      </c>
      <c r="X4" s="595"/>
      <c r="Y4" s="606"/>
    </row>
    <row r="5" spans="12:25" ht="13.5">
      <c r="L5" s="596"/>
      <c r="M5" s="596"/>
      <c r="N5" s="598"/>
      <c r="O5" s="601">
        <f>ROUND(O4/N4*100,1)</f>
        <v>24.4</v>
      </c>
      <c r="P5" s="601">
        <f>ROUND(P4/N4*100,1)</f>
        <v>22.5</v>
      </c>
      <c r="Q5" s="601">
        <f>ROUND(Q4/N4*100,1)</f>
        <v>22.2</v>
      </c>
      <c r="R5" s="601">
        <f>ROUND(R4/N4*100,1)</f>
        <v>10.2</v>
      </c>
      <c r="S5" s="601">
        <f>ROUND(S4/N4*100,1)</f>
        <v>6.7</v>
      </c>
      <c r="T5" s="602">
        <f>ROUND(T4/N4*100,1)</f>
        <v>4</v>
      </c>
      <c r="U5" s="601">
        <f>ROUND(U4/N4*100,1)</f>
        <v>3.4</v>
      </c>
      <c r="V5" s="601">
        <f>ROUND(V4/N4*100,1)</f>
        <v>2.8</v>
      </c>
      <c r="W5" s="601">
        <f>ROUND(W4/N4*100,1)</f>
        <v>3.8</v>
      </c>
      <c r="X5" s="598">
        <f>SUM(O5:W5)</f>
        <v>100</v>
      </c>
      <c r="Y5" s="596"/>
    </row>
    <row r="6" spans="12:25" ht="13.5">
      <c r="L6" s="596"/>
      <c r="M6" s="596"/>
      <c r="N6" s="598"/>
      <c r="O6" s="598"/>
      <c r="P6" s="598"/>
      <c r="Q6" s="598"/>
      <c r="R6" s="598"/>
      <c r="S6" s="598"/>
      <c r="T6" s="598"/>
      <c r="U6" s="598"/>
      <c r="V6" s="598"/>
      <c r="W6" s="598">
        <v>7659847203</v>
      </c>
      <c r="X6" s="598"/>
      <c r="Y6" s="594"/>
    </row>
    <row r="7" spans="12:25" ht="13.5">
      <c r="L7" s="596"/>
      <c r="M7" s="596"/>
      <c r="N7" s="598"/>
      <c r="O7" s="598"/>
      <c r="P7" s="598"/>
      <c r="Q7" s="598"/>
      <c r="R7" s="598"/>
      <c r="S7" s="598"/>
      <c r="T7" s="598"/>
      <c r="U7" s="598"/>
      <c r="V7" s="598"/>
      <c r="W7" s="598"/>
      <c r="X7" s="598"/>
      <c r="Y7" s="595"/>
    </row>
    <row r="8" spans="12:25" ht="13.5">
      <c r="L8" s="596"/>
      <c r="M8" s="596"/>
      <c r="N8" s="597"/>
      <c r="O8" s="597"/>
      <c r="P8" s="597"/>
      <c r="Q8" s="597"/>
      <c r="R8" s="597"/>
      <c r="S8" s="597"/>
      <c r="T8" s="597"/>
      <c r="U8" s="597"/>
      <c r="V8" s="598"/>
      <c r="W8" s="598"/>
      <c r="X8" s="598"/>
      <c r="Y8" s="596"/>
    </row>
    <row r="9" spans="12:25" ht="27">
      <c r="L9" s="596"/>
      <c r="M9" s="596"/>
      <c r="N9" s="599" t="s">
        <v>336</v>
      </c>
      <c r="O9" s="594" t="s">
        <v>337</v>
      </c>
      <c r="P9" s="594" t="s">
        <v>338</v>
      </c>
      <c r="Q9" s="594" t="s">
        <v>339</v>
      </c>
      <c r="R9" s="594" t="s">
        <v>340</v>
      </c>
      <c r="S9" s="594" t="s">
        <v>341</v>
      </c>
      <c r="T9" s="594" t="s">
        <v>342</v>
      </c>
      <c r="U9" s="594" t="s">
        <v>343</v>
      </c>
      <c r="V9" s="598"/>
      <c r="W9" s="598"/>
      <c r="X9" s="598"/>
      <c r="Y9" s="596"/>
    </row>
    <row r="10" spans="12:25" ht="13.5">
      <c r="L10" s="607"/>
      <c r="M10" s="607"/>
      <c r="N10" s="595">
        <v>196482919</v>
      </c>
      <c r="O10" s="595">
        <v>135017738</v>
      </c>
      <c r="P10" s="595">
        <v>23007953</v>
      </c>
      <c r="Q10" s="595">
        <v>20569124</v>
      </c>
      <c r="R10" s="595">
        <v>10064008</v>
      </c>
      <c r="S10" s="595">
        <v>2381341</v>
      </c>
      <c r="T10" s="595">
        <v>320225</v>
      </c>
      <c r="U10" s="595">
        <v>5122530</v>
      </c>
      <c r="V10" s="595"/>
      <c r="W10" s="598"/>
      <c r="X10" s="598"/>
      <c r="Y10" s="596"/>
    </row>
    <row r="11" spans="12:25" ht="13.5">
      <c r="L11" s="596"/>
      <c r="M11" s="596"/>
      <c r="N11" s="598"/>
      <c r="O11" s="603">
        <f>ROUND(O10/N10*100,1)</f>
        <v>68.7</v>
      </c>
      <c r="P11" s="603">
        <f>ROUND(P10/N10*100,1)</f>
        <v>11.7</v>
      </c>
      <c r="Q11" s="603">
        <f>ROUND(Q10/N10*100,1)</f>
        <v>10.5</v>
      </c>
      <c r="R11" s="603">
        <f>ROUND(R10/N10*100,1)</f>
        <v>5.1</v>
      </c>
      <c r="S11" s="603">
        <f>ROUND(S10/N10*100,1)</f>
        <v>1.2</v>
      </c>
      <c r="T11" s="603">
        <f>ROUND(T10/N10*100,1)</f>
        <v>0.2</v>
      </c>
      <c r="U11" s="603">
        <f>ROUND(U10/N10*100,1)</f>
        <v>2.6</v>
      </c>
      <c r="V11" s="604">
        <f>SUM(O11:U11)</f>
        <v>100</v>
      </c>
      <c r="W11" s="597"/>
      <c r="X11" s="597"/>
      <c r="Y11" s="596"/>
    </row>
    <row r="12" spans="12:25" ht="13.5">
      <c r="L12" s="596"/>
      <c r="M12" s="596"/>
      <c r="N12" s="596"/>
      <c r="O12" s="596"/>
      <c r="P12" s="596"/>
      <c r="Q12" s="596"/>
      <c r="R12" s="596"/>
      <c r="S12" s="596"/>
      <c r="T12" s="596"/>
      <c r="U12" s="600"/>
      <c r="V12" s="596"/>
      <c r="W12" s="596"/>
      <c r="X12" s="596"/>
      <c r="Y12" s="596"/>
    </row>
    <row r="13" spans="12:25" ht="13.5">
      <c r="L13" s="596"/>
      <c r="M13" s="596"/>
      <c r="N13" s="596"/>
      <c r="O13" s="596"/>
      <c r="P13" s="596"/>
      <c r="Q13" s="596"/>
      <c r="R13" s="596"/>
      <c r="S13" s="596"/>
      <c r="T13" s="596"/>
      <c r="U13" s="600"/>
      <c r="V13" s="596"/>
      <c r="W13" s="596"/>
      <c r="X13" s="596"/>
      <c r="Y13" s="596"/>
    </row>
    <row r="14" spans="14:24" ht="13.5">
      <c r="N14" s="596"/>
      <c r="O14" s="596"/>
      <c r="P14" s="596"/>
      <c r="Q14" s="596"/>
      <c r="R14" s="596"/>
      <c r="S14" s="596"/>
      <c r="T14" s="596"/>
      <c r="U14" s="596"/>
      <c r="V14" s="596"/>
      <c r="W14" s="596"/>
      <c r="X14" s="596"/>
    </row>
    <row r="15" spans="14:24" ht="13.5">
      <c r="N15" s="610"/>
      <c r="O15" s="610"/>
      <c r="P15" s="610"/>
      <c r="Q15" s="610"/>
      <c r="R15" s="610"/>
      <c r="S15" s="610"/>
      <c r="T15" s="610"/>
      <c r="U15" s="610"/>
      <c r="V15" s="610"/>
      <c r="W15" s="610"/>
      <c r="X15" s="610"/>
    </row>
    <row r="16" spans="14:24" ht="13.5">
      <c r="N16" s="610"/>
      <c r="O16" s="610"/>
      <c r="P16" s="610"/>
      <c r="Q16" s="610"/>
      <c r="R16" s="610"/>
      <c r="S16" s="610"/>
      <c r="T16" s="610"/>
      <c r="U16" s="610"/>
      <c r="V16" s="610"/>
      <c r="W16" s="610"/>
      <c r="X16" s="610"/>
    </row>
    <row r="24" ht="40.5" customHeight="1"/>
    <row r="47" ht="26.25" customHeight="1"/>
  </sheetData>
  <sheetProtection/>
  <mergeCells count="1">
    <mergeCell ref="U2:U3"/>
  </mergeCells>
  <printOptions/>
  <pageMargins left="1.07" right="0.7874015748031497" top="0.7874015748031497" bottom="0.7874015748031497" header="0.5118110236220472" footer="0.5118110236220472"/>
  <pageSetup horizontalDpi="600" verticalDpi="600" orientation="portrait" paperSize="9" scale="10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Y84"/>
  <sheetViews>
    <sheetView zoomScalePageLayoutView="0" workbookViewId="0" topLeftCell="A1">
      <selection activeCell="M41" sqref="M41"/>
    </sheetView>
  </sheetViews>
  <sheetFormatPr defaultColWidth="8.796875" defaultRowHeight="14.25"/>
  <cols>
    <col min="1" max="10" width="9" style="447" customWidth="1"/>
    <col min="11" max="11" width="3.19921875" style="447" bestFit="1" customWidth="1"/>
    <col min="12" max="12" width="9.19921875" style="447" customWidth="1"/>
    <col min="13" max="13" width="10.09765625" style="447" bestFit="1" customWidth="1"/>
    <col min="14" max="14" width="9.19921875" style="447" bestFit="1" customWidth="1"/>
    <col min="15" max="15" width="10.19921875" style="447" bestFit="1" customWidth="1"/>
    <col min="16" max="16" width="9.19921875" style="447" bestFit="1" customWidth="1"/>
    <col min="17" max="17" width="8.3984375" style="447" bestFit="1" customWidth="1"/>
    <col min="18" max="18" width="14" style="447" bestFit="1" customWidth="1"/>
    <col min="19" max="19" width="11.5" style="447" customWidth="1"/>
    <col min="20" max="20" width="13.5" style="447" bestFit="1" customWidth="1"/>
    <col min="21" max="21" width="9.5" style="447" bestFit="1" customWidth="1"/>
    <col min="22" max="16384" width="9" style="447" customWidth="1"/>
  </cols>
  <sheetData>
    <row r="2" ht="18.75">
      <c r="A2" s="449" t="s">
        <v>344</v>
      </c>
    </row>
    <row r="3" spans="11:20" ht="13.5">
      <c r="K3" s="609"/>
      <c r="L3" s="609"/>
      <c r="M3" s="609"/>
      <c r="N3" s="609"/>
      <c r="O3" s="609"/>
      <c r="P3" s="609"/>
      <c r="Q3" s="609"/>
      <c r="R3" s="609"/>
      <c r="S3" s="609"/>
      <c r="T3" s="609"/>
    </row>
    <row r="4" spans="11:20" ht="27" customHeight="1">
      <c r="K4" s="597"/>
      <c r="L4" s="594" t="s">
        <v>329</v>
      </c>
      <c r="M4" s="594" t="s">
        <v>328</v>
      </c>
      <c r="N4" s="594" t="s">
        <v>345</v>
      </c>
      <c r="O4" s="594" t="s">
        <v>331</v>
      </c>
      <c r="P4" s="594" t="s">
        <v>346</v>
      </c>
      <c r="Q4" s="594" t="s">
        <v>347</v>
      </c>
      <c r="R4" s="597" t="s">
        <v>330</v>
      </c>
      <c r="S4" s="594" t="s">
        <v>335</v>
      </c>
      <c r="T4" s="594" t="s">
        <v>348</v>
      </c>
    </row>
    <row r="5" spans="11:21" ht="13.5" customHeight="1">
      <c r="K5" s="611">
        <v>22</v>
      </c>
      <c r="L5" s="612">
        <v>45473429</v>
      </c>
      <c r="M5" s="613">
        <v>49276937</v>
      </c>
      <c r="N5" s="613">
        <v>13467207</v>
      </c>
      <c r="O5" s="613">
        <v>20569124</v>
      </c>
      <c r="P5" s="614">
        <v>12484058</v>
      </c>
      <c r="Q5" s="614">
        <v>5464183</v>
      </c>
      <c r="R5" s="615">
        <v>44903377</v>
      </c>
      <c r="S5" s="616">
        <v>10353054</v>
      </c>
      <c r="T5" s="614">
        <v>201991369</v>
      </c>
      <c r="U5" s="617"/>
    </row>
    <row r="6" spans="11:21" ht="13.5" customHeight="1">
      <c r="K6" s="611">
        <v>21</v>
      </c>
      <c r="L6" s="612">
        <v>48110308</v>
      </c>
      <c r="M6" s="613">
        <v>49608227</v>
      </c>
      <c r="N6" s="613">
        <v>11441142</v>
      </c>
      <c r="O6" s="613">
        <v>19882218</v>
      </c>
      <c r="P6" s="614">
        <v>10171476</v>
      </c>
      <c r="Q6" s="614">
        <v>6016127</v>
      </c>
      <c r="R6" s="615">
        <v>43898679</v>
      </c>
      <c r="S6" s="616">
        <v>10673291</v>
      </c>
      <c r="T6" s="614">
        <v>199801468</v>
      </c>
      <c r="U6" s="617"/>
    </row>
    <row r="7" spans="11:21" ht="13.5" customHeight="1">
      <c r="K7" s="611">
        <v>20</v>
      </c>
      <c r="L7" s="614">
        <v>47911315</v>
      </c>
      <c r="M7" s="614">
        <v>47493450</v>
      </c>
      <c r="N7" s="614">
        <v>16130613</v>
      </c>
      <c r="O7" s="614">
        <v>19245896</v>
      </c>
      <c r="P7" s="614">
        <v>11352241</v>
      </c>
      <c r="Q7" s="614">
        <v>6072169</v>
      </c>
      <c r="R7" s="615">
        <v>40131995</v>
      </c>
      <c r="S7" s="616">
        <v>8712827</v>
      </c>
      <c r="T7" s="614">
        <v>197050506</v>
      </c>
      <c r="U7" s="617"/>
    </row>
    <row r="8" spans="11:21" ht="13.5" customHeight="1">
      <c r="K8" s="611">
        <v>19</v>
      </c>
      <c r="L8" s="614">
        <v>60599533</v>
      </c>
      <c r="M8" s="614">
        <v>48328674</v>
      </c>
      <c r="N8" s="614">
        <v>45302130</v>
      </c>
      <c r="O8" s="614">
        <v>18179941</v>
      </c>
      <c r="P8" s="614">
        <v>12476970</v>
      </c>
      <c r="Q8" s="614">
        <v>7055454</v>
      </c>
      <c r="R8" s="618">
        <v>0</v>
      </c>
      <c r="S8" s="616">
        <v>8820735</v>
      </c>
      <c r="T8" s="614">
        <v>200763437</v>
      </c>
      <c r="U8" s="617"/>
    </row>
    <row r="9" spans="11:21" ht="13.5">
      <c r="K9" s="611">
        <v>18</v>
      </c>
      <c r="L9" s="614">
        <v>59443723</v>
      </c>
      <c r="M9" s="614">
        <v>49105000</v>
      </c>
      <c r="N9" s="614">
        <v>40150037</v>
      </c>
      <c r="O9" s="614">
        <v>10321462</v>
      </c>
      <c r="P9" s="614">
        <v>12670580</v>
      </c>
      <c r="Q9" s="614">
        <v>5670094</v>
      </c>
      <c r="R9" s="618">
        <v>0</v>
      </c>
      <c r="S9" s="616">
        <v>8627432</v>
      </c>
      <c r="T9" s="614">
        <v>185988328</v>
      </c>
      <c r="U9" s="617"/>
    </row>
    <row r="10" spans="11:21" ht="13.5">
      <c r="K10" s="618"/>
      <c r="L10" s="618"/>
      <c r="M10" s="618"/>
      <c r="N10" s="618"/>
      <c r="O10" s="618"/>
      <c r="P10" s="618"/>
      <c r="Q10" s="618"/>
      <c r="R10" s="618"/>
      <c r="S10" s="618"/>
      <c r="T10" s="618"/>
      <c r="U10" s="617"/>
    </row>
    <row r="11" spans="11:21" ht="27">
      <c r="K11" s="618" t="s">
        <v>82</v>
      </c>
      <c r="L11" s="619" t="s">
        <v>329</v>
      </c>
      <c r="M11" s="619" t="s">
        <v>328</v>
      </c>
      <c r="N11" s="619" t="s">
        <v>345</v>
      </c>
      <c r="O11" s="619" t="s">
        <v>331</v>
      </c>
      <c r="P11" s="619" t="s">
        <v>346</v>
      </c>
      <c r="Q11" s="619" t="s">
        <v>347</v>
      </c>
      <c r="R11" s="618" t="s">
        <v>330</v>
      </c>
      <c r="S11" s="619" t="s">
        <v>335</v>
      </c>
      <c r="T11" s="619" t="s">
        <v>348</v>
      </c>
      <c r="U11" s="617"/>
    </row>
    <row r="12" spans="11:21" ht="13.5">
      <c r="K12" s="611">
        <v>22</v>
      </c>
      <c r="L12" s="620">
        <f>L5/$T5%</f>
        <v>22.512560425292232</v>
      </c>
      <c r="M12" s="620">
        <f>M5/$T5%</f>
        <v>24.39556563429203</v>
      </c>
      <c r="N12" s="620">
        <f aca="true" t="shared" si="0" ref="N12:S12">N5/$T5%</f>
        <v>6.667219033502367</v>
      </c>
      <c r="O12" s="620">
        <f t="shared" si="0"/>
        <v>10.183169757119671</v>
      </c>
      <c r="P12" s="620">
        <f t="shared" si="0"/>
        <v>6.180490810971235</v>
      </c>
      <c r="Q12" s="620">
        <f t="shared" si="0"/>
        <v>2.7051566742933457</v>
      </c>
      <c r="R12" s="620">
        <f t="shared" si="0"/>
        <v>22.230344406448378</v>
      </c>
      <c r="S12" s="620">
        <f t="shared" si="0"/>
        <v>5.125493258080745</v>
      </c>
      <c r="T12" s="618">
        <f>SUM(L12:S12)</f>
        <v>100</v>
      </c>
      <c r="U12" s="617"/>
    </row>
    <row r="13" spans="11:21" ht="13.5">
      <c r="K13" s="611">
        <v>21</v>
      </c>
      <c r="L13" s="620">
        <f aca="true" t="shared" si="1" ref="L13:S16">L6/$T6%</f>
        <v>24.079056316042685</v>
      </c>
      <c r="M13" s="620">
        <f t="shared" si="1"/>
        <v>24.828760016918395</v>
      </c>
      <c r="N13" s="620">
        <f t="shared" si="1"/>
        <v>5.7262552245111635</v>
      </c>
      <c r="O13" s="620">
        <f t="shared" si="1"/>
        <v>9.950986946702514</v>
      </c>
      <c r="P13" s="620">
        <f t="shared" si="1"/>
        <v>5.090791425015957</v>
      </c>
      <c r="Q13" s="620">
        <f t="shared" si="1"/>
        <v>3.0110524513263335</v>
      </c>
      <c r="R13" s="620">
        <f t="shared" si="1"/>
        <v>21.971149381144688</v>
      </c>
      <c r="S13" s="620">
        <f t="shared" si="1"/>
        <v>5.3419482383382695</v>
      </c>
      <c r="T13" s="618">
        <f>SUM(L13:S13)</f>
        <v>100</v>
      </c>
      <c r="U13" s="617"/>
    </row>
    <row r="14" spans="11:21" ht="13.5">
      <c r="K14" s="611">
        <v>20</v>
      </c>
      <c r="L14" s="620">
        <f t="shared" si="1"/>
        <v>24.31423089063268</v>
      </c>
      <c r="M14" s="620">
        <f t="shared" si="1"/>
        <v>24.10217104441234</v>
      </c>
      <c r="N14" s="620">
        <f t="shared" si="1"/>
        <v>8.186029727830284</v>
      </c>
      <c r="O14" s="620">
        <f t="shared" si="1"/>
        <v>9.766986338010215</v>
      </c>
      <c r="P14" s="620">
        <f t="shared" si="1"/>
        <v>5.761081882225667</v>
      </c>
      <c r="Q14" s="620">
        <f t="shared" si="1"/>
        <v>3.0815292603207016</v>
      </c>
      <c r="R14" s="620">
        <f t="shared" si="1"/>
        <v>20.3663496301806</v>
      </c>
      <c r="S14" s="620">
        <f t="shared" si="1"/>
        <v>4.421621226387513</v>
      </c>
      <c r="T14" s="618">
        <f>SUM(L14:S14)</f>
        <v>100</v>
      </c>
      <c r="U14" s="617"/>
    </row>
    <row r="15" spans="11:21" ht="13.5">
      <c r="K15" s="611">
        <v>19</v>
      </c>
      <c r="L15" s="620">
        <f t="shared" si="1"/>
        <v>30.18454650186129</v>
      </c>
      <c r="M15" s="620">
        <f t="shared" si="1"/>
        <v>24.072448012533275</v>
      </c>
      <c r="N15" s="620">
        <f t="shared" si="1"/>
        <v>22.56493048582347</v>
      </c>
      <c r="O15" s="620">
        <f t="shared" si="1"/>
        <v>9.055404346360138</v>
      </c>
      <c r="P15" s="620">
        <f t="shared" si="1"/>
        <v>6.214762103320636</v>
      </c>
      <c r="Q15" s="620">
        <f t="shared" si="1"/>
        <v>3.5143122201080863</v>
      </c>
      <c r="R15" s="620">
        <f t="shared" si="1"/>
        <v>0</v>
      </c>
      <c r="S15" s="620">
        <f t="shared" si="1"/>
        <v>4.393596329993095</v>
      </c>
      <c r="T15" s="618">
        <f>SUM(L15:S15)</f>
        <v>99.99999999999997</v>
      </c>
      <c r="U15" s="617"/>
    </row>
    <row r="16" spans="11:21" ht="13.5">
      <c r="K16" s="611">
        <v>18</v>
      </c>
      <c r="L16" s="620">
        <f t="shared" si="1"/>
        <v>31.960996498662002</v>
      </c>
      <c r="M16" s="620">
        <f t="shared" si="1"/>
        <v>26.402194443083545</v>
      </c>
      <c r="N16" s="620">
        <f t="shared" si="1"/>
        <v>21.587396064983174</v>
      </c>
      <c r="O16" s="620">
        <f t="shared" si="1"/>
        <v>5.549521365663334</v>
      </c>
      <c r="P16" s="620">
        <f t="shared" si="1"/>
        <v>6.812567291857153</v>
      </c>
      <c r="Q16" s="620">
        <f t="shared" si="1"/>
        <v>3.0486289440700816</v>
      </c>
      <c r="R16" s="620">
        <f t="shared" si="1"/>
        <v>0</v>
      </c>
      <c r="S16" s="620">
        <f t="shared" si="1"/>
        <v>4.638695391680708</v>
      </c>
      <c r="T16" s="618">
        <f>SUM(L16:S16)</f>
        <v>99.99999999999999</v>
      </c>
      <c r="U16" s="617"/>
    </row>
    <row r="17" spans="11:21" ht="13.5">
      <c r="K17" s="618"/>
      <c r="L17" s="618"/>
      <c r="M17" s="618"/>
      <c r="N17" s="618"/>
      <c r="O17" s="618"/>
      <c r="P17" s="618"/>
      <c r="Q17" s="618"/>
      <c r="R17" s="618"/>
      <c r="S17" s="618"/>
      <c r="T17" s="618"/>
      <c r="U17" s="617"/>
    </row>
    <row r="18" spans="11:21" ht="27">
      <c r="K18" s="618"/>
      <c r="L18" s="619" t="s">
        <v>349</v>
      </c>
      <c r="M18" s="619" t="s">
        <v>337</v>
      </c>
      <c r="N18" s="619" t="s">
        <v>350</v>
      </c>
      <c r="O18" s="619" t="s">
        <v>340</v>
      </c>
      <c r="P18" s="619" t="s">
        <v>339</v>
      </c>
      <c r="Q18" s="619" t="s">
        <v>351</v>
      </c>
      <c r="R18" s="619" t="s">
        <v>338</v>
      </c>
      <c r="S18" s="619" t="s">
        <v>335</v>
      </c>
      <c r="T18" s="618" t="s">
        <v>348</v>
      </c>
      <c r="U18" s="617"/>
    </row>
    <row r="19" spans="11:21" ht="13.5">
      <c r="K19" s="611">
        <v>22</v>
      </c>
      <c r="L19" s="595">
        <v>2381341</v>
      </c>
      <c r="M19" s="613">
        <v>135017738</v>
      </c>
      <c r="N19" s="595">
        <v>320225</v>
      </c>
      <c r="O19" s="595">
        <v>10064008</v>
      </c>
      <c r="P19" s="613">
        <v>20569124</v>
      </c>
      <c r="Q19" s="614">
        <v>2081799</v>
      </c>
      <c r="R19" s="595">
        <v>23007953</v>
      </c>
      <c r="S19" s="614">
        <f>T19-L19-M19-N19-O19-P19-Q19-R19</f>
        <v>3040731</v>
      </c>
      <c r="T19" s="614">
        <v>196482919</v>
      </c>
      <c r="U19" s="617"/>
    </row>
    <row r="20" spans="11:21" ht="13.5">
      <c r="K20" s="611">
        <v>21</v>
      </c>
      <c r="L20" s="595">
        <v>2148815</v>
      </c>
      <c r="M20" s="613">
        <v>130210980</v>
      </c>
      <c r="N20" s="595">
        <v>1253978</v>
      </c>
      <c r="O20" s="595">
        <v>9412870</v>
      </c>
      <c r="P20" s="613">
        <v>19884906</v>
      </c>
      <c r="Q20" s="614">
        <v>1975648</v>
      </c>
      <c r="R20" s="595">
        <v>25459798</v>
      </c>
      <c r="S20" s="614">
        <v>3767144</v>
      </c>
      <c r="T20" s="614">
        <v>194114139</v>
      </c>
      <c r="U20" s="617"/>
    </row>
    <row r="21" spans="11:21" ht="13.5">
      <c r="K21" s="611">
        <v>20</v>
      </c>
      <c r="L21" s="614">
        <v>2255114</v>
      </c>
      <c r="M21" s="614">
        <v>126778796</v>
      </c>
      <c r="N21" s="614">
        <v>5338132</v>
      </c>
      <c r="O21" s="614">
        <v>9760790</v>
      </c>
      <c r="P21" s="614">
        <v>19200714</v>
      </c>
      <c r="Q21" s="614">
        <v>1870232</v>
      </c>
      <c r="R21" s="614">
        <v>23334918</v>
      </c>
      <c r="S21" s="614">
        <v>2213600</v>
      </c>
      <c r="T21" s="614">
        <v>190752296</v>
      </c>
      <c r="U21" s="617"/>
    </row>
    <row r="22" spans="11:21" ht="13.5">
      <c r="K22" s="611">
        <v>19</v>
      </c>
      <c r="L22" s="614">
        <v>2945999</v>
      </c>
      <c r="M22" s="614">
        <v>126285918</v>
      </c>
      <c r="N22" s="614">
        <v>32389320</v>
      </c>
      <c r="O22" s="614">
        <v>10992219</v>
      </c>
      <c r="P22" s="614">
        <v>18134072</v>
      </c>
      <c r="Q22" s="614">
        <v>1109622</v>
      </c>
      <c r="R22" s="614">
        <v>0</v>
      </c>
      <c r="S22" s="614">
        <v>2738899</v>
      </c>
      <c r="T22" s="614">
        <v>194596049</v>
      </c>
      <c r="U22" s="617"/>
    </row>
    <row r="23" spans="11:21" ht="13.5">
      <c r="K23" s="611">
        <v>18</v>
      </c>
      <c r="L23" s="614">
        <v>2225019</v>
      </c>
      <c r="M23" s="614">
        <v>117910250</v>
      </c>
      <c r="N23" s="614">
        <v>32834607</v>
      </c>
      <c r="O23" s="614">
        <v>11601164</v>
      </c>
      <c r="P23" s="614">
        <v>10263355</v>
      </c>
      <c r="Q23" s="614">
        <v>1340392</v>
      </c>
      <c r="R23" s="614">
        <v>0</v>
      </c>
      <c r="S23" s="614">
        <v>2576690</v>
      </c>
      <c r="T23" s="614">
        <v>178751477</v>
      </c>
      <c r="U23" s="617"/>
    </row>
    <row r="24" spans="11:21" ht="13.5">
      <c r="K24" s="618"/>
      <c r="L24" s="618"/>
      <c r="M24" s="618"/>
      <c r="N24" s="618"/>
      <c r="O24" s="618"/>
      <c r="P24" s="618"/>
      <c r="Q24" s="618"/>
      <c r="R24" s="618"/>
      <c r="S24" s="618"/>
      <c r="T24" s="618"/>
      <c r="U24" s="617"/>
    </row>
    <row r="25" spans="11:21" ht="27">
      <c r="K25" s="618" t="s">
        <v>82</v>
      </c>
      <c r="L25" s="619" t="s">
        <v>349</v>
      </c>
      <c r="M25" s="619" t="s">
        <v>337</v>
      </c>
      <c r="N25" s="619" t="s">
        <v>350</v>
      </c>
      <c r="O25" s="619" t="s">
        <v>340</v>
      </c>
      <c r="P25" s="619" t="s">
        <v>339</v>
      </c>
      <c r="Q25" s="619" t="s">
        <v>351</v>
      </c>
      <c r="R25" s="619" t="s">
        <v>338</v>
      </c>
      <c r="S25" s="619" t="s">
        <v>335</v>
      </c>
      <c r="T25" s="618" t="s">
        <v>348</v>
      </c>
      <c r="U25" s="617"/>
    </row>
    <row r="26" spans="11:21" ht="13.5">
      <c r="K26" s="611">
        <v>22</v>
      </c>
      <c r="L26" s="620">
        <f aca="true" t="shared" si="2" ref="L26:T30">L19/$T19%</f>
        <v>1.2119837246514034</v>
      </c>
      <c r="M26" s="620">
        <f t="shared" si="2"/>
        <v>68.71729038186776</v>
      </c>
      <c r="N26" s="620">
        <f t="shared" si="2"/>
        <v>0.16297854369722592</v>
      </c>
      <c r="O26" s="620">
        <f t="shared" si="2"/>
        <v>5.122077812779237</v>
      </c>
      <c r="P26" s="620">
        <f t="shared" si="2"/>
        <v>10.468657583410597</v>
      </c>
      <c r="Q26" s="620">
        <f t="shared" si="2"/>
        <v>1.0595317957384378</v>
      </c>
      <c r="R26" s="620">
        <f t="shared" si="2"/>
        <v>11.70989983103824</v>
      </c>
      <c r="S26" s="620">
        <f t="shared" si="2"/>
        <v>1.5475803268171113</v>
      </c>
      <c r="T26" s="620">
        <f t="shared" si="2"/>
        <v>100</v>
      </c>
      <c r="U26" s="617"/>
    </row>
    <row r="27" spans="11:21" ht="13.5">
      <c r="K27" s="611">
        <v>21</v>
      </c>
      <c r="L27" s="620">
        <f t="shared" si="2"/>
        <v>1.106985308267524</v>
      </c>
      <c r="M27" s="620">
        <f t="shared" si="2"/>
        <v>67.07959588662422</v>
      </c>
      <c r="N27" s="620">
        <f t="shared" si="2"/>
        <v>0.6460003410673759</v>
      </c>
      <c r="O27" s="620">
        <f t="shared" si="2"/>
        <v>4.84914187523455</v>
      </c>
      <c r="P27" s="620">
        <f t="shared" si="2"/>
        <v>10.243924580887949</v>
      </c>
      <c r="Q27" s="620">
        <f t="shared" si="2"/>
        <v>1.0177764536770812</v>
      </c>
      <c r="R27" s="620">
        <f t="shared" si="2"/>
        <v>13.115890543140704</v>
      </c>
      <c r="S27" s="620">
        <f t="shared" si="2"/>
        <v>1.9406850111006082</v>
      </c>
      <c r="T27" s="620">
        <f t="shared" si="2"/>
        <v>100</v>
      </c>
      <c r="U27" s="617"/>
    </row>
    <row r="28" spans="11:21" ht="13.5">
      <c r="K28" s="611">
        <v>20</v>
      </c>
      <c r="L28" s="620">
        <f t="shared" si="2"/>
        <v>1.1822211565935752</v>
      </c>
      <c r="M28" s="620">
        <f t="shared" si="2"/>
        <v>66.46252687831344</v>
      </c>
      <c r="N28" s="620">
        <f t="shared" si="2"/>
        <v>2.7984627770876216</v>
      </c>
      <c r="O28" s="620">
        <f t="shared" si="2"/>
        <v>5.116997385971176</v>
      </c>
      <c r="P28" s="620">
        <f t="shared" si="2"/>
        <v>10.065783952608362</v>
      </c>
      <c r="Q28" s="620">
        <f t="shared" si="2"/>
        <v>0.9804505839342558</v>
      </c>
      <c r="R28" s="620">
        <f t="shared" si="2"/>
        <v>12.233099411815205</v>
      </c>
      <c r="S28" s="620">
        <f t="shared" si="2"/>
        <v>1.160457853676372</v>
      </c>
      <c r="T28" s="620">
        <f t="shared" si="2"/>
        <v>100</v>
      </c>
      <c r="U28" s="617"/>
    </row>
    <row r="29" spans="11:21" ht="13.5">
      <c r="K29" s="611">
        <v>19</v>
      </c>
      <c r="L29" s="620">
        <f t="shared" si="2"/>
        <v>1.513904837810967</v>
      </c>
      <c r="M29" s="620">
        <f t="shared" si="2"/>
        <v>64.89644504550039</v>
      </c>
      <c r="N29" s="620">
        <f t="shared" si="2"/>
        <v>16.644387266053897</v>
      </c>
      <c r="O29" s="620">
        <f t="shared" si="2"/>
        <v>5.6487369895161645</v>
      </c>
      <c r="P29" s="620">
        <f t="shared" si="2"/>
        <v>9.31882846192833</v>
      </c>
      <c r="Q29" s="620">
        <f t="shared" si="2"/>
        <v>0.570218154840338</v>
      </c>
      <c r="R29" s="620">
        <f t="shared" si="2"/>
        <v>0</v>
      </c>
      <c r="S29" s="620">
        <f t="shared" si="2"/>
        <v>1.40747924434992</v>
      </c>
      <c r="T29" s="620">
        <f t="shared" si="2"/>
        <v>100</v>
      </c>
      <c r="U29" s="617"/>
    </row>
    <row r="30" spans="11:21" ht="13.5">
      <c r="K30" s="611">
        <v>18</v>
      </c>
      <c r="L30" s="620">
        <f t="shared" si="2"/>
        <v>1.2447555887887851</v>
      </c>
      <c r="M30" s="620">
        <f t="shared" si="2"/>
        <v>65.96323117374857</v>
      </c>
      <c r="N30" s="620">
        <f t="shared" si="2"/>
        <v>18.368859128364015</v>
      </c>
      <c r="O30" s="620">
        <f t="shared" si="2"/>
        <v>6.490108050967321</v>
      </c>
      <c r="P30" s="620">
        <f t="shared" si="2"/>
        <v>5.7416896197171</v>
      </c>
      <c r="Q30" s="620">
        <f t="shared" si="2"/>
        <v>0.7498634542751219</v>
      </c>
      <c r="R30" s="620">
        <f t="shared" si="2"/>
        <v>0</v>
      </c>
      <c r="S30" s="620">
        <f t="shared" si="2"/>
        <v>1.4414929841390904</v>
      </c>
      <c r="T30" s="620">
        <f t="shared" si="2"/>
        <v>100</v>
      </c>
      <c r="U30" s="617"/>
    </row>
    <row r="31" spans="11:20" ht="13.5">
      <c r="K31" s="593"/>
      <c r="L31" s="593"/>
      <c r="M31" s="593"/>
      <c r="N31" s="593"/>
      <c r="O31" s="593"/>
      <c r="P31" s="593"/>
      <c r="Q31" s="593"/>
      <c r="R31" s="593"/>
      <c r="S31" s="593"/>
      <c r="T31" s="593"/>
    </row>
    <row r="32" spans="11:20" ht="13.5">
      <c r="K32" s="593"/>
      <c r="L32" s="593"/>
      <c r="M32" s="593"/>
      <c r="N32" s="593"/>
      <c r="O32" s="593"/>
      <c r="P32" s="593"/>
      <c r="Q32" s="593"/>
      <c r="R32" s="593"/>
      <c r="S32" s="593"/>
      <c r="T32" s="593"/>
    </row>
    <row r="33" spans="11:20" ht="13.5">
      <c r="K33" s="593"/>
      <c r="L33" s="593"/>
      <c r="M33" s="593"/>
      <c r="N33" s="593"/>
      <c r="O33" s="593"/>
      <c r="P33" s="593"/>
      <c r="Q33" s="593"/>
      <c r="R33" s="593"/>
      <c r="S33" s="593"/>
      <c r="T33" s="593"/>
    </row>
    <row r="55" spans="16:25" ht="13.5">
      <c r="P55" s="609"/>
      <c r="Q55" s="609"/>
      <c r="R55" s="609"/>
      <c r="S55" s="609"/>
      <c r="T55" s="609"/>
      <c r="U55" s="609"/>
      <c r="V55" s="609"/>
      <c r="W55" s="609"/>
      <c r="X55" s="609"/>
      <c r="Y55" s="609"/>
    </row>
    <row r="56" spans="16:25" ht="13.5">
      <c r="P56" s="609"/>
      <c r="Q56" s="609"/>
      <c r="R56" s="609"/>
      <c r="S56" s="609"/>
      <c r="T56" s="609"/>
      <c r="U56" s="609"/>
      <c r="V56" s="609"/>
      <c r="W56" s="609"/>
      <c r="X56" s="609"/>
      <c r="Y56" s="609"/>
    </row>
    <row r="57" spans="16:25" ht="13.5">
      <c r="P57" s="609"/>
      <c r="Q57" s="609"/>
      <c r="R57" s="609"/>
      <c r="S57" s="609"/>
      <c r="T57" s="609"/>
      <c r="U57" s="609"/>
      <c r="V57" s="609"/>
      <c r="W57" s="609"/>
      <c r="X57" s="609"/>
      <c r="Y57" s="609"/>
    </row>
    <row r="58" spans="16:25" ht="13.5">
      <c r="P58" s="609"/>
      <c r="Q58" s="609"/>
      <c r="R58" s="609"/>
      <c r="S58" s="609"/>
      <c r="T58" s="609"/>
      <c r="U58" s="609"/>
      <c r="V58" s="609"/>
      <c r="W58" s="609"/>
      <c r="X58" s="609"/>
      <c r="Y58" s="609"/>
    </row>
    <row r="59" spans="16:25" ht="13.5">
      <c r="P59" s="609"/>
      <c r="Q59" s="609"/>
      <c r="R59" s="609"/>
      <c r="S59" s="609"/>
      <c r="T59" s="609"/>
      <c r="U59" s="609"/>
      <c r="V59" s="609"/>
      <c r="W59" s="609"/>
      <c r="X59" s="609"/>
      <c r="Y59" s="609"/>
    </row>
    <row r="60" spans="16:25" ht="13.5">
      <c r="P60" s="609"/>
      <c r="Q60" s="609"/>
      <c r="R60" s="609"/>
      <c r="S60" s="609"/>
      <c r="T60" s="609"/>
      <c r="U60" s="609"/>
      <c r="V60" s="609"/>
      <c r="W60" s="609"/>
      <c r="X60" s="609"/>
      <c r="Y60" s="609"/>
    </row>
    <row r="61" spans="16:25" ht="13.5">
      <c r="P61" s="609"/>
      <c r="Q61" s="609"/>
      <c r="R61" s="609"/>
      <c r="S61" s="609"/>
      <c r="T61" s="609"/>
      <c r="U61" s="609"/>
      <c r="V61" s="609"/>
      <c r="W61" s="609"/>
      <c r="X61" s="609"/>
      <c r="Y61" s="609"/>
    </row>
    <row r="62" spans="16:25" ht="13.5">
      <c r="P62" s="609"/>
      <c r="Q62" s="609"/>
      <c r="R62" s="609"/>
      <c r="S62" s="609"/>
      <c r="T62" s="609"/>
      <c r="U62" s="609"/>
      <c r="V62" s="609"/>
      <c r="W62" s="609"/>
      <c r="X62" s="609"/>
      <c r="Y62" s="609"/>
    </row>
    <row r="63" spans="16:25" ht="13.5">
      <c r="P63" s="609"/>
      <c r="Q63" s="609"/>
      <c r="R63" s="609"/>
      <c r="S63" s="609"/>
      <c r="T63" s="609"/>
      <c r="U63" s="609"/>
      <c r="V63" s="609"/>
      <c r="W63" s="609"/>
      <c r="X63" s="609"/>
      <c r="Y63" s="609"/>
    </row>
    <row r="64" spans="16:25" ht="13.5">
      <c r="P64" s="609"/>
      <c r="Q64" s="609"/>
      <c r="R64" s="609"/>
      <c r="S64" s="609"/>
      <c r="T64" s="609"/>
      <c r="U64" s="609"/>
      <c r="V64" s="609"/>
      <c r="W64" s="609"/>
      <c r="X64" s="609"/>
      <c r="Y64" s="609"/>
    </row>
    <row r="65" spans="16:25" ht="13.5">
      <c r="P65" s="609"/>
      <c r="Q65" s="609"/>
      <c r="R65" s="609"/>
      <c r="S65" s="609"/>
      <c r="T65" s="609"/>
      <c r="U65" s="609"/>
      <c r="V65" s="609"/>
      <c r="W65" s="609"/>
      <c r="X65" s="609"/>
      <c r="Y65" s="609"/>
    </row>
    <row r="66" spans="16:25" ht="13.5">
      <c r="P66" s="609"/>
      <c r="Q66" s="609"/>
      <c r="R66" s="609"/>
      <c r="S66" s="609"/>
      <c r="T66" s="609"/>
      <c r="U66" s="609"/>
      <c r="V66" s="609"/>
      <c r="W66" s="609"/>
      <c r="X66" s="609"/>
      <c r="Y66" s="609"/>
    </row>
    <row r="67" spans="16:25" ht="13.5">
      <c r="P67" s="609"/>
      <c r="Q67" s="609"/>
      <c r="R67" s="609"/>
      <c r="S67" s="609"/>
      <c r="T67" s="609"/>
      <c r="U67" s="609"/>
      <c r="V67" s="609"/>
      <c r="W67" s="609"/>
      <c r="X67" s="609"/>
      <c r="Y67" s="609"/>
    </row>
    <row r="68" spans="16:25" ht="13.5">
      <c r="P68" s="609"/>
      <c r="Q68" s="609"/>
      <c r="R68" s="609"/>
      <c r="S68" s="609"/>
      <c r="T68" s="609"/>
      <c r="U68" s="609"/>
      <c r="V68" s="609"/>
      <c r="W68" s="609"/>
      <c r="X68" s="609"/>
      <c r="Y68" s="609"/>
    </row>
    <row r="69" spans="16:25" ht="13.5">
      <c r="P69" s="609"/>
      <c r="Q69" s="609"/>
      <c r="R69" s="609"/>
      <c r="S69" s="609"/>
      <c r="T69" s="609"/>
      <c r="U69" s="609"/>
      <c r="V69" s="609"/>
      <c r="W69" s="609"/>
      <c r="X69" s="609"/>
      <c r="Y69" s="609"/>
    </row>
    <row r="70" spans="16:25" ht="13.5">
      <c r="P70" s="609"/>
      <c r="Q70" s="609"/>
      <c r="R70" s="609"/>
      <c r="S70" s="609"/>
      <c r="T70" s="609"/>
      <c r="U70" s="609"/>
      <c r="V70" s="609"/>
      <c r="W70" s="609"/>
      <c r="X70" s="609"/>
      <c r="Y70" s="609"/>
    </row>
    <row r="71" spans="16:25" ht="13.5">
      <c r="P71" s="609"/>
      <c r="Q71" s="609"/>
      <c r="R71" s="609"/>
      <c r="S71" s="609"/>
      <c r="T71" s="609"/>
      <c r="U71" s="609"/>
      <c r="V71" s="609"/>
      <c r="W71" s="609"/>
      <c r="X71" s="609"/>
      <c r="Y71" s="609"/>
    </row>
    <row r="72" spans="16:25" ht="13.5">
      <c r="P72" s="609"/>
      <c r="Q72" s="609"/>
      <c r="R72" s="609"/>
      <c r="S72" s="609"/>
      <c r="T72" s="609"/>
      <c r="U72" s="609"/>
      <c r="V72" s="609"/>
      <c r="W72" s="609"/>
      <c r="X72" s="609"/>
      <c r="Y72" s="609"/>
    </row>
    <row r="73" spans="16:25" ht="13.5">
      <c r="P73" s="609"/>
      <c r="Q73" s="609"/>
      <c r="R73" s="609"/>
      <c r="S73" s="609"/>
      <c r="T73" s="609"/>
      <c r="U73" s="609"/>
      <c r="V73" s="609"/>
      <c r="W73" s="609"/>
      <c r="X73" s="609"/>
      <c r="Y73" s="609"/>
    </row>
    <row r="74" spans="16:25" ht="13.5">
      <c r="P74" s="609"/>
      <c r="Q74" s="609"/>
      <c r="R74" s="609"/>
      <c r="S74" s="609"/>
      <c r="T74" s="609"/>
      <c r="U74" s="609"/>
      <c r="V74" s="609"/>
      <c r="W74" s="609"/>
      <c r="X74" s="609"/>
      <c r="Y74" s="609"/>
    </row>
    <row r="75" spans="16:25" ht="13.5">
      <c r="P75" s="609"/>
      <c r="Q75" s="609"/>
      <c r="R75" s="609"/>
      <c r="S75" s="609"/>
      <c r="T75" s="609"/>
      <c r="U75" s="609"/>
      <c r="V75" s="609"/>
      <c r="W75" s="609"/>
      <c r="X75" s="609"/>
      <c r="Y75" s="609"/>
    </row>
    <row r="76" spans="16:25" ht="13.5">
      <c r="P76" s="609"/>
      <c r="Q76" s="609"/>
      <c r="R76" s="609"/>
      <c r="S76" s="609"/>
      <c r="T76" s="609"/>
      <c r="U76" s="609"/>
      <c r="V76" s="609"/>
      <c r="W76" s="609"/>
      <c r="X76" s="609"/>
      <c r="Y76" s="609"/>
    </row>
    <row r="77" spans="16:25" ht="13.5">
      <c r="P77" s="609"/>
      <c r="Q77" s="609"/>
      <c r="R77" s="609"/>
      <c r="S77" s="609"/>
      <c r="T77" s="609"/>
      <c r="U77" s="609"/>
      <c r="V77" s="609"/>
      <c r="W77" s="609"/>
      <c r="X77" s="609"/>
      <c r="Y77" s="609"/>
    </row>
    <row r="78" spans="16:25" ht="13.5">
      <c r="P78" s="609"/>
      <c r="Q78" s="609"/>
      <c r="R78" s="609"/>
      <c r="S78" s="609"/>
      <c r="T78" s="609"/>
      <c r="U78" s="609"/>
      <c r="V78" s="609"/>
      <c r="W78" s="609"/>
      <c r="X78" s="609"/>
      <c r="Y78" s="609"/>
    </row>
    <row r="79" spans="16:25" ht="13.5">
      <c r="P79" s="609"/>
      <c r="Q79" s="609"/>
      <c r="R79" s="609"/>
      <c r="S79" s="609"/>
      <c r="T79" s="609"/>
      <c r="U79" s="609"/>
      <c r="V79" s="609"/>
      <c r="W79" s="609"/>
      <c r="X79" s="609"/>
      <c r="Y79" s="609"/>
    </row>
    <row r="80" spans="16:25" ht="13.5">
      <c r="P80" s="609"/>
      <c r="Q80" s="609"/>
      <c r="R80" s="609"/>
      <c r="S80" s="609"/>
      <c r="T80" s="609"/>
      <c r="U80" s="609"/>
      <c r="V80" s="609"/>
      <c r="W80" s="609"/>
      <c r="X80" s="609"/>
      <c r="Y80" s="609"/>
    </row>
    <row r="81" spans="16:25" ht="13.5">
      <c r="P81" s="609"/>
      <c r="Q81" s="609"/>
      <c r="R81" s="609"/>
      <c r="S81" s="609"/>
      <c r="T81" s="609"/>
      <c r="U81" s="609"/>
      <c r="V81" s="609"/>
      <c r="W81" s="609"/>
      <c r="X81" s="609"/>
      <c r="Y81" s="609"/>
    </row>
    <row r="82" spans="16:25" ht="13.5">
      <c r="P82" s="609"/>
      <c r="Q82" s="609"/>
      <c r="R82" s="609"/>
      <c r="S82" s="609"/>
      <c r="T82" s="609"/>
      <c r="U82" s="609"/>
      <c r="V82" s="609"/>
      <c r="W82" s="609"/>
      <c r="X82" s="609"/>
      <c r="Y82" s="609"/>
    </row>
    <row r="83" spans="16:25" ht="13.5">
      <c r="P83" s="609"/>
      <c r="Q83" s="609"/>
      <c r="R83" s="609"/>
      <c r="S83" s="609"/>
      <c r="T83" s="609"/>
      <c r="U83" s="609"/>
      <c r="V83" s="609"/>
      <c r="W83" s="609"/>
      <c r="X83" s="609"/>
      <c r="Y83" s="609"/>
    </row>
    <row r="84" spans="16:25" ht="13.5">
      <c r="P84" s="609"/>
      <c r="Q84" s="609"/>
      <c r="R84" s="609"/>
      <c r="S84" s="609"/>
      <c r="T84" s="609"/>
      <c r="U84" s="609"/>
      <c r="V84" s="609"/>
      <c r="W84" s="609"/>
      <c r="X84" s="609"/>
      <c r="Y84" s="609"/>
    </row>
  </sheetData>
  <sheetProtection/>
  <printOptions horizontalCentered="1"/>
  <pageMargins left="0.5905511811023623" right="0.5905511811023623" top="0.56" bottom="0.45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U65"/>
  <sheetViews>
    <sheetView zoomScale="75" zoomScaleNormal="75" zoomScalePageLayoutView="0" workbookViewId="0" topLeftCell="A1">
      <selection activeCell="M42" sqref="M42"/>
    </sheetView>
  </sheetViews>
  <sheetFormatPr defaultColWidth="13.296875" defaultRowHeight="14.25"/>
  <cols>
    <col min="1" max="1" width="6.59765625" style="451" customWidth="1"/>
    <col min="2" max="2" width="13.59765625" style="451" customWidth="1"/>
    <col min="3" max="3" width="18.09765625" style="451" bestFit="1" customWidth="1"/>
    <col min="4" max="4" width="9.09765625" style="451" customWidth="1"/>
    <col min="5" max="5" width="13.59765625" style="451" customWidth="1"/>
    <col min="6" max="6" width="9.19921875" style="451" customWidth="1"/>
    <col min="7" max="7" width="13.59765625" style="451" customWidth="1"/>
    <col min="8" max="8" width="9.19921875" style="451" customWidth="1"/>
    <col min="9" max="10" width="12.59765625" style="451" customWidth="1"/>
    <col min="11" max="11" width="18.3984375" style="451" customWidth="1"/>
    <col min="12" max="12" width="9.59765625" style="451" customWidth="1"/>
    <col min="13" max="16384" width="13.19921875" style="451" customWidth="1"/>
  </cols>
  <sheetData>
    <row r="1" spans="1:11" ht="15" customHeight="1">
      <c r="A1" s="450"/>
      <c r="B1" s="450"/>
      <c r="C1" s="450"/>
      <c r="D1" s="450"/>
      <c r="E1" s="450"/>
      <c r="F1" s="450"/>
      <c r="G1" s="450"/>
      <c r="H1" s="450"/>
      <c r="I1" s="450"/>
      <c r="J1" s="450"/>
      <c r="K1" s="450"/>
    </row>
    <row r="2" spans="1:11" ht="30" customHeight="1">
      <c r="A2" s="452" t="s">
        <v>352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</row>
    <row r="3" spans="1:11" ht="27.75" customHeight="1">
      <c r="A3" s="450"/>
      <c r="B3" s="450"/>
      <c r="C3" s="450"/>
      <c r="D3" s="450"/>
      <c r="E3" s="450"/>
      <c r="F3" s="450"/>
      <c r="G3" s="450"/>
      <c r="H3" s="450"/>
      <c r="I3" s="450"/>
      <c r="J3" s="450"/>
      <c r="K3" s="450"/>
    </row>
    <row r="4" spans="1:11" ht="28.5" customHeight="1">
      <c r="A4" s="453" t="s">
        <v>353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</row>
    <row r="5" spans="1:11" ht="22.5" customHeight="1">
      <c r="A5" s="450" t="s">
        <v>354</v>
      </c>
      <c r="B5" s="450"/>
      <c r="C5" s="450"/>
      <c r="D5" s="450"/>
      <c r="E5" s="450"/>
      <c r="F5" s="450"/>
      <c r="G5" s="450"/>
      <c r="H5" s="450"/>
      <c r="I5" s="450"/>
      <c r="J5" s="450"/>
      <c r="K5" s="450"/>
    </row>
    <row r="6" spans="1:11" ht="27.75" customHeight="1">
      <c r="A6" s="453" t="s">
        <v>355</v>
      </c>
      <c r="B6" s="450"/>
      <c r="C6" s="450"/>
      <c r="D6" s="450"/>
      <c r="E6" s="450"/>
      <c r="F6" s="450"/>
      <c r="G6" s="450"/>
      <c r="H6" s="450"/>
      <c r="I6" s="450"/>
      <c r="J6" s="450"/>
      <c r="K6" s="450"/>
    </row>
    <row r="7" spans="1:11" ht="19.5" customHeight="1">
      <c r="A7" s="453"/>
      <c r="B7" s="450"/>
      <c r="C7" s="450"/>
      <c r="D7" s="450"/>
      <c r="E7" s="450"/>
      <c r="F7" s="450"/>
      <c r="G7" s="450"/>
      <c r="H7" s="450"/>
      <c r="I7" s="450"/>
      <c r="J7" s="450"/>
      <c r="K7" s="450"/>
    </row>
    <row r="8" spans="1:11" ht="23.25" customHeight="1">
      <c r="A8" s="453" t="s">
        <v>356</v>
      </c>
      <c r="B8" s="450"/>
      <c r="C8" s="450"/>
      <c r="D8" s="450"/>
      <c r="E8" s="450"/>
      <c r="F8" s="450"/>
      <c r="G8" s="450"/>
      <c r="H8" s="450"/>
      <c r="I8" s="450"/>
      <c r="J8" s="450"/>
      <c r="K8" s="450"/>
    </row>
    <row r="9" spans="1:11" ht="23.25" customHeight="1">
      <c r="A9" s="453" t="s">
        <v>357</v>
      </c>
      <c r="B9" s="450"/>
      <c r="C9" s="450"/>
      <c r="D9" s="450"/>
      <c r="E9" s="450"/>
      <c r="F9" s="450"/>
      <c r="G9" s="450"/>
      <c r="H9" s="450"/>
      <c r="I9" s="450"/>
      <c r="J9" s="450"/>
      <c r="K9" s="450"/>
    </row>
    <row r="10" spans="1:11" ht="22.5" customHeight="1">
      <c r="A10" s="453" t="s">
        <v>358</v>
      </c>
      <c r="B10" s="450"/>
      <c r="C10" s="450"/>
      <c r="D10" s="450"/>
      <c r="E10" s="450"/>
      <c r="F10" s="450"/>
      <c r="G10" s="450"/>
      <c r="H10" s="450"/>
      <c r="I10" s="450"/>
      <c r="J10" s="450"/>
      <c r="K10" s="450"/>
    </row>
    <row r="11" spans="1:11" ht="27.75" customHeight="1">
      <c r="A11" s="453" t="s">
        <v>359</v>
      </c>
      <c r="B11" s="450"/>
      <c r="C11" s="450"/>
      <c r="D11" s="450"/>
      <c r="E11" s="450"/>
      <c r="F11" s="450"/>
      <c r="G11" s="450"/>
      <c r="H11" s="450"/>
      <c r="I11" s="450"/>
      <c r="J11" s="450"/>
      <c r="K11" s="450"/>
    </row>
    <row r="12" spans="1:11" ht="21.75" customHeight="1">
      <c r="A12" s="791" t="s">
        <v>360</v>
      </c>
      <c r="B12" s="791"/>
      <c r="C12" s="791"/>
      <c r="D12" s="791"/>
      <c r="E12" s="791"/>
      <c r="F12" s="791"/>
      <c r="G12" s="791"/>
      <c r="H12" s="791"/>
      <c r="I12" s="791"/>
      <c r="J12" s="791"/>
      <c r="K12" s="791"/>
    </row>
    <row r="13" spans="1:11" ht="21.75" customHeight="1">
      <c r="A13" s="454"/>
      <c r="B13" s="454"/>
      <c r="C13" s="454"/>
      <c r="D13" s="454"/>
      <c r="E13" s="454"/>
      <c r="F13" s="454"/>
      <c r="G13" s="454"/>
      <c r="H13" s="454"/>
      <c r="I13" s="454"/>
      <c r="J13" s="454"/>
      <c r="K13" s="454"/>
    </row>
    <row r="14" spans="1:11" ht="30" customHeight="1" thickBot="1">
      <c r="A14" s="455" t="s">
        <v>361</v>
      </c>
      <c r="B14" s="456"/>
      <c r="C14" s="450"/>
      <c r="D14" s="450"/>
      <c r="E14" s="450"/>
      <c r="F14" s="450"/>
      <c r="G14" s="450"/>
      <c r="H14" s="450"/>
      <c r="I14" s="450"/>
      <c r="J14" s="450"/>
      <c r="K14" s="450"/>
    </row>
    <row r="15" spans="1:11" ht="18" customHeight="1">
      <c r="A15" s="457"/>
      <c r="B15" s="458"/>
      <c r="C15" s="459"/>
      <c r="D15" s="460"/>
      <c r="E15" s="459"/>
      <c r="F15" s="460"/>
      <c r="G15" s="459"/>
      <c r="H15" s="460"/>
      <c r="I15" s="459"/>
      <c r="J15" s="460"/>
      <c r="K15" s="457"/>
    </row>
    <row r="16" spans="1:11" ht="18" customHeight="1">
      <c r="A16" s="461"/>
      <c r="B16" s="462"/>
      <c r="C16" s="463" t="s">
        <v>362</v>
      </c>
      <c r="D16" s="464"/>
      <c r="E16" s="792" t="s">
        <v>363</v>
      </c>
      <c r="F16" s="793"/>
      <c r="G16" s="792" t="s">
        <v>364</v>
      </c>
      <c r="H16" s="793"/>
      <c r="I16" s="463" t="s">
        <v>365</v>
      </c>
      <c r="J16" s="464"/>
      <c r="K16" s="465" t="s">
        <v>280</v>
      </c>
    </row>
    <row r="17" spans="1:11" ht="18" customHeight="1">
      <c r="A17" s="465"/>
      <c r="B17" s="466"/>
      <c r="C17" s="463" t="s">
        <v>366</v>
      </c>
      <c r="D17" s="464"/>
      <c r="E17" s="463" t="s">
        <v>366</v>
      </c>
      <c r="F17" s="464"/>
      <c r="G17" s="463" t="s">
        <v>366</v>
      </c>
      <c r="H17" s="464"/>
      <c r="I17" s="467"/>
      <c r="J17" s="468"/>
      <c r="K17" s="469"/>
    </row>
    <row r="18" spans="1:11" s="474" customFormat="1" ht="18" customHeight="1" thickBot="1">
      <c r="A18" s="461" t="s">
        <v>13</v>
      </c>
      <c r="B18" s="462" t="s">
        <v>367</v>
      </c>
      <c r="C18" s="470"/>
      <c r="D18" s="464"/>
      <c r="E18" s="463"/>
      <c r="F18" s="464"/>
      <c r="G18" s="463"/>
      <c r="H18" s="464"/>
      <c r="I18" s="471"/>
      <c r="J18" s="472"/>
      <c r="K18" s="473" t="s">
        <v>368</v>
      </c>
    </row>
    <row r="19" spans="1:11" s="474" customFormat="1" ht="18" customHeight="1">
      <c r="A19" s="465"/>
      <c r="B19" s="469"/>
      <c r="C19" s="466"/>
      <c r="D19" s="475"/>
      <c r="E19" s="466"/>
      <c r="F19" s="475"/>
      <c r="G19" s="466"/>
      <c r="H19" s="475"/>
      <c r="I19" s="476"/>
      <c r="J19" s="477"/>
      <c r="K19" s="465"/>
    </row>
    <row r="20" spans="1:11" ht="18" customHeight="1">
      <c r="A20" s="465"/>
      <c r="B20" s="469"/>
      <c r="C20" s="462"/>
      <c r="D20" s="478" t="s">
        <v>171</v>
      </c>
      <c r="E20" s="462"/>
      <c r="F20" s="478" t="s">
        <v>171</v>
      </c>
      <c r="G20" s="462"/>
      <c r="H20" s="478" t="s">
        <v>171</v>
      </c>
      <c r="I20" s="479" t="s">
        <v>369</v>
      </c>
      <c r="J20" s="480" t="s">
        <v>370</v>
      </c>
      <c r="K20" s="465" t="s">
        <v>371</v>
      </c>
    </row>
    <row r="21" spans="1:11" ht="18" customHeight="1" thickBot="1">
      <c r="A21" s="481"/>
      <c r="B21" s="482"/>
      <c r="C21" s="483"/>
      <c r="D21" s="484"/>
      <c r="E21" s="483"/>
      <c r="F21" s="484"/>
      <c r="G21" s="483"/>
      <c r="H21" s="484"/>
      <c r="I21" s="485"/>
      <c r="J21" s="477"/>
      <c r="K21" s="481"/>
    </row>
    <row r="22" spans="1:11" ht="18" customHeight="1">
      <c r="A22" s="486"/>
      <c r="B22" s="487"/>
      <c r="C22" s="488" t="s">
        <v>133</v>
      </c>
      <c r="D22" s="489" t="s">
        <v>372</v>
      </c>
      <c r="E22" s="488" t="s">
        <v>373</v>
      </c>
      <c r="F22" s="490" t="s">
        <v>374</v>
      </c>
      <c r="G22" s="488" t="s">
        <v>373</v>
      </c>
      <c r="H22" s="490" t="s">
        <v>374</v>
      </c>
      <c r="I22" s="491" t="s">
        <v>374</v>
      </c>
      <c r="J22" s="490" t="s">
        <v>374</v>
      </c>
      <c r="K22" s="492" t="s">
        <v>133</v>
      </c>
    </row>
    <row r="23" spans="1:11" ht="28.5" customHeight="1">
      <c r="A23" s="493"/>
      <c r="B23" s="494" t="s">
        <v>375</v>
      </c>
      <c r="C23" s="495">
        <v>61499266</v>
      </c>
      <c r="D23" s="496">
        <v>101.7</v>
      </c>
      <c r="E23" s="495">
        <v>141893</v>
      </c>
      <c r="F23" s="496">
        <v>100.7</v>
      </c>
      <c r="G23" s="495">
        <v>73516</v>
      </c>
      <c r="H23" s="497">
        <v>102</v>
      </c>
      <c r="I23" s="498">
        <v>93.7</v>
      </c>
      <c r="J23" s="499">
        <v>14.06</v>
      </c>
      <c r="K23" s="500">
        <v>13603919</v>
      </c>
    </row>
    <row r="24" spans="1:11" ht="28.5" customHeight="1">
      <c r="A24" s="493" t="s">
        <v>139</v>
      </c>
      <c r="B24" s="462" t="s">
        <v>376</v>
      </c>
      <c r="C24" s="495">
        <v>5239361</v>
      </c>
      <c r="D24" s="496">
        <v>97.9</v>
      </c>
      <c r="E24" s="495">
        <v>246593</v>
      </c>
      <c r="F24" s="496">
        <v>99.9</v>
      </c>
      <c r="G24" s="495">
        <v>95618</v>
      </c>
      <c r="H24" s="497">
        <v>100.5</v>
      </c>
      <c r="I24" s="498">
        <v>100</v>
      </c>
      <c r="J24" s="501" t="s">
        <v>95</v>
      </c>
      <c r="K24" s="500">
        <v>0</v>
      </c>
    </row>
    <row r="25" spans="1:11" ht="28.5" customHeight="1" thickBot="1">
      <c r="A25" s="502"/>
      <c r="B25" s="503" t="s">
        <v>17</v>
      </c>
      <c r="C25" s="504">
        <v>66738627</v>
      </c>
      <c r="D25" s="505">
        <v>101.4</v>
      </c>
      <c r="E25" s="504">
        <v>146785</v>
      </c>
      <c r="F25" s="505">
        <v>100.5</v>
      </c>
      <c r="G25" s="504">
        <v>74874</v>
      </c>
      <c r="H25" s="506">
        <v>101.9</v>
      </c>
      <c r="I25" s="507">
        <v>94.19</v>
      </c>
      <c r="J25" s="508">
        <v>14.06</v>
      </c>
      <c r="K25" s="509">
        <v>13603919</v>
      </c>
    </row>
    <row r="26" spans="1:11" ht="28.5" customHeight="1">
      <c r="A26" s="493"/>
      <c r="B26" s="494" t="s">
        <v>375</v>
      </c>
      <c r="C26" s="495">
        <v>62499451</v>
      </c>
      <c r="D26" s="496">
        <v>101.6</v>
      </c>
      <c r="E26" s="495">
        <v>144298</v>
      </c>
      <c r="F26" s="496">
        <v>101.7</v>
      </c>
      <c r="G26" s="495">
        <v>75687</v>
      </c>
      <c r="H26" s="497">
        <v>103</v>
      </c>
      <c r="I26" s="498">
        <v>93.81</v>
      </c>
      <c r="J26" s="510">
        <v>14.63</v>
      </c>
      <c r="K26" s="500">
        <v>13505413</v>
      </c>
    </row>
    <row r="27" spans="1:11" ht="28.5" customHeight="1">
      <c r="A27" s="493" t="s">
        <v>140</v>
      </c>
      <c r="B27" s="462" t="s">
        <v>376</v>
      </c>
      <c r="C27" s="495">
        <v>5194692</v>
      </c>
      <c r="D27" s="496">
        <v>99.1</v>
      </c>
      <c r="E27" s="495">
        <v>247013</v>
      </c>
      <c r="F27" s="496">
        <v>100.2</v>
      </c>
      <c r="G27" s="495">
        <v>96121</v>
      </c>
      <c r="H27" s="497">
        <v>100.5</v>
      </c>
      <c r="I27" s="498">
        <v>100</v>
      </c>
      <c r="J27" s="501" t="s">
        <v>95</v>
      </c>
      <c r="K27" s="500">
        <v>0</v>
      </c>
    </row>
    <row r="28" spans="1:11" ht="28.5" customHeight="1" thickBot="1">
      <c r="A28" s="502"/>
      <c r="B28" s="503" t="s">
        <v>17</v>
      </c>
      <c r="C28" s="504">
        <v>67694143</v>
      </c>
      <c r="D28" s="505">
        <v>101.4</v>
      </c>
      <c r="E28" s="504">
        <v>149054</v>
      </c>
      <c r="F28" s="505">
        <v>101.5</v>
      </c>
      <c r="G28" s="504">
        <v>76942</v>
      </c>
      <c r="H28" s="506">
        <v>102.8</v>
      </c>
      <c r="I28" s="511">
        <v>94.29</v>
      </c>
      <c r="J28" s="512">
        <v>14.63</v>
      </c>
      <c r="K28" s="509">
        <v>13505413</v>
      </c>
    </row>
    <row r="29" spans="1:11" ht="28.5" customHeight="1">
      <c r="A29" s="493"/>
      <c r="B29" s="494" t="s">
        <v>375</v>
      </c>
      <c r="C29" s="495">
        <v>49934369</v>
      </c>
      <c r="D29" s="496">
        <v>79.9</v>
      </c>
      <c r="E29" s="495">
        <v>155393</v>
      </c>
      <c r="F29" s="496">
        <v>107.7</v>
      </c>
      <c r="G29" s="495">
        <v>85794</v>
      </c>
      <c r="H29" s="497">
        <v>113.4</v>
      </c>
      <c r="I29" s="498">
        <v>92.08</v>
      </c>
      <c r="J29" s="510">
        <v>14.47</v>
      </c>
      <c r="K29" s="500">
        <v>13281070</v>
      </c>
    </row>
    <row r="30" spans="1:11" ht="28.5" customHeight="1">
      <c r="A30" s="493" t="s">
        <v>141</v>
      </c>
      <c r="B30" s="462" t="s">
        <v>376</v>
      </c>
      <c r="C30" s="495">
        <v>4872955</v>
      </c>
      <c r="D30" s="496">
        <v>93.8</v>
      </c>
      <c r="E30" s="495">
        <v>218098</v>
      </c>
      <c r="F30" s="496">
        <v>88.3</v>
      </c>
      <c r="G30" s="495">
        <v>100480</v>
      </c>
      <c r="H30" s="497">
        <v>104.5</v>
      </c>
      <c r="I30" s="498">
        <v>100</v>
      </c>
      <c r="J30" s="501" t="s">
        <v>95</v>
      </c>
      <c r="K30" s="500">
        <v>0</v>
      </c>
    </row>
    <row r="31" spans="1:11" ht="28.5" customHeight="1" thickBot="1">
      <c r="A31" s="502"/>
      <c r="B31" s="503" t="s">
        <v>17</v>
      </c>
      <c r="C31" s="504">
        <v>54807324</v>
      </c>
      <c r="D31" s="505">
        <v>81</v>
      </c>
      <c r="E31" s="504">
        <v>159470</v>
      </c>
      <c r="F31" s="505">
        <v>107</v>
      </c>
      <c r="G31" s="504">
        <v>86923</v>
      </c>
      <c r="H31" s="506">
        <v>113</v>
      </c>
      <c r="I31" s="511">
        <v>92.79</v>
      </c>
      <c r="J31" s="512">
        <v>14.47</v>
      </c>
      <c r="K31" s="509">
        <v>13281070</v>
      </c>
    </row>
    <row r="32" spans="1:11" ht="28.5" customHeight="1">
      <c r="A32" s="493"/>
      <c r="B32" s="494" t="s">
        <v>375</v>
      </c>
      <c r="C32" s="495">
        <v>50593646</v>
      </c>
      <c r="D32" s="496">
        <f aca="true" t="shared" si="0" ref="D32:D37">ROUND(C32/C29*100,1)</f>
        <v>101.3</v>
      </c>
      <c r="E32" s="495">
        <v>156306</v>
      </c>
      <c r="F32" s="496">
        <f aca="true" t="shared" si="1" ref="F32:F37">ROUND(E32/E29*100,1)</f>
        <v>100.6</v>
      </c>
      <c r="G32" s="495">
        <v>86700</v>
      </c>
      <c r="H32" s="497">
        <f aca="true" t="shared" si="2" ref="H32:H37">ROUND(G32/G29*100,1)</f>
        <v>101.1</v>
      </c>
      <c r="I32" s="498">
        <v>91.38</v>
      </c>
      <c r="J32" s="510">
        <v>14.33</v>
      </c>
      <c r="K32" s="500">
        <v>13624652</v>
      </c>
    </row>
    <row r="33" spans="1:11" ht="28.5" customHeight="1">
      <c r="A33" s="493" t="s">
        <v>377</v>
      </c>
      <c r="B33" s="462" t="s">
        <v>376</v>
      </c>
      <c r="C33" s="495">
        <v>4816192</v>
      </c>
      <c r="D33" s="496">
        <f t="shared" si="0"/>
        <v>98.8</v>
      </c>
      <c r="E33" s="495">
        <v>218997</v>
      </c>
      <c r="F33" s="496">
        <f t="shared" si="1"/>
        <v>100.4</v>
      </c>
      <c r="G33" s="495">
        <v>100723</v>
      </c>
      <c r="H33" s="497">
        <f t="shared" si="2"/>
        <v>100.2</v>
      </c>
      <c r="I33" s="498">
        <v>100</v>
      </c>
      <c r="J33" s="501" t="s">
        <v>95</v>
      </c>
      <c r="K33" s="500">
        <v>0</v>
      </c>
    </row>
    <row r="34" spans="1:16" s="474" customFormat="1" ht="28.5" customHeight="1" thickBot="1">
      <c r="A34" s="502"/>
      <c r="B34" s="503" t="s">
        <v>17</v>
      </c>
      <c r="C34" s="504">
        <f>SUM(C32:C33)</f>
        <v>55409838</v>
      </c>
      <c r="D34" s="505">
        <f t="shared" si="0"/>
        <v>101.1</v>
      </c>
      <c r="E34" s="504">
        <v>160294</v>
      </c>
      <c r="F34" s="505">
        <f t="shared" si="1"/>
        <v>100.5</v>
      </c>
      <c r="G34" s="504">
        <v>87762</v>
      </c>
      <c r="H34" s="506">
        <f t="shared" si="2"/>
        <v>101</v>
      </c>
      <c r="I34" s="511">
        <v>92.13</v>
      </c>
      <c r="J34" s="512">
        <v>14.33</v>
      </c>
      <c r="K34" s="509">
        <v>13624652</v>
      </c>
      <c r="P34" s="451"/>
    </row>
    <row r="35" spans="1:11" ht="28.5" customHeight="1">
      <c r="A35" s="513"/>
      <c r="B35" s="487" t="s">
        <v>375</v>
      </c>
      <c r="C35" s="514">
        <v>47133678</v>
      </c>
      <c r="D35" s="496">
        <f t="shared" si="0"/>
        <v>93.2</v>
      </c>
      <c r="E35" s="514">
        <v>146374</v>
      </c>
      <c r="F35" s="496">
        <f t="shared" si="1"/>
        <v>93.6</v>
      </c>
      <c r="G35" s="514">
        <v>81783</v>
      </c>
      <c r="H35" s="497">
        <f t="shared" si="2"/>
        <v>94.3</v>
      </c>
      <c r="I35" s="515">
        <v>92.25</v>
      </c>
      <c r="J35" s="516">
        <v>14.83</v>
      </c>
      <c r="K35" s="517">
        <v>13477014</v>
      </c>
    </row>
    <row r="36" spans="1:11" ht="28.5" customHeight="1">
      <c r="A36" s="493" t="s">
        <v>378</v>
      </c>
      <c r="B36" s="462" t="s">
        <v>376</v>
      </c>
      <c r="C36" s="495">
        <v>4700601</v>
      </c>
      <c r="D36" s="496">
        <f t="shared" si="0"/>
        <v>97.6</v>
      </c>
      <c r="E36" s="495">
        <v>219040</v>
      </c>
      <c r="F36" s="496">
        <f t="shared" si="1"/>
        <v>100</v>
      </c>
      <c r="G36" s="495">
        <v>101060</v>
      </c>
      <c r="H36" s="497">
        <f t="shared" si="2"/>
        <v>100.3</v>
      </c>
      <c r="I36" s="498">
        <v>100</v>
      </c>
      <c r="J36" s="501" t="s">
        <v>95</v>
      </c>
      <c r="K36" s="500">
        <v>0</v>
      </c>
    </row>
    <row r="37" spans="1:11" ht="28.5" customHeight="1" thickBot="1">
      <c r="A37" s="502"/>
      <c r="B37" s="503" t="s">
        <v>17</v>
      </c>
      <c r="C37" s="504">
        <f>SUM(C35:C36)</f>
        <v>51834279</v>
      </c>
      <c r="D37" s="505">
        <f t="shared" si="0"/>
        <v>93.5</v>
      </c>
      <c r="E37" s="504">
        <v>150914</v>
      </c>
      <c r="F37" s="505">
        <f t="shared" si="1"/>
        <v>94.1</v>
      </c>
      <c r="G37" s="504">
        <v>83223</v>
      </c>
      <c r="H37" s="506">
        <f t="shared" si="2"/>
        <v>94.8</v>
      </c>
      <c r="I37" s="507">
        <v>92.95</v>
      </c>
      <c r="J37" s="508">
        <f>J35</f>
        <v>14.83</v>
      </c>
      <c r="K37" s="509">
        <f>K35</f>
        <v>13477014</v>
      </c>
    </row>
    <row r="40" spans="13:21" ht="17.25">
      <c r="M40" s="474"/>
      <c r="N40" s="474"/>
      <c r="O40" s="474"/>
      <c r="P40" s="474"/>
      <c r="Q40" s="474"/>
      <c r="R40" s="474"/>
      <c r="S40" s="474"/>
      <c r="T40" s="474"/>
      <c r="U40" s="474"/>
    </row>
    <row r="41" spans="13:21" ht="17.25">
      <c r="M41" s="621"/>
      <c r="N41" s="790"/>
      <c r="O41" s="790"/>
      <c r="P41" s="790"/>
      <c r="Q41" s="790"/>
      <c r="R41" s="790"/>
      <c r="S41" s="474"/>
      <c r="T41" s="474"/>
      <c r="U41" s="474"/>
    </row>
    <row r="42" spans="13:21" ht="17.25">
      <c r="M42" s="621"/>
      <c r="N42" s="790"/>
      <c r="O42" s="790"/>
      <c r="P42" s="790"/>
      <c r="Q42" s="790"/>
      <c r="R42" s="790"/>
      <c r="S42" s="474"/>
      <c r="T42" s="474"/>
      <c r="U42" s="474"/>
    </row>
    <row r="43" spans="13:21" ht="17.25">
      <c r="M43" s="621"/>
      <c r="N43" s="622"/>
      <c r="O43" s="622"/>
      <c r="P43" s="622"/>
      <c r="Q43" s="623"/>
      <c r="R43" s="623"/>
      <c r="S43" s="474"/>
      <c r="T43" s="474"/>
      <c r="U43" s="474"/>
    </row>
    <row r="44" spans="13:21" ht="17.25">
      <c r="M44" s="621"/>
      <c r="N44" s="622"/>
      <c r="O44" s="622"/>
      <c r="P44" s="622"/>
      <c r="Q44" s="623"/>
      <c r="R44" s="623"/>
      <c r="S44" s="474"/>
      <c r="T44" s="474"/>
      <c r="U44" s="474"/>
    </row>
    <row r="45" spans="13:21" ht="17.25">
      <c r="M45" s="621"/>
      <c r="N45" s="622"/>
      <c r="O45" s="622"/>
      <c r="P45" s="622"/>
      <c r="Q45" s="623"/>
      <c r="R45" s="623"/>
      <c r="S45" s="474"/>
      <c r="T45" s="474"/>
      <c r="U45" s="474"/>
    </row>
    <row r="46" spans="13:21" ht="17.25">
      <c r="M46" s="621"/>
      <c r="N46" s="622"/>
      <c r="O46" s="622"/>
      <c r="P46" s="624"/>
      <c r="Q46" s="623"/>
      <c r="R46" s="623"/>
      <c r="S46" s="474"/>
      <c r="T46" s="474"/>
      <c r="U46" s="474"/>
    </row>
    <row r="47" spans="13:21" ht="17.25">
      <c r="M47" s="621"/>
      <c r="N47" s="622"/>
      <c r="O47" s="622"/>
      <c r="P47" s="624"/>
      <c r="Q47" s="623"/>
      <c r="R47" s="623"/>
      <c r="S47" s="474"/>
      <c r="T47" s="474"/>
      <c r="U47" s="474"/>
    </row>
    <row r="48" spans="13:21" ht="17.25">
      <c r="M48" s="474"/>
      <c r="N48" s="474"/>
      <c r="O48" s="474"/>
      <c r="P48" s="474"/>
      <c r="Q48" s="474"/>
      <c r="R48" s="474"/>
      <c r="S48" s="474"/>
      <c r="T48" s="474"/>
      <c r="U48" s="474"/>
    </row>
    <row r="65" ht="17.25">
      <c r="G65" s="451" t="s">
        <v>379</v>
      </c>
    </row>
  </sheetData>
  <sheetProtection/>
  <mergeCells count="8">
    <mergeCell ref="Q41:Q42"/>
    <mergeCell ref="R41:R42"/>
    <mergeCell ref="A12:K12"/>
    <mergeCell ref="E16:F16"/>
    <mergeCell ref="G16:H16"/>
    <mergeCell ref="N41:N42"/>
    <mergeCell ref="O41:O42"/>
    <mergeCell ref="P41:P42"/>
  </mergeCells>
  <printOptions horizontalCentered="1"/>
  <pageMargins left="0.5905511811023623" right="0.5905511811023623" top="0.7874015748031497" bottom="0.7874015748031497" header="0" footer="0"/>
  <pageSetup fitToHeight="1" fitToWidth="1" horizontalDpi="600" verticalDpi="600" orientation="portrait" paperSize="9" scale="4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71"/>
  <sheetViews>
    <sheetView zoomScalePageLayoutView="0" workbookViewId="0" topLeftCell="A1">
      <selection activeCell="I8" sqref="I8"/>
    </sheetView>
  </sheetViews>
  <sheetFormatPr defaultColWidth="8.796875" defaultRowHeight="17.25" customHeight="1"/>
  <cols>
    <col min="1" max="1" width="1" style="78" customWidth="1"/>
    <col min="2" max="2" width="4.3984375" style="78" customWidth="1"/>
    <col min="3" max="3" width="13.69921875" style="78" customWidth="1"/>
    <col min="4" max="4" width="7.5" style="78" customWidth="1"/>
    <col min="5" max="5" width="13.69921875" style="78" customWidth="1"/>
    <col min="6" max="6" width="7.5" style="78" customWidth="1"/>
    <col min="7" max="7" width="13.69921875" style="78" customWidth="1"/>
    <col min="8" max="8" width="7.5" style="78" customWidth="1"/>
    <col min="9" max="9" width="13.69921875" style="78" customWidth="1"/>
    <col min="10" max="10" width="7.5" style="78" customWidth="1"/>
    <col min="11" max="11" width="1.4921875" style="78" customWidth="1"/>
    <col min="12" max="12" width="4.5" style="78" customWidth="1"/>
    <col min="13" max="13" width="3.5" style="78" bestFit="1" customWidth="1"/>
    <col min="14" max="16384" width="8.69921875" style="78" customWidth="1"/>
  </cols>
  <sheetData>
    <row r="1" ht="9" customHeight="1">
      <c r="A1" s="78" t="s">
        <v>80</v>
      </c>
    </row>
    <row r="2" ht="17.25" customHeight="1">
      <c r="B2" s="518" t="s">
        <v>380</v>
      </c>
    </row>
    <row r="3" s="69" customFormat="1" ht="18.75" customHeight="1">
      <c r="C3" s="519" t="s">
        <v>381</v>
      </c>
    </row>
    <row r="4" s="69" customFormat="1" ht="17.25" customHeight="1">
      <c r="B4" s="78" t="s">
        <v>382</v>
      </c>
    </row>
    <row r="5" s="69" customFormat="1" ht="7.5" customHeight="1"/>
    <row r="6" s="69" customFormat="1" ht="11.25" customHeight="1"/>
    <row r="7" spans="2:9" s="69" customFormat="1" ht="17.25" customHeight="1">
      <c r="B7" s="69" t="s">
        <v>383</v>
      </c>
      <c r="I7" s="69" t="s">
        <v>384</v>
      </c>
    </row>
    <row r="8" s="69" customFormat="1" ht="3.75" customHeight="1"/>
    <row r="9" spans="2:10" s="69" customFormat="1" ht="17.25" customHeight="1">
      <c r="B9" s="794" t="s">
        <v>82</v>
      </c>
      <c r="C9" s="796" t="s">
        <v>385</v>
      </c>
      <c r="D9" s="520"/>
      <c r="E9" s="796" t="s">
        <v>386</v>
      </c>
      <c r="F9" s="521"/>
      <c r="G9" s="796" t="s">
        <v>387</v>
      </c>
      <c r="H9" s="520"/>
      <c r="I9" s="796" t="s">
        <v>102</v>
      </c>
      <c r="J9" s="520"/>
    </row>
    <row r="10" spans="2:10" s="69" customFormat="1" ht="17.25" customHeight="1">
      <c r="B10" s="795"/>
      <c r="C10" s="797"/>
      <c r="D10" s="523" t="s">
        <v>87</v>
      </c>
      <c r="E10" s="797"/>
      <c r="F10" s="523" t="s">
        <v>87</v>
      </c>
      <c r="G10" s="797"/>
      <c r="H10" s="523" t="s">
        <v>87</v>
      </c>
      <c r="I10" s="797"/>
      <c r="J10" s="523" t="s">
        <v>87</v>
      </c>
    </row>
    <row r="11" spans="2:10" s="69" customFormat="1" ht="13.5">
      <c r="B11" s="524"/>
      <c r="C11" s="524"/>
      <c r="D11" s="525" t="s">
        <v>90</v>
      </c>
      <c r="E11" s="526"/>
      <c r="F11" s="525" t="s">
        <v>90</v>
      </c>
      <c r="G11" s="524"/>
      <c r="H11" s="525" t="s">
        <v>90</v>
      </c>
      <c r="I11" s="526"/>
      <c r="J11" s="525" t="s">
        <v>90</v>
      </c>
    </row>
    <row r="12" spans="2:10" s="69" customFormat="1" ht="18" customHeight="1">
      <c r="B12" s="527">
        <v>18</v>
      </c>
      <c r="C12" s="528">
        <v>33.85</v>
      </c>
      <c r="D12" s="529">
        <v>100.65552658240462</v>
      </c>
      <c r="E12" s="530">
        <v>933.701</v>
      </c>
      <c r="F12" s="529">
        <v>101.0966079901147</v>
      </c>
      <c r="G12" s="528">
        <v>137.855</v>
      </c>
      <c r="H12" s="529">
        <v>100.85538786058007</v>
      </c>
      <c r="I12" s="531">
        <v>1105.406</v>
      </c>
      <c r="J12" s="529">
        <v>101.05290633121837</v>
      </c>
    </row>
    <row r="13" spans="2:10" s="69" customFormat="1" ht="18" customHeight="1">
      <c r="B13" s="532">
        <v>19</v>
      </c>
      <c r="C13" s="533">
        <v>33.648</v>
      </c>
      <c r="D13" s="534">
        <f>C13/C12*100</f>
        <v>99.40324963072379</v>
      </c>
      <c r="E13" s="535">
        <v>955.873</v>
      </c>
      <c r="F13" s="534">
        <f>E13/E12*100</f>
        <v>102.37463599160759</v>
      </c>
      <c r="G13" s="533">
        <v>138.095</v>
      </c>
      <c r="H13" s="534">
        <f>G13/G12*100</f>
        <v>100.1740959704037</v>
      </c>
      <c r="I13" s="536">
        <v>1127.615</v>
      </c>
      <c r="J13" s="534">
        <f>I13/I12*100</f>
        <v>102.00912605866081</v>
      </c>
    </row>
    <row r="14" spans="2:10" s="69" customFormat="1" ht="18" customHeight="1">
      <c r="B14" s="527">
        <v>20</v>
      </c>
      <c r="C14" s="533">
        <v>20.291</v>
      </c>
      <c r="D14" s="534">
        <f>C14/C13*100</f>
        <v>60.30373276271992</v>
      </c>
      <c r="E14" s="535">
        <v>764.241</v>
      </c>
      <c r="F14" s="534">
        <f>E14/E13*100</f>
        <v>79.95214845486795</v>
      </c>
      <c r="G14" s="533">
        <v>144.915</v>
      </c>
      <c r="H14" s="534">
        <f>G14/G13*100</f>
        <v>104.9386292045331</v>
      </c>
      <c r="I14" s="536">
        <v>929.447</v>
      </c>
      <c r="J14" s="534">
        <f>I14/I13*100</f>
        <v>82.42591664708256</v>
      </c>
    </row>
    <row r="15" spans="2:10" s="69" customFormat="1" ht="18" customHeight="1">
      <c r="B15" s="532">
        <v>21</v>
      </c>
      <c r="C15" s="537">
        <v>20.088</v>
      </c>
      <c r="D15" s="534">
        <f>C15/C14*100</f>
        <v>98.99955645360012</v>
      </c>
      <c r="E15" s="538">
        <v>766.236</v>
      </c>
      <c r="F15" s="534">
        <f>E15/E14*100</f>
        <v>100.2610433096366</v>
      </c>
      <c r="G15" s="537">
        <v>146.374</v>
      </c>
      <c r="H15" s="534">
        <f>G15/G14*100</f>
        <v>101.00679708794812</v>
      </c>
      <c r="I15" s="539">
        <v>932.699</v>
      </c>
      <c r="J15" s="534">
        <f>I15/I14*100</f>
        <v>100.34988546953187</v>
      </c>
    </row>
    <row r="16" spans="2:10" s="69" customFormat="1" ht="18" customHeight="1">
      <c r="B16" s="540">
        <v>22</v>
      </c>
      <c r="C16" s="537">
        <v>20.408</v>
      </c>
      <c r="D16" s="534">
        <f>C16/C15*100</f>
        <v>101.59299084030266</v>
      </c>
      <c r="E16" s="538">
        <v>760.959</v>
      </c>
      <c r="F16" s="534">
        <f>E16/E15*100</f>
        <v>99.31130878737099</v>
      </c>
      <c r="G16" s="537">
        <v>148.682</v>
      </c>
      <c r="H16" s="534">
        <f>G16/G15*100</f>
        <v>101.57678276196592</v>
      </c>
      <c r="I16" s="539">
        <v>930.048</v>
      </c>
      <c r="J16" s="534">
        <f>I16/I15*100</f>
        <v>99.71577111158048</v>
      </c>
    </row>
    <row r="17" s="69" customFormat="1" ht="11.25" customHeight="1"/>
    <row r="18" s="69" customFormat="1" ht="16.5" customHeight="1">
      <c r="B18" s="69" t="s">
        <v>388</v>
      </c>
    </row>
    <row r="19" s="69" customFormat="1" ht="3" customHeight="1"/>
    <row r="20" spans="2:10" s="69" customFormat="1" ht="16.5" customHeight="1">
      <c r="B20" s="794" t="s">
        <v>82</v>
      </c>
      <c r="C20" s="796" t="s">
        <v>385</v>
      </c>
      <c r="D20" s="520"/>
      <c r="E20" s="796" t="s">
        <v>386</v>
      </c>
      <c r="F20" s="521"/>
      <c r="G20" s="796" t="s">
        <v>387</v>
      </c>
      <c r="H20" s="520"/>
      <c r="I20" s="796" t="s">
        <v>102</v>
      </c>
      <c r="J20" s="520"/>
    </row>
    <row r="21" spans="2:10" s="69" customFormat="1" ht="17.25" customHeight="1">
      <c r="B21" s="795"/>
      <c r="C21" s="797"/>
      <c r="D21" s="523" t="s">
        <v>87</v>
      </c>
      <c r="E21" s="797"/>
      <c r="F21" s="523" t="s">
        <v>87</v>
      </c>
      <c r="G21" s="797"/>
      <c r="H21" s="523" t="s">
        <v>87</v>
      </c>
      <c r="I21" s="797"/>
      <c r="J21" s="523" t="s">
        <v>87</v>
      </c>
    </row>
    <row r="22" spans="2:10" s="69" customFormat="1" ht="13.5">
      <c r="B22" s="524"/>
      <c r="C22" s="524"/>
      <c r="D22" s="525" t="s">
        <v>90</v>
      </c>
      <c r="E22" s="526"/>
      <c r="F22" s="525" t="s">
        <v>90</v>
      </c>
      <c r="G22" s="541"/>
      <c r="H22" s="525" t="s">
        <v>90</v>
      </c>
      <c r="I22" s="526"/>
      <c r="J22" s="525" t="s">
        <v>90</v>
      </c>
    </row>
    <row r="23" spans="2:10" s="69" customFormat="1" ht="18" customHeight="1">
      <c r="B23" s="527">
        <v>18</v>
      </c>
      <c r="C23" s="542">
        <v>18.269</v>
      </c>
      <c r="D23" s="529">
        <v>100.97245736643279</v>
      </c>
      <c r="E23" s="543">
        <v>594.126</v>
      </c>
      <c r="F23" s="529">
        <v>101.8236469015297</v>
      </c>
      <c r="G23" s="542">
        <v>122.544</v>
      </c>
      <c r="H23" s="529">
        <v>100.82098914999054</v>
      </c>
      <c r="I23" s="543">
        <v>734.939</v>
      </c>
      <c r="J23" s="529">
        <v>101.63381820186777</v>
      </c>
    </row>
    <row r="24" spans="2:10" s="69" customFormat="1" ht="18" customHeight="1">
      <c r="B24" s="532">
        <v>19</v>
      </c>
      <c r="C24" s="544">
        <v>18.234</v>
      </c>
      <c r="D24" s="534">
        <f>C24/C23*100</f>
        <v>99.80841863265643</v>
      </c>
      <c r="E24" s="545">
        <v>615.743</v>
      </c>
      <c r="F24" s="534">
        <f>E24/E23*100</f>
        <v>103.63845379599614</v>
      </c>
      <c r="G24" s="544">
        <v>122.25</v>
      </c>
      <c r="H24" s="534">
        <f>G24/G23*100</f>
        <v>99.76008617312966</v>
      </c>
      <c r="I24" s="545">
        <v>756.227</v>
      </c>
      <c r="J24" s="534">
        <f>I24/I23*100</f>
        <v>102.89656692596256</v>
      </c>
    </row>
    <row r="25" spans="2:10" s="69" customFormat="1" ht="18" customHeight="1">
      <c r="B25" s="527">
        <v>20</v>
      </c>
      <c r="C25" s="544">
        <v>20.049</v>
      </c>
      <c r="D25" s="534">
        <f>C25/C24*100</f>
        <v>109.95393221454424</v>
      </c>
      <c r="E25" s="545">
        <v>741.469</v>
      </c>
      <c r="F25" s="534">
        <f>E25/E24*100</f>
        <v>120.41858372730181</v>
      </c>
      <c r="G25" s="544">
        <v>140.624</v>
      </c>
      <c r="H25" s="534">
        <f>G25/G24*100</f>
        <v>115.02985685071575</v>
      </c>
      <c r="I25" s="545">
        <v>902.142</v>
      </c>
      <c r="J25" s="534">
        <f>I25/I24*100</f>
        <v>119.29513228170907</v>
      </c>
    </row>
    <row r="26" spans="2:10" s="69" customFormat="1" ht="18" customHeight="1">
      <c r="B26" s="532">
        <v>21</v>
      </c>
      <c r="C26" s="546">
        <v>19.978</v>
      </c>
      <c r="D26" s="534">
        <f>C26/C25*100</f>
        <v>99.64586762432043</v>
      </c>
      <c r="E26" s="547">
        <v>753.281</v>
      </c>
      <c r="F26" s="534">
        <f>E26/E25*100</f>
        <v>101.59305378916716</v>
      </c>
      <c r="G26" s="546">
        <v>143.405</v>
      </c>
      <c r="H26" s="534">
        <f>G26/G25*100</f>
        <v>101.97761406303334</v>
      </c>
      <c r="I26" s="547">
        <v>916.664</v>
      </c>
      <c r="J26" s="534">
        <f>I26/I25*100</f>
        <v>101.60972441145628</v>
      </c>
    </row>
    <row r="27" spans="2:10" s="69" customFormat="1" ht="18" customHeight="1">
      <c r="B27" s="540">
        <v>22</v>
      </c>
      <c r="C27" s="546">
        <v>20.336</v>
      </c>
      <c r="D27" s="534">
        <f>C27/C26*100</f>
        <v>101.79197116828509</v>
      </c>
      <c r="E27" s="547">
        <v>750.617</v>
      </c>
      <c r="F27" s="534">
        <f>E27/E26*100</f>
        <v>99.64634711349417</v>
      </c>
      <c r="G27" s="546">
        <v>145.809</v>
      </c>
      <c r="H27" s="534">
        <f>G27/G26*100</f>
        <v>101.6763711167672</v>
      </c>
      <c r="I27" s="547">
        <v>916.761</v>
      </c>
      <c r="J27" s="534">
        <f>I27/I26*100</f>
        <v>100.01058184896539</v>
      </c>
    </row>
    <row r="28" s="69" customFormat="1" ht="11.25" customHeight="1"/>
    <row r="29" s="69" customFormat="1" ht="17.25" customHeight="1">
      <c r="B29" s="69" t="s">
        <v>389</v>
      </c>
    </row>
    <row r="30" s="69" customFormat="1" ht="3.75" customHeight="1"/>
    <row r="31" spans="2:10" s="69" customFormat="1" ht="17.25" customHeight="1">
      <c r="B31" s="794" t="s">
        <v>82</v>
      </c>
      <c r="C31" s="796" t="s">
        <v>385</v>
      </c>
      <c r="D31" s="520"/>
      <c r="E31" s="796" t="s">
        <v>386</v>
      </c>
      <c r="F31" s="521"/>
      <c r="G31" s="796" t="s">
        <v>387</v>
      </c>
      <c r="H31" s="520"/>
      <c r="I31" s="796" t="s">
        <v>102</v>
      </c>
      <c r="J31" s="520"/>
    </row>
    <row r="32" spans="2:10" s="69" customFormat="1" ht="17.25" customHeight="1">
      <c r="B32" s="795"/>
      <c r="C32" s="797"/>
      <c r="D32" s="523" t="s">
        <v>87</v>
      </c>
      <c r="E32" s="797"/>
      <c r="F32" s="523" t="s">
        <v>87</v>
      </c>
      <c r="G32" s="797"/>
      <c r="H32" s="523" t="s">
        <v>87</v>
      </c>
      <c r="I32" s="797"/>
      <c r="J32" s="523" t="s">
        <v>87</v>
      </c>
    </row>
    <row r="33" spans="2:10" s="69" customFormat="1" ht="13.5">
      <c r="B33" s="524"/>
      <c r="C33" s="524"/>
      <c r="D33" s="525" t="s">
        <v>90</v>
      </c>
      <c r="E33" s="526"/>
      <c r="F33" s="525" t="s">
        <v>90</v>
      </c>
      <c r="G33" s="524"/>
      <c r="H33" s="525" t="s">
        <v>90</v>
      </c>
      <c r="I33" s="526"/>
      <c r="J33" s="525" t="s">
        <v>90</v>
      </c>
    </row>
    <row r="34" spans="2:10" s="69" customFormat="1" ht="18" customHeight="1">
      <c r="B34" s="527">
        <v>18</v>
      </c>
      <c r="C34" s="548">
        <v>25.358</v>
      </c>
      <c r="D34" s="529">
        <v>100.32343511694117</v>
      </c>
      <c r="E34" s="531">
        <v>1100.93</v>
      </c>
      <c r="F34" s="529">
        <v>101.52979306542159</v>
      </c>
      <c r="G34" s="548">
        <v>188.845</v>
      </c>
      <c r="H34" s="529">
        <v>99.2831959840039</v>
      </c>
      <c r="I34" s="531">
        <v>1315.134</v>
      </c>
      <c r="J34" s="529">
        <v>101.17765845897371</v>
      </c>
    </row>
    <row r="35" spans="2:10" s="69" customFormat="1" ht="18" customHeight="1">
      <c r="B35" s="532">
        <v>19</v>
      </c>
      <c r="C35" s="549">
        <v>25.153</v>
      </c>
      <c r="D35" s="534">
        <f>C35/C34*100</f>
        <v>99.19157662276204</v>
      </c>
      <c r="E35" s="536">
        <v>1131.754</v>
      </c>
      <c r="F35" s="534">
        <f>E35/E34*100</f>
        <v>102.79981470211548</v>
      </c>
      <c r="G35" s="549">
        <v>188.907</v>
      </c>
      <c r="H35" s="534">
        <f>G35/G34*100</f>
        <v>100.03283115782786</v>
      </c>
      <c r="I35" s="536">
        <v>1345.813</v>
      </c>
      <c r="J35" s="534">
        <f>I35/I34*100</f>
        <v>102.33276609075577</v>
      </c>
    </row>
    <row r="36" spans="2:10" s="69" customFormat="1" ht="18" customHeight="1">
      <c r="B36" s="527">
        <v>20</v>
      </c>
      <c r="C36" s="550">
        <v>23.088</v>
      </c>
      <c r="D36" s="534">
        <f>C36/C35*100</f>
        <v>91.79024370850397</v>
      </c>
      <c r="E36" s="539">
        <v>1027.773</v>
      </c>
      <c r="F36" s="534">
        <f>E36/E35*100</f>
        <v>90.81240269528537</v>
      </c>
      <c r="G36" s="550">
        <v>194.566</v>
      </c>
      <c r="H36" s="534">
        <f>G36/G35*100</f>
        <v>102.99565394612162</v>
      </c>
      <c r="I36" s="539">
        <v>1245.427</v>
      </c>
      <c r="J36" s="534">
        <f>I36/I35*100</f>
        <v>92.54086563289252</v>
      </c>
    </row>
    <row r="37" spans="2:10" s="69" customFormat="1" ht="18" customHeight="1">
      <c r="B37" s="532">
        <v>21</v>
      </c>
      <c r="C37" s="550">
        <v>21.653</v>
      </c>
      <c r="D37" s="534">
        <f>C37/C36*100</f>
        <v>93.78465003465003</v>
      </c>
      <c r="E37" s="539">
        <v>949.775</v>
      </c>
      <c r="F37" s="534">
        <f>E37/E36*100</f>
        <v>92.41097012667194</v>
      </c>
      <c r="G37" s="550">
        <v>188.444</v>
      </c>
      <c r="H37" s="534">
        <f>G37/G36*100</f>
        <v>96.85350986297708</v>
      </c>
      <c r="I37" s="539">
        <v>1159.873</v>
      </c>
      <c r="J37" s="534">
        <f>I37/I36*100</f>
        <v>93.13054879972894</v>
      </c>
    </row>
    <row r="38" spans="2:10" s="69" customFormat="1" ht="18" customHeight="1">
      <c r="B38" s="540">
        <v>22</v>
      </c>
      <c r="C38" s="550">
        <v>21.317</v>
      </c>
      <c r="D38" s="534">
        <f>C38/C37*100</f>
        <v>98.44825197432228</v>
      </c>
      <c r="E38" s="539">
        <v>890.858</v>
      </c>
      <c r="F38" s="534">
        <f>E38/E37*100</f>
        <v>93.7967413334737</v>
      </c>
      <c r="G38" s="550">
        <v>184.76</v>
      </c>
      <c r="H38" s="534">
        <f>G38/G37*100</f>
        <v>98.04504255906265</v>
      </c>
      <c r="I38" s="539">
        <v>1096.935</v>
      </c>
      <c r="J38" s="534">
        <f>I38/I37*100</f>
        <v>94.5737162603147</v>
      </c>
    </row>
    <row r="39" s="69" customFormat="1" ht="10.5" customHeight="1">
      <c r="B39" s="69" t="s">
        <v>390</v>
      </c>
    </row>
    <row r="40" s="69" customFormat="1" ht="17.25" customHeight="1">
      <c r="B40" s="69" t="s">
        <v>391</v>
      </c>
    </row>
    <row r="41" s="69" customFormat="1" ht="3.75" customHeight="1"/>
    <row r="42" spans="2:10" s="69" customFormat="1" ht="17.25" customHeight="1">
      <c r="B42" s="794" t="s">
        <v>82</v>
      </c>
      <c r="C42" s="796" t="s">
        <v>385</v>
      </c>
      <c r="D42" s="520"/>
      <c r="E42" s="796" t="s">
        <v>386</v>
      </c>
      <c r="F42" s="521"/>
      <c r="G42" s="796" t="s">
        <v>387</v>
      </c>
      <c r="H42" s="520"/>
      <c r="I42" s="796" t="s">
        <v>102</v>
      </c>
      <c r="J42" s="520"/>
    </row>
    <row r="43" spans="2:10" s="69" customFormat="1" ht="17.25" customHeight="1">
      <c r="B43" s="795"/>
      <c r="C43" s="797"/>
      <c r="D43" s="523" t="s">
        <v>87</v>
      </c>
      <c r="E43" s="797"/>
      <c r="F43" s="523" t="s">
        <v>87</v>
      </c>
      <c r="G43" s="797"/>
      <c r="H43" s="523" t="s">
        <v>87</v>
      </c>
      <c r="I43" s="797"/>
      <c r="J43" s="523" t="s">
        <v>87</v>
      </c>
    </row>
    <row r="44" spans="2:10" s="69" customFormat="1" ht="13.5">
      <c r="B44" s="524"/>
      <c r="C44" s="524"/>
      <c r="D44" s="525" t="s">
        <v>90</v>
      </c>
      <c r="E44" s="526"/>
      <c r="F44" s="525" t="s">
        <v>90</v>
      </c>
      <c r="G44" s="524"/>
      <c r="H44" s="525" t="s">
        <v>90</v>
      </c>
      <c r="I44" s="526"/>
      <c r="J44" s="525" t="s">
        <v>90</v>
      </c>
    </row>
    <row r="45" spans="2:10" s="69" customFormat="1" ht="18" customHeight="1">
      <c r="B45" s="527">
        <v>18</v>
      </c>
      <c r="C45" s="548">
        <v>70.191</v>
      </c>
      <c r="D45" s="529">
        <v>102.52017390183251</v>
      </c>
      <c r="E45" s="531">
        <v>1492.766</v>
      </c>
      <c r="F45" s="529">
        <v>100.47712479743079</v>
      </c>
      <c r="G45" s="548">
        <v>134.333</v>
      </c>
      <c r="H45" s="529">
        <v>99.75512992419608</v>
      </c>
      <c r="I45" s="531">
        <v>1697.29</v>
      </c>
      <c r="J45" s="529">
        <v>100.50238090769055</v>
      </c>
    </row>
    <row r="46" spans="2:10" s="69" customFormat="1" ht="18" customHeight="1">
      <c r="B46" s="532">
        <v>19</v>
      </c>
      <c r="C46" s="549">
        <v>70.497</v>
      </c>
      <c r="D46" s="534">
        <v>100.43595332734965</v>
      </c>
      <c r="E46" s="536">
        <v>1504.335</v>
      </c>
      <c r="F46" s="534">
        <v>100.77500425384822</v>
      </c>
      <c r="G46" s="549">
        <v>132.599</v>
      </c>
      <c r="H46" s="534">
        <v>98.70917793840678</v>
      </c>
      <c r="I46" s="536">
        <v>1707.431</v>
      </c>
      <c r="J46" s="534">
        <v>100.59748186815453</v>
      </c>
    </row>
    <row r="47" s="69" customFormat="1" ht="18" customHeight="1"/>
    <row r="48" s="69" customFormat="1" ht="18" customHeight="1"/>
    <row r="49" s="69" customFormat="1" ht="18" customHeight="1"/>
    <row r="50" s="69" customFormat="1" ht="7.5" customHeight="1"/>
    <row r="51" s="69" customFormat="1" ht="17.25" customHeight="1"/>
    <row r="52" s="69" customFormat="1" ht="17.25" customHeight="1"/>
    <row r="53" s="69" customFormat="1" ht="17.25" customHeight="1"/>
    <row r="54" s="69" customFormat="1" ht="17.25" customHeight="1"/>
    <row r="55" s="69" customFormat="1" ht="17.25" customHeight="1"/>
    <row r="56" s="69" customFormat="1" ht="17.25" customHeight="1"/>
    <row r="57" s="69" customFormat="1" ht="17.25" customHeight="1"/>
    <row r="58" s="69" customFormat="1" ht="17.25" customHeight="1"/>
    <row r="59" s="69" customFormat="1" ht="17.25" customHeight="1"/>
    <row r="60" s="69" customFormat="1" ht="17.25" customHeight="1"/>
    <row r="61" s="69" customFormat="1" ht="17.25" customHeight="1"/>
    <row r="62" s="69" customFormat="1" ht="17.25" customHeight="1"/>
    <row r="63" s="69" customFormat="1" ht="17.25" customHeight="1"/>
    <row r="64" s="69" customFormat="1" ht="17.25" customHeight="1"/>
    <row r="65" s="69" customFormat="1" ht="17.25" customHeight="1"/>
    <row r="66" s="69" customFormat="1" ht="17.25" customHeight="1"/>
    <row r="67" s="69" customFormat="1" ht="17.25" customHeight="1"/>
    <row r="68" s="69" customFormat="1" ht="17.25" customHeight="1"/>
    <row r="69" spans="2:10" s="69" customFormat="1" ht="17.25" customHeight="1">
      <c r="B69" s="78"/>
      <c r="C69" s="78"/>
      <c r="D69" s="78"/>
      <c r="E69" s="78"/>
      <c r="F69" s="78"/>
      <c r="G69" s="78"/>
      <c r="H69" s="78"/>
      <c r="I69" s="78"/>
      <c r="J69" s="78"/>
    </row>
    <row r="70" spans="2:10" s="69" customFormat="1" ht="17.25" customHeight="1">
      <c r="B70" s="78"/>
      <c r="C70" s="78"/>
      <c r="D70" s="78"/>
      <c r="E70" s="78"/>
      <c r="F70" s="78"/>
      <c r="G70" s="78"/>
      <c r="H70" s="78"/>
      <c r="I70" s="78"/>
      <c r="J70" s="78"/>
    </row>
    <row r="71" spans="2:10" s="69" customFormat="1" ht="17.25" customHeight="1">
      <c r="B71" s="78"/>
      <c r="C71" s="78"/>
      <c r="D71" s="78"/>
      <c r="E71" s="78"/>
      <c r="F71" s="78"/>
      <c r="G71" s="78"/>
      <c r="H71" s="78"/>
      <c r="I71" s="78"/>
      <c r="J71" s="78"/>
    </row>
  </sheetData>
  <sheetProtection/>
  <mergeCells count="20">
    <mergeCell ref="B9:B10"/>
    <mergeCell ref="C9:C10"/>
    <mergeCell ref="E9:E10"/>
    <mergeCell ref="G9:G10"/>
    <mergeCell ref="I9:I10"/>
    <mergeCell ref="B20:B21"/>
    <mergeCell ref="C20:C21"/>
    <mergeCell ref="E20:E21"/>
    <mergeCell ref="G20:G21"/>
    <mergeCell ref="I20:I21"/>
    <mergeCell ref="B31:B32"/>
    <mergeCell ref="C31:C32"/>
    <mergeCell ref="E31:E32"/>
    <mergeCell ref="G31:G32"/>
    <mergeCell ref="I31:I32"/>
    <mergeCell ref="B42:B43"/>
    <mergeCell ref="C42:C43"/>
    <mergeCell ref="E42:E43"/>
    <mergeCell ref="G42:G43"/>
    <mergeCell ref="I42:I43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A1">
      <selection activeCell="E6" sqref="E6"/>
    </sheetView>
  </sheetViews>
  <sheetFormatPr defaultColWidth="8.796875" defaultRowHeight="17.25" customHeight="1"/>
  <cols>
    <col min="1" max="1" width="1" style="78" customWidth="1"/>
    <col min="2" max="2" width="4.3984375" style="78" customWidth="1"/>
    <col min="3" max="3" width="13.69921875" style="78" customWidth="1"/>
    <col min="4" max="4" width="7.5" style="78" customWidth="1"/>
    <col min="5" max="5" width="13.69921875" style="78" customWidth="1"/>
    <col min="6" max="6" width="7.5" style="78" customWidth="1"/>
    <col min="7" max="7" width="13.69921875" style="78" customWidth="1"/>
    <col min="8" max="8" width="7.5" style="78" customWidth="1"/>
    <col min="9" max="9" width="13.69921875" style="78" customWidth="1"/>
    <col min="10" max="10" width="7.5" style="78" customWidth="1"/>
    <col min="11" max="11" width="1.4921875" style="78" customWidth="1"/>
    <col min="12" max="12" width="4.5" style="78" customWidth="1"/>
    <col min="13" max="13" width="3.5" style="78" bestFit="1" customWidth="1"/>
    <col min="14" max="16384" width="8.69921875" style="78" customWidth="1"/>
  </cols>
  <sheetData>
    <row r="1" ht="9" customHeight="1">
      <c r="A1" s="78" t="s">
        <v>80</v>
      </c>
    </row>
    <row r="2" ht="17.25" customHeight="1">
      <c r="B2" s="80"/>
    </row>
    <row r="3" s="69" customFormat="1" ht="7.5" customHeight="1"/>
    <row r="4" s="69" customFormat="1" ht="17.25" customHeight="1">
      <c r="B4" s="78" t="s">
        <v>392</v>
      </c>
    </row>
    <row r="5" s="69" customFormat="1" ht="7.5" customHeight="1"/>
    <row r="6" s="69" customFormat="1" ht="16.5" customHeight="1">
      <c r="F6" s="519"/>
    </row>
    <row r="7" s="69" customFormat="1" ht="11.25" customHeight="1"/>
    <row r="8" spans="2:9" s="69" customFormat="1" ht="17.25" customHeight="1">
      <c r="B8" s="69" t="s">
        <v>383</v>
      </c>
      <c r="I8" s="69" t="s">
        <v>393</v>
      </c>
    </row>
    <row r="9" s="69" customFormat="1" ht="3.75" customHeight="1"/>
    <row r="10" spans="2:10" s="69" customFormat="1" ht="17.25" customHeight="1">
      <c r="B10" s="794" t="s">
        <v>82</v>
      </c>
      <c r="C10" s="796" t="s">
        <v>385</v>
      </c>
      <c r="D10" s="520"/>
      <c r="E10" s="796" t="s">
        <v>386</v>
      </c>
      <c r="F10" s="521"/>
      <c r="G10" s="796" t="s">
        <v>387</v>
      </c>
      <c r="H10" s="520"/>
      <c r="I10" s="796" t="s">
        <v>102</v>
      </c>
      <c r="J10" s="520"/>
    </row>
    <row r="11" spans="2:10" s="69" customFormat="1" ht="17.25" customHeight="1">
      <c r="B11" s="795"/>
      <c r="C11" s="797"/>
      <c r="D11" s="523" t="s">
        <v>87</v>
      </c>
      <c r="E11" s="797"/>
      <c r="F11" s="523" t="s">
        <v>87</v>
      </c>
      <c r="G11" s="797"/>
      <c r="H11" s="523" t="s">
        <v>87</v>
      </c>
      <c r="I11" s="797"/>
      <c r="J11" s="523" t="s">
        <v>87</v>
      </c>
    </row>
    <row r="12" spans="2:10" s="69" customFormat="1" ht="13.5">
      <c r="B12" s="524"/>
      <c r="C12" s="524"/>
      <c r="D12" s="525" t="s">
        <v>90</v>
      </c>
      <c r="E12" s="526"/>
      <c r="F12" s="525" t="s">
        <v>90</v>
      </c>
      <c r="G12" s="524"/>
      <c r="H12" s="525" t="s">
        <v>90</v>
      </c>
      <c r="I12" s="526"/>
      <c r="J12" s="525" t="s">
        <v>90</v>
      </c>
    </row>
    <row r="13" spans="2:10" s="69" customFormat="1" ht="18" customHeight="1">
      <c r="B13" s="522">
        <v>18</v>
      </c>
      <c r="C13" s="551">
        <v>16.68</v>
      </c>
      <c r="D13" s="529">
        <v>99.09342716241363</v>
      </c>
      <c r="E13" s="552">
        <v>1.74</v>
      </c>
      <c r="F13" s="529">
        <v>98.26140258725444</v>
      </c>
      <c r="G13" s="551">
        <v>2.34</v>
      </c>
      <c r="H13" s="529">
        <v>98.51268814422171</v>
      </c>
      <c r="I13" s="553">
        <v>2.27</v>
      </c>
      <c r="J13" s="529">
        <v>98.29503466301914</v>
      </c>
    </row>
    <row r="14" spans="2:10" s="69" customFormat="1" ht="18" customHeight="1">
      <c r="B14" s="527">
        <v>19</v>
      </c>
      <c r="C14" s="554">
        <v>16.81</v>
      </c>
      <c r="D14" s="534">
        <f>C14/C13*100</f>
        <v>100.77937649880096</v>
      </c>
      <c r="E14" s="555">
        <v>1.72</v>
      </c>
      <c r="F14" s="534">
        <f>E14/E13*100</f>
        <v>98.85057471264368</v>
      </c>
      <c r="G14" s="554">
        <v>2.33</v>
      </c>
      <c r="H14" s="534">
        <f>G14/G13*100</f>
        <v>99.57264957264958</v>
      </c>
      <c r="I14" s="556">
        <v>2.24</v>
      </c>
      <c r="J14" s="534">
        <f>I14/I13*100</f>
        <v>98.67841409691631</v>
      </c>
    </row>
    <row r="15" spans="2:10" s="69" customFormat="1" ht="18" customHeight="1">
      <c r="B15" s="532">
        <v>20</v>
      </c>
      <c r="C15" s="557">
        <v>15.98</v>
      </c>
      <c r="D15" s="534">
        <f>C15/C14*100</f>
        <v>95.06246281975017</v>
      </c>
      <c r="E15" s="558">
        <v>1.59</v>
      </c>
      <c r="F15" s="534">
        <f>E15/E14*100</f>
        <v>92.44186046511629</v>
      </c>
      <c r="G15" s="557">
        <v>2.26</v>
      </c>
      <c r="H15" s="534">
        <f>G15/G14*100</f>
        <v>96.99570815450642</v>
      </c>
      <c r="I15" s="559">
        <v>2.01</v>
      </c>
      <c r="J15" s="534">
        <f>I15/I14*100</f>
        <v>89.73214285714283</v>
      </c>
    </row>
    <row r="16" spans="2:10" s="69" customFormat="1" ht="18" customHeight="1">
      <c r="B16" s="540">
        <v>21</v>
      </c>
      <c r="C16" s="557">
        <v>15.97</v>
      </c>
      <c r="D16" s="534">
        <f>C16/C15*100</f>
        <v>99.93742177722153</v>
      </c>
      <c r="E16" s="558">
        <v>1.56</v>
      </c>
      <c r="F16" s="534">
        <f>E16/E15*100</f>
        <v>98.11320754716981</v>
      </c>
      <c r="G16" s="557">
        <v>2.24</v>
      </c>
      <c r="H16" s="534">
        <f>G16/G15*100</f>
        <v>99.11504424778764</v>
      </c>
      <c r="I16" s="559">
        <v>1.98</v>
      </c>
      <c r="J16" s="534">
        <f>I16/I15*100</f>
        <v>98.50746268656717</v>
      </c>
    </row>
    <row r="17" spans="2:10" s="69" customFormat="1" ht="18" customHeight="1">
      <c r="B17" s="540">
        <v>22</v>
      </c>
      <c r="C17" s="557">
        <v>15.81</v>
      </c>
      <c r="D17" s="534">
        <f>C17/C16*100</f>
        <v>98.99812147777082</v>
      </c>
      <c r="E17" s="558">
        <v>1.58</v>
      </c>
      <c r="F17" s="534">
        <f>E17/E16*100</f>
        <v>101.28205128205127</v>
      </c>
      <c r="G17" s="557">
        <v>2.2</v>
      </c>
      <c r="H17" s="534">
        <f>G17/G16*100</f>
        <v>98.21428571428571</v>
      </c>
      <c r="I17" s="559">
        <v>1.99</v>
      </c>
      <c r="J17" s="534">
        <f>I17/I16*100</f>
        <v>100.50505050505049</v>
      </c>
    </row>
    <row r="18" s="69" customFormat="1" ht="11.25" customHeight="1"/>
    <row r="19" s="69" customFormat="1" ht="16.5" customHeight="1">
      <c r="B19" s="69" t="s">
        <v>388</v>
      </c>
    </row>
    <row r="20" s="69" customFormat="1" ht="3" customHeight="1"/>
    <row r="21" spans="2:10" s="69" customFormat="1" ht="16.5" customHeight="1">
      <c r="B21" s="794" t="s">
        <v>82</v>
      </c>
      <c r="C21" s="796" t="s">
        <v>385</v>
      </c>
      <c r="D21" s="520"/>
      <c r="E21" s="796" t="s">
        <v>386</v>
      </c>
      <c r="F21" s="521"/>
      <c r="G21" s="796" t="s">
        <v>387</v>
      </c>
      <c r="H21" s="520"/>
      <c r="I21" s="796" t="s">
        <v>102</v>
      </c>
      <c r="J21" s="520"/>
    </row>
    <row r="22" spans="2:10" s="69" customFormat="1" ht="17.25" customHeight="1">
      <c r="B22" s="795"/>
      <c r="C22" s="797"/>
      <c r="D22" s="523" t="s">
        <v>87</v>
      </c>
      <c r="E22" s="797"/>
      <c r="F22" s="523" t="s">
        <v>87</v>
      </c>
      <c r="G22" s="797"/>
      <c r="H22" s="523" t="s">
        <v>87</v>
      </c>
      <c r="I22" s="797"/>
      <c r="J22" s="523" t="s">
        <v>87</v>
      </c>
    </row>
    <row r="23" spans="2:10" s="69" customFormat="1" ht="13.5">
      <c r="B23" s="524"/>
      <c r="C23" s="524"/>
      <c r="D23" s="525" t="s">
        <v>90</v>
      </c>
      <c r="E23" s="526"/>
      <c r="F23" s="525" t="s">
        <v>90</v>
      </c>
      <c r="G23" s="541"/>
      <c r="H23" s="525" t="s">
        <v>90</v>
      </c>
      <c r="I23" s="526"/>
      <c r="J23" s="525" t="s">
        <v>90</v>
      </c>
    </row>
    <row r="24" spans="2:11" s="69" customFormat="1" ht="18" customHeight="1">
      <c r="B24" s="527">
        <v>18</v>
      </c>
      <c r="C24" s="560">
        <v>17.09</v>
      </c>
      <c r="D24" s="529">
        <v>99.79260667589278</v>
      </c>
      <c r="E24" s="561">
        <v>1.64</v>
      </c>
      <c r="F24" s="529">
        <v>99.32717045042564</v>
      </c>
      <c r="G24" s="560">
        <v>2.24</v>
      </c>
      <c r="H24" s="529">
        <v>98.5612734376956</v>
      </c>
      <c r="I24" s="561">
        <v>2.12</v>
      </c>
      <c r="J24" s="529">
        <v>98.93742091049408</v>
      </c>
      <c r="K24" s="526"/>
    </row>
    <row r="25" spans="2:10" s="69" customFormat="1" ht="18" customHeight="1">
      <c r="B25" s="540">
        <v>19</v>
      </c>
      <c r="C25" s="562">
        <v>17.33</v>
      </c>
      <c r="D25" s="534">
        <f>C25/C24*100</f>
        <v>101.40433001755412</v>
      </c>
      <c r="E25" s="563">
        <v>1.62</v>
      </c>
      <c r="F25" s="534">
        <f>E25/E24*100</f>
        <v>98.78048780487806</v>
      </c>
      <c r="G25" s="562">
        <v>2.24</v>
      </c>
      <c r="H25" s="534">
        <f>G25/G24*100</f>
        <v>100</v>
      </c>
      <c r="I25" s="563">
        <v>2.1</v>
      </c>
      <c r="J25" s="534">
        <f>I25/I24*100</f>
        <v>99.05660377358491</v>
      </c>
    </row>
    <row r="26" spans="2:10" s="69" customFormat="1" ht="18" customHeight="1">
      <c r="B26" s="532">
        <v>20</v>
      </c>
      <c r="C26" s="562">
        <v>16.17</v>
      </c>
      <c r="D26" s="534">
        <f>C26/C25*100</f>
        <v>93.30640507789961</v>
      </c>
      <c r="E26" s="563">
        <v>1.59</v>
      </c>
      <c r="F26" s="534">
        <f>E26/E25*100</f>
        <v>98.14814814814815</v>
      </c>
      <c r="G26" s="562">
        <v>2.25</v>
      </c>
      <c r="H26" s="534">
        <f>G26/G25*100</f>
        <v>100.44642857142856</v>
      </c>
      <c r="I26" s="563">
        <v>2.02</v>
      </c>
      <c r="J26" s="534">
        <f>I26/I25*100</f>
        <v>96.19047619047618</v>
      </c>
    </row>
    <row r="27" spans="2:10" s="69" customFormat="1" ht="18" customHeight="1">
      <c r="B27" s="540">
        <v>21</v>
      </c>
      <c r="C27" s="562">
        <v>16.08</v>
      </c>
      <c r="D27" s="534">
        <f>C27/C26*100</f>
        <v>99.443413729128</v>
      </c>
      <c r="E27" s="563">
        <v>1.56</v>
      </c>
      <c r="F27" s="534">
        <f>E27/E26*100</f>
        <v>98.11320754716981</v>
      </c>
      <c r="G27" s="562">
        <v>2.23</v>
      </c>
      <c r="H27" s="534">
        <f>G27/G26*100</f>
        <v>99.1111111111111</v>
      </c>
      <c r="I27" s="563">
        <v>1.98</v>
      </c>
      <c r="J27" s="534">
        <f>I27/I26*100</f>
        <v>98.01980198019803</v>
      </c>
    </row>
    <row r="28" spans="2:10" s="69" customFormat="1" ht="18" customHeight="1">
      <c r="B28" s="540">
        <v>22</v>
      </c>
      <c r="C28" s="562">
        <v>15.9</v>
      </c>
      <c r="D28" s="534">
        <f>C28/C27*100</f>
        <v>98.88059701492539</v>
      </c>
      <c r="E28" s="563">
        <v>1.58</v>
      </c>
      <c r="F28" s="534">
        <f>E28/E27*100</f>
        <v>101.28205128205127</v>
      </c>
      <c r="G28" s="562">
        <v>2.19</v>
      </c>
      <c r="H28" s="534">
        <f>G28/G27*100</f>
        <v>98.20627802690582</v>
      </c>
      <c r="I28" s="563">
        <v>2</v>
      </c>
      <c r="J28" s="534">
        <f>I28/I27*100</f>
        <v>101.01010101010101</v>
      </c>
    </row>
    <row r="29" s="69" customFormat="1" ht="11.25" customHeight="1"/>
    <row r="30" s="69" customFormat="1" ht="17.25" customHeight="1">
      <c r="B30" s="69" t="s">
        <v>389</v>
      </c>
    </row>
    <row r="31" s="69" customFormat="1" ht="3.75" customHeight="1"/>
    <row r="32" spans="2:10" s="69" customFormat="1" ht="17.25" customHeight="1">
      <c r="B32" s="794" t="s">
        <v>82</v>
      </c>
      <c r="C32" s="796" t="s">
        <v>385</v>
      </c>
      <c r="D32" s="520"/>
      <c r="E32" s="796" t="s">
        <v>386</v>
      </c>
      <c r="F32" s="521"/>
      <c r="G32" s="796" t="s">
        <v>387</v>
      </c>
      <c r="H32" s="520"/>
      <c r="I32" s="796" t="s">
        <v>102</v>
      </c>
      <c r="J32" s="520"/>
    </row>
    <row r="33" spans="2:10" s="69" customFormat="1" ht="17.25" customHeight="1">
      <c r="B33" s="795"/>
      <c r="C33" s="797"/>
      <c r="D33" s="523" t="s">
        <v>87</v>
      </c>
      <c r="E33" s="797"/>
      <c r="F33" s="523" t="s">
        <v>87</v>
      </c>
      <c r="G33" s="797"/>
      <c r="H33" s="523" t="s">
        <v>87</v>
      </c>
      <c r="I33" s="797"/>
      <c r="J33" s="523" t="s">
        <v>87</v>
      </c>
    </row>
    <row r="34" spans="2:10" s="69" customFormat="1" ht="13.5">
      <c r="B34" s="524"/>
      <c r="C34" s="524"/>
      <c r="D34" s="525" t="s">
        <v>90</v>
      </c>
      <c r="E34" s="526"/>
      <c r="F34" s="525" t="s">
        <v>90</v>
      </c>
      <c r="G34" s="524"/>
      <c r="H34" s="525" t="s">
        <v>90</v>
      </c>
      <c r="I34" s="526"/>
      <c r="J34" s="525" t="s">
        <v>90</v>
      </c>
    </row>
    <row r="35" spans="2:11" s="69" customFormat="1" ht="18" customHeight="1">
      <c r="B35" s="527">
        <v>18</v>
      </c>
      <c r="C35" s="564">
        <v>13.83</v>
      </c>
      <c r="D35" s="529">
        <v>96.21664312648205</v>
      </c>
      <c r="E35" s="553">
        <v>1.67</v>
      </c>
      <c r="F35" s="529">
        <v>98.37293127322282</v>
      </c>
      <c r="G35" s="564">
        <v>2.43</v>
      </c>
      <c r="H35" s="529">
        <v>97.62672578012578</v>
      </c>
      <c r="I35" s="553">
        <v>2.01</v>
      </c>
      <c r="J35" s="529">
        <v>97.57580405893843</v>
      </c>
      <c r="K35" s="526"/>
    </row>
    <row r="36" spans="2:10" s="69" customFormat="1" ht="18" customHeight="1">
      <c r="B36" s="532">
        <v>19</v>
      </c>
      <c r="C36" s="565">
        <v>13.86</v>
      </c>
      <c r="D36" s="534">
        <v>100.21691973969631</v>
      </c>
      <c r="E36" s="556">
        <v>1.65</v>
      </c>
      <c r="F36" s="534">
        <v>98.80239520958084</v>
      </c>
      <c r="G36" s="565">
        <v>2.42</v>
      </c>
      <c r="H36" s="534">
        <v>99.58847736625513</v>
      </c>
      <c r="I36" s="556">
        <v>1.98</v>
      </c>
      <c r="J36" s="534">
        <v>98.50746268656717</v>
      </c>
    </row>
    <row r="37" spans="2:10" s="69" customFormat="1" ht="18" customHeight="1">
      <c r="B37" s="527">
        <v>20</v>
      </c>
      <c r="C37" s="566">
        <v>14.08</v>
      </c>
      <c r="D37" s="534">
        <v>101.58730158730158</v>
      </c>
      <c r="E37" s="559">
        <v>1.6</v>
      </c>
      <c r="F37" s="534">
        <v>96.96969696969698</v>
      </c>
      <c r="G37" s="566">
        <v>2.34</v>
      </c>
      <c r="H37" s="534">
        <v>96.69421487603306</v>
      </c>
      <c r="I37" s="559">
        <v>1.95</v>
      </c>
      <c r="J37" s="534">
        <v>98.48484848484848</v>
      </c>
    </row>
    <row r="38" spans="2:10" s="69" customFormat="1" ht="18" customHeight="1">
      <c r="B38" s="532">
        <v>21</v>
      </c>
      <c r="C38" s="566">
        <v>14.6</v>
      </c>
      <c r="D38" s="534">
        <v>103.69318181818181</v>
      </c>
      <c r="E38" s="559">
        <v>1.56</v>
      </c>
      <c r="F38" s="534">
        <v>97.5</v>
      </c>
      <c r="G38" s="566">
        <v>2.35</v>
      </c>
      <c r="H38" s="534">
        <v>100.42735042735045</v>
      </c>
      <c r="I38" s="559">
        <v>1.93</v>
      </c>
      <c r="J38" s="534">
        <v>98.97435897435898</v>
      </c>
    </row>
    <row r="39" spans="2:10" s="69" customFormat="1" ht="18" customHeight="1">
      <c r="B39" s="540">
        <v>22</v>
      </c>
      <c r="C39" s="566">
        <v>14.65</v>
      </c>
      <c r="D39" s="534">
        <f>C39/C38*100</f>
        <v>100.34246575342468</v>
      </c>
      <c r="E39" s="559">
        <v>1.59</v>
      </c>
      <c r="F39" s="534">
        <f>E39/E38*100</f>
        <v>101.92307692307692</v>
      </c>
      <c r="G39" s="566">
        <v>2.26</v>
      </c>
      <c r="H39" s="534">
        <f>G39/G38*100</f>
        <v>96.17021276595743</v>
      </c>
      <c r="I39" s="559">
        <v>1.96</v>
      </c>
      <c r="J39" s="534">
        <f>I39/I38*100</f>
        <v>101.55440414507773</v>
      </c>
    </row>
    <row r="40" s="69" customFormat="1" ht="10.5" customHeight="1"/>
    <row r="41" s="69" customFormat="1" ht="17.25" customHeight="1">
      <c r="B41" s="69" t="s">
        <v>391</v>
      </c>
    </row>
    <row r="42" s="69" customFormat="1" ht="3.75" customHeight="1"/>
    <row r="43" spans="2:10" s="69" customFormat="1" ht="17.25" customHeight="1">
      <c r="B43" s="794" t="s">
        <v>82</v>
      </c>
      <c r="C43" s="796" t="s">
        <v>385</v>
      </c>
      <c r="D43" s="520"/>
      <c r="E43" s="796" t="s">
        <v>386</v>
      </c>
      <c r="F43" s="521"/>
      <c r="G43" s="796" t="s">
        <v>387</v>
      </c>
      <c r="H43" s="520"/>
      <c r="I43" s="796" t="s">
        <v>102</v>
      </c>
      <c r="J43" s="520"/>
    </row>
    <row r="44" spans="2:10" s="69" customFormat="1" ht="17.25" customHeight="1">
      <c r="B44" s="795"/>
      <c r="C44" s="797"/>
      <c r="D44" s="523" t="s">
        <v>87</v>
      </c>
      <c r="E44" s="797"/>
      <c r="F44" s="523" t="s">
        <v>87</v>
      </c>
      <c r="G44" s="797"/>
      <c r="H44" s="523" t="s">
        <v>87</v>
      </c>
      <c r="I44" s="797"/>
      <c r="J44" s="523" t="s">
        <v>87</v>
      </c>
    </row>
    <row r="45" spans="2:10" s="69" customFormat="1" ht="13.5">
      <c r="B45" s="524"/>
      <c r="C45" s="524"/>
      <c r="D45" s="525" t="s">
        <v>90</v>
      </c>
      <c r="E45" s="526"/>
      <c r="F45" s="525" t="s">
        <v>90</v>
      </c>
      <c r="G45" s="524"/>
      <c r="H45" s="525" t="s">
        <v>90</v>
      </c>
      <c r="I45" s="526"/>
      <c r="J45" s="525" t="s">
        <v>90</v>
      </c>
    </row>
    <row r="46" spans="2:10" s="69" customFormat="1" ht="18" customHeight="1">
      <c r="B46" s="527">
        <v>18</v>
      </c>
      <c r="C46" s="564">
        <v>17.16</v>
      </c>
      <c r="D46" s="529">
        <v>99.69313306792695</v>
      </c>
      <c r="E46" s="553">
        <v>1.85</v>
      </c>
      <c r="F46" s="529">
        <v>97.7499419924704</v>
      </c>
      <c r="G46" s="564">
        <v>2.42</v>
      </c>
      <c r="H46" s="529">
        <v>98.36348113369529</v>
      </c>
      <c r="I46" s="553">
        <v>2.53</v>
      </c>
      <c r="J46" s="529">
        <v>98.86887813344964</v>
      </c>
    </row>
    <row r="47" spans="2:10" s="69" customFormat="1" ht="18" customHeight="1">
      <c r="B47" s="532">
        <v>19</v>
      </c>
      <c r="C47" s="565">
        <v>17.31</v>
      </c>
      <c r="D47" s="534">
        <v>100.87412587412588</v>
      </c>
      <c r="E47" s="556">
        <v>1.84</v>
      </c>
      <c r="F47" s="534">
        <v>99.45945945945945</v>
      </c>
      <c r="G47" s="565">
        <v>2.39</v>
      </c>
      <c r="H47" s="534">
        <v>98.7603305785124</v>
      </c>
      <c r="I47" s="556">
        <v>2.52</v>
      </c>
      <c r="J47" s="534">
        <v>99.60474308300397</v>
      </c>
    </row>
    <row r="48" s="69" customFormat="1" ht="18" customHeight="1"/>
    <row r="49" s="69" customFormat="1" ht="18" customHeight="1"/>
    <row r="50" s="69" customFormat="1" ht="18" customHeight="1"/>
    <row r="51" s="69" customFormat="1" ht="7.5" customHeight="1"/>
    <row r="52" s="69" customFormat="1" ht="17.25" customHeight="1"/>
    <row r="53" s="69" customFormat="1" ht="17.25" customHeight="1"/>
    <row r="54" s="69" customFormat="1" ht="17.25" customHeight="1"/>
    <row r="55" s="69" customFormat="1" ht="17.25" customHeight="1"/>
    <row r="56" s="69" customFormat="1" ht="17.25" customHeight="1"/>
    <row r="57" s="69" customFormat="1" ht="17.25" customHeight="1"/>
    <row r="58" s="69" customFormat="1" ht="17.25" customHeight="1"/>
    <row r="59" s="69" customFormat="1" ht="17.25" customHeight="1"/>
    <row r="60" s="69" customFormat="1" ht="17.25" customHeight="1"/>
    <row r="61" s="69" customFormat="1" ht="17.25" customHeight="1"/>
    <row r="62" s="69" customFormat="1" ht="17.25" customHeight="1"/>
    <row r="63" s="69" customFormat="1" ht="17.25" customHeight="1"/>
    <row r="64" s="69" customFormat="1" ht="17.25" customHeight="1"/>
    <row r="65" s="69" customFormat="1" ht="17.25" customHeight="1"/>
    <row r="66" s="69" customFormat="1" ht="17.25" customHeight="1"/>
    <row r="67" s="69" customFormat="1" ht="17.25" customHeight="1"/>
    <row r="68" s="69" customFormat="1" ht="17.25" customHeight="1"/>
    <row r="69" s="69" customFormat="1" ht="17.25" customHeight="1"/>
    <row r="70" spans="2:10" s="69" customFormat="1" ht="17.25" customHeight="1">
      <c r="B70" s="78"/>
      <c r="C70" s="78"/>
      <c r="D70" s="78"/>
      <c r="E70" s="78"/>
      <c r="F70" s="78"/>
      <c r="G70" s="78"/>
      <c r="H70" s="78"/>
      <c r="I70" s="78"/>
      <c r="J70" s="78"/>
    </row>
    <row r="71" spans="2:10" s="69" customFormat="1" ht="17.25" customHeight="1">
      <c r="B71" s="78"/>
      <c r="C71" s="78"/>
      <c r="D71" s="78"/>
      <c r="E71" s="78"/>
      <c r="F71" s="78"/>
      <c r="G71" s="78"/>
      <c r="H71" s="78"/>
      <c r="I71" s="78"/>
      <c r="J71" s="78"/>
    </row>
    <row r="72" spans="2:10" s="69" customFormat="1" ht="17.25" customHeight="1">
      <c r="B72" s="78"/>
      <c r="C72" s="78"/>
      <c r="D72" s="78"/>
      <c r="E72" s="78"/>
      <c r="F72" s="78"/>
      <c r="G72" s="78"/>
      <c r="H72" s="78"/>
      <c r="I72" s="78"/>
      <c r="J72" s="78"/>
    </row>
  </sheetData>
  <sheetProtection/>
  <mergeCells count="20">
    <mergeCell ref="B10:B11"/>
    <mergeCell ref="C10:C11"/>
    <mergeCell ref="E10:E11"/>
    <mergeCell ref="G10:G11"/>
    <mergeCell ref="I10:I11"/>
    <mergeCell ref="B21:B22"/>
    <mergeCell ref="C21:C22"/>
    <mergeCell ref="E21:E22"/>
    <mergeCell ref="G21:G22"/>
    <mergeCell ref="I21:I22"/>
    <mergeCell ref="B32:B33"/>
    <mergeCell ref="C32:C33"/>
    <mergeCell ref="E32:E33"/>
    <mergeCell ref="G32:G33"/>
    <mergeCell ref="I32:I33"/>
    <mergeCell ref="B43:B44"/>
    <mergeCell ref="C43:C44"/>
    <mergeCell ref="E43:E44"/>
    <mergeCell ref="G43:G44"/>
    <mergeCell ref="I43:I44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72"/>
  <sheetViews>
    <sheetView zoomScalePageLayoutView="0" workbookViewId="0" topLeftCell="A1">
      <selection activeCell="E4" sqref="E4"/>
    </sheetView>
  </sheetViews>
  <sheetFormatPr defaultColWidth="8.796875" defaultRowHeight="17.25" customHeight="1"/>
  <cols>
    <col min="1" max="1" width="1" style="78" customWidth="1"/>
    <col min="2" max="2" width="4.3984375" style="78" customWidth="1"/>
    <col min="3" max="3" width="13.69921875" style="78" customWidth="1"/>
    <col min="4" max="4" width="7.5" style="78" customWidth="1"/>
    <col min="5" max="5" width="13.69921875" style="78" customWidth="1"/>
    <col min="6" max="6" width="7.5" style="78" customWidth="1"/>
    <col min="7" max="7" width="13.69921875" style="78" customWidth="1"/>
    <col min="8" max="8" width="7.5" style="78" customWidth="1"/>
    <col min="9" max="9" width="13.69921875" style="78" customWidth="1"/>
    <col min="10" max="10" width="7.5" style="78" customWidth="1"/>
    <col min="11" max="11" width="1.4921875" style="78" customWidth="1"/>
    <col min="12" max="12" width="4.5" style="78" customWidth="1"/>
    <col min="13" max="13" width="3.5" style="78" bestFit="1" customWidth="1"/>
    <col min="14" max="16384" width="8.69921875" style="78" customWidth="1"/>
  </cols>
  <sheetData>
    <row r="1" ht="9" customHeight="1">
      <c r="A1" s="78" t="s">
        <v>80</v>
      </c>
    </row>
    <row r="2" ht="17.25" customHeight="1">
      <c r="B2" s="80"/>
    </row>
    <row r="3" s="69" customFormat="1" ht="7.5" customHeight="1"/>
    <row r="4" s="69" customFormat="1" ht="17.25" customHeight="1">
      <c r="B4" s="78" t="s">
        <v>394</v>
      </c>
    </row>
    <row r="5" s="69" customFormat="1" ht="7.5" customHeight="1"/>
    <row r="6" s="69" customFormat="1" ht="16.5" customHeight="1">
      <c r="F6" s="519"/>
    </row>
    <row r="7" s="69" customFormat="1" ht="11.25" customHeight="1"/>
    <row r="8" spans="2:9" s="69" customFormat="1" ht="17.25" customHeight="1">
      <c r="B8" s="69" t="s">
        <v>383</v>
      </c>
      <c r="I8" s="69" t="s">
        <v>395</v>
      </c>
    </row>
    <row r="9" s="69" customFormat="1" ht="3.75" customHeight="1"/>
    <row r="10" spans="2:10" s="69" customFormat="1" ht="17.25" customHeight="1">
      <c r="B10" s="794" t="s">
        <v>82</v>
      </c>
      <c r="C10" s="796" t="s">
        <v>385</v>
      </c>
      <c r="D10" s="520"/>
      <c r="E10" s="796" t="s">
        <v>386</v>
      </c>
      <c r="F10" s="521"/>
      <c r="G10" s="796" t="s">
        <v>387</v>
      </c>
      <c r="H10" s="520"/>
      <c r="I10" s="796" t="s">
        <v>102</v>
      </c>
      <c r="J10" s="520"/>
    </row>
    <row r="11" spans="2:10" s="69" customFormat="1" ht="17.25" customHeight="1">
      <c r="B11" s="795"/>
      <c r="C11" s="797"/>
      <c r="D11" s="523" t="s">
        <v>87</v>
      </c>
      <c r="E11" s="797"/>
      <c r="F11" s="523" t="s">
        <v>87</v>
      </c>
      <c r="G11" s="797"/>
      <c r="H11" s="523" t="s">
        <v>87</v>
      </c>
      <c r="I11" s="797"/>
      <c r="J11" s="523" t="s">
        <v>87</v>
      </c>
    </row>
    <row r="12" spans="2:10" s="69" customFormat="1" ht="13.5">
      <c r="B12" s="524"/>
      <c r="C12" s="524"/>
      <c r="D12" s="525" t="s">
        <v>108</v>
      </c>
      <c r="E12" s="526"/>
      <c r="F12" s="525" t="s">
        <v>108</v>
      </c>
      <c r="G12" s="524"/>
      <c r="H12" s="525" t="s">
        <v>108</v>
      </c>
      <c r="I12" s="526"/>
      <c r="J12" s="525" t="s">
        <v>108</v>
      </c>
    </row>
    <row r="13" spans="2:10" s="69" customFormat="1" ht="18" customHeight="1">
      <c r="B13" s="527">
        <v>18</v>
      </c>
      <c r="C13" s="567">
        <v>25467</v>
      </c>
      <c r="D13" s="529">
        <v>103.41928934010151</v>
      </c>
      <c r="E13" s="568">
        <v>7781</v>
      </c>
      <c r="F13" s="529">
        <v>101.07820213042349</v>
      </c>
      <c r="G13" s="567">
        <v>5896</v>
      </c>
      <c r="H13" s="529">
        <v>98.26666666666667</v>
      </c>
      <c r="I13" s="568">
        <v>11517</v>
      </c>
      <c r="J13" s="529">
        <v>102.16446376297348</v>
      </c>
    </row>
    <row r="14" spans="2:10" s="69" customFormat="1" ht="18" customHeight="1">
      <c r="B14" s="540">
        <v>19</v>
      </c>
      <c r="C14" s="569">
        <v>26478</v>
      </c>
      <c r="D14" s="534">
        <f>C14/C13*100</f>
        <v>103.96984332665802</v>
      </c>
      <c r="E14" s="570">
        <v>7977</v>
      </c>
      <c r="F14" s="534">
        <f>E14/E13*100</f>
        <v>102.51895643233517</v>
      </c>
      <c r="G14" s="569">
        <v>5956</v>
      </c>
      <c r="H14" s="534">
        <f>G14/G13*100</f>
        <v>101.01763907734056</v>
      </c>
      <c r="I14" s="570">
        <v>11858</v>
      </c>
      <c r="J14" s="534">
        <f>I14/I13*100</f>
        <v>102.96084049665713</v>
      </c>
    </row>
    <row r="15" spans="2:10" s="69" customFormat="1" ht="18" customHeight="1">
      <c r="B15" s="532">
        <v>20</v>
      </c>
      <c r="C15" s="571">
        <v>28118</v>
      </c>
      <c r="D15" s="534">
        <f>C15/C14*100</f>
        <v>106.19382128559558</v>
      </c>
      <c r="E15" s="572">
        <v>7739</v>
      </c>
      <c r="F15" s="534">
        <f>E15/E14*100</f>
        <v>97.01642221386486</v>
      </c>
      <c r="G15" s="571">
        <v>5901</v>
      </c>
      <c r="H15" s="534">
        <f>G15/G14*100</f>
        <v>99.07656145063801</v>
      </c>
      <c r="I15" s="572">
        <v>10955</v>
      </c>
      <c r="J15" s="534">
        <f>I15/I14*100</f>
        <v>92.38488783943329</v>
      </c>
    </row>
    <row r="16" spans="2:10" s="69" customFormat="1" ht="18" customHeight="1">
      <c r="B16" s="540">
        <v>21</v>
      </c>
      <c r="C16" s="571">
        <v>28675</v>
      </c>
      <c r="D16" s="534">
        <f>C16/C15*100</f>
        <v>101.98093747777224</v>
      </c>
      <c r="E16" s="572">
        <v>8097</v>
      </c>
      <c r="F16" s="534">
        <f>E16/E15*100</f>
        <v>104.62592066158419</v>
      </c>
      <c r="G16" s="571">
        <v>5873</v>
      </c>
      <c r="H16" s="534">
        <f>G16/G15*100</f>
        <v>99.52550415183867</v>
      </c>
      <c r="I16" s="572">
        <v>11283</v>
      </c>
      <c r="J16" s="534">
        <f>I16/I15*100</f>
        <v>102.99406663623915</v>
      </c>
    </row>
    <row r="17" spans="2:10" s="69" customFormat="1" ht="18" customHeight="1">
      <c r="B17" s="540">
        <v>22</v>
      </c>
      <c r="C17" s="571">
        <v>30530</v>
      </c>
      <c r="D17" s="534">
        <f>C17/C16*100</f>
        <v>106.46904969485615</v>
      </c>
      <c r="E17" s="572">
        <v>8321</v>
      </c>
      <c r="F17" s="534">
        <f>E17/E16*100</f>
        <v>102.7664567123626</v>
      </c>
      <c r="G17" s="571">
        <v>5952</v>
      </c>
      <c r="H17" s="534">
        <f>G17/G16*100</f>
        <v>101.34513877064532</v>
      </c>
      <c r="I17" s="572">
        <v>11769</v>
      </c>
      <c r="J17" s="534">
        <f>I17/I16*100</f>
        <v>104.3073650624834</v>
      </c>
    </row>
    <row r="18" s="69" customFormat="1" ht="11.25" customHeight="1"/>
    <row r="19" s="69" customFormat="1" ht="16.5" customHeight="1">
      <c r="B19" s="69" t="s">
        <v>388</v>
      </c>
    </row>
    <row r="20" s="69" customFormat="1" ht="3" customHeight="1"/>
    <row r="21" spans="2:10" s="69" customFormat="1" ht="16.5" customHeight="1">
      <c r="B21" s="794" t="s">
        <v>82</v>
      </c>
      <c r="C21" s="796" t="s">
        <v>385</v>
      </c>
      <c r="D21" s="520"/>
      <c r="E21" s="796" t="s">
        <v>386</v>
      </c>
      <c r="F21" s="521"/>
      <c r="G21" s="796" t="s">
        <v>387</v>
      </c>
      <c r="H21" s="520"/>
      <c r="I21" s="796" t="s">
        <v>102</v>
      </c>
      <c r="J21" s="520"/>
    </row>
    <row r="22" spans="2:10" s="69" customFormat="1" ht="17.25" customHeight="1">
      <c r="B22" s="795"/>
      <c r="C22" s="797"/>
      <c r="D22" s="523" t="s">
        <v>87</v>
      </c>
      <c r="E22" s="797"/>
      <c r="F22" s="523" t="s">
        <v>87</v>
      </c>
      <c r="G22" s="797"/>
      <c r="H22" s="523" t="s">
        <v>87</v>
      </c>
      <c r="I22" s="797"/>
      <c r="J22" s="523" t="s">
        <v>87</v>
      </c>
    </row>
    <row r="23" spans="2:10" s="69" customFormat="1" ht="13.5">
      <c r="B23" s="524"/>
      <c r="C23" s="524"/>
      <c r="D23" s="525" t="s">
        <v>108</v>
      </c>
      <c r="E23" s="526"/>
      <c r="F23" s="525" t="s">
        <v>108</v>
      </c>
      <c r="G23" s="541"/>
      <c r="H23" s="525" t="s">
        <v>108</v>
      </c>
      <c r="I23" s="526"/>
      <c r="J23" s="525" t="s">
        <v>108</v>
      </c>
    </row>
    <row r="24" spans="2:10" s="69" customFormat="1" ht="18" customHeight="1">
      <c r="B24" s="522">
        <v>18</v>
      </c>
      <c r="C24" s="567">
        <v>22811</v>
      </c>
      <c r="D24" s="529">
        <v>104.1675661485105</v>
      </c>
      <c r="E24" s="568">
        <v>7303</v>
      </c>
      <c r="F24" s="529">
        <v>100.1213455608182</v>
      </c>
      <c r="G24" s="567">
        <v>5662</v>
      </c>
      <c r="H24" s="529">
        <v>99.14525340823246</v>
      </c>
      <c r="I24" s="568">
        <v>10116</v>
      </c>
      <c r="J24" s="529">
        <v>101.84952879142806</v>
      </c>
    </row>
    <row r="25" spans="2:10" s="69" customFormat="1" ht="18" customHeight="1">
      <c r="B25" s="527">
        <v>19</v>
      </c>
      <c r="C25" s="573">
        <v>23664</v>
      </c>
      <c r="D25" s="534">
        <f>C25/C24*100</f>
        <v>103.73942396212354</v>
      </c>
      <c r="E25" s="574">
        <v>7515</v>
      </c>
      <c r="F25" s="534">
        <f>E25/E24*100</f>
        <v>102.90291660961248</v>
      </c>
      <c r="G25" s="571">
        <v>5738</v>
      </c>
      <c r="H25" s="534">
        <f>G25/G24*100</f>
        <v>101.34228187919463</v>
      </c>
      <c r="I25" s="572">
        <v>10427</v>
      </c>
      <c r="J25" s="534">
        <f>I25/I24*100</f>
        <v>103.07433768287862</v>
      </c>
    </row>
    <row r="26" spans="2:10" s="69" customFormat="1" ht="18" customHeight="1">
      <c r="B26" s="532">
        <v>20</v>
      </c>
      <c r="C26" s="573">
        <v>27524</v>
      </c>
      <c r="D26" s="534">
        <f>C26/C25*100</f>
        <v>116.31169709263017</v>
      </c>
      <c r="E26" s="574">
        <v>7682</v>
      </c>
      <c r="F26" s="534">
        <f>E26/E25*100</f>
        <v>102.22222222222221</v>
      </c>
      <c r="G26" s="571">
        <v>5903</v>
      </c>
      <c r="H26" s="534">
        <f>G26/G25*100</f>
        <v>102.8755663994423</v>
      </c>
      <c r="I26" s="572">
        <v>10909</v>
      </c>
      <c r="J26" s="534">
        <f>I26/I25*100</f>
        <v>104.62261436654839</v>
      </c>
    </row>
    <row r="27" spans="2:10" s="69" customFormat="1" ht="18" customHeight="1">
      <c r="B27" s="540">
        <v>21</v>
      </c>
      <c r="C27" s="573">
        <v>28295</v>
      </c>
      <c r="D27" s="534">
        <f>C27/C26*100</f>
        <v>102.80119168725477</v>
      </c>
      <c r="E27" s="574">
        <v>8018</v>
      </c>
      <c r="F27" s="534">
        <f>E27/E26*100</f>
        <v>104.37386097370475</v>
      </c>
      <c r="G27" s="571">
        <v>5887</v>
      </c>
      <c r="H27" s="534">
        <f>G27/G26*100</f>
        <v>99.72895138065391</v>
      </c>
      <c r="I27" s="572">
        <v>11230</v>
      </c>
      <c r="J27" s="534">
        <f>I27/I26*100</f>
        <v>102.94252452103767</v>
      </c>
    </row>
    <row r="28" spans="2:10" s="69" customFormat="1" ht="18" customHeight="1">
      <c r="B28" s="540">
        <v>22</v>
      </c>
      <c r="C28" s="573">
        <v>30155</v>
      </c>
      <c r="D28" s="534">
        <f>C28/C27*100</f>
        <v>106.57359957589681</v>
      </c>
      <c r="E28" s="574">
        <v>8224</v>
      </c>
      <c r="F28" s="534">
        <f>E28/E27*100</f>
        <v>102.56921925667248</v>
      </c>
      <c r="G28" s="571">
        <v>5951</v>
      </c>
      <c r="H28" s="534">
        <f>G28/G27*100</f>
        <v>101.08714115848481</v>
      </c>
      <c r="I28" s="572">
        <v>11703</v>
      </c>
      <c r="J28" s="534">
        <f>I28/I27*100</f>
        <v>104.2119323241318</v>
      </c>
    </row>
    <row r="29" s="69" customFormat="1" ht="11.25" customHeight="1"/>
    <row r="30" s="69" customFormat="1" ht="17.25" customHeight="1">
      <c r="B30" s="69" t="s">
        <v>389</v>
      </c>
    </row>
    <row r="31" s="69" customFormat="1" ht="3.75" customHeight="1"/>
    <row r="32" spans="2:10" s="69" customFormat="1" ht="17.25" customHeight="1">
      <c r="B32" s="794" t="s">
        <v>82</v>
      </c>
      <c r="C32" s="796" t="s">
        <v>385</v>
      </c>
      <c r="D32" s="520"/>
      <c r="E32" s="796" t="s">
        <v>386</v>
      </c>
      <c r="F32" s="521"/>
      <c r="G32" s="796" t="s">
        <v>387</v>
      </c>
      <c r="H32" s="520"/>
      <c r="I32" s="796" t="s">
        <v>102</v>
      </c>
      <c r="J32" s="520"/>
    </row>
    <row r="33" spans="2:10" s="69" customFormat="1" ht="17.25" customHeight="1">
      <c r="B33" s="795"/>
      <c r="C33" s="797"/>
      <c r="D33" s="523" t="s">
        <v>87</v>
      </c>
      <c r="E33" s="797"/>
      <c r="F33" s="523" t="s">
        <v>87</v>
      </c>
      <c r="G33" s="797"/>
      <c r="H33" s="523" t="s">
        <v>87</v>
      </c>
      <c r="I33" s="797"/>
      <c r="J33" s="523" t="s">
        <v>87</v>
      </c>
    </row>
    <row r="34" spans="2:10" s="69" customFormat="1" ht="13.5">
      <c r="B34" s="524"/>
      <c r="C34" s="524"/>
      <c r="D34" s="525" t="s">
        <v>108</v>
      </c>
      <c r="E34" s="526"/>
      <c r="F34" s="525" t="s">
        <v>108</v>
      </c>
      <c r="G34" s="524"/>
      <c r="H34" s="525" t="s">
        <v>108</v>
      </c>
      <c r="I34" s="526"/>
      <c r="J34" s="525" t="s">
        <v>108</v>
      </c>
    </row>
    <row r="35" spans="2:10" s="69" customFormat="1" ht="18" customHeight="1">
      <c r="B35" s="527">
        <v>18</v>
      </c>
      <c r="C35" s="575">
        <v>32280</v>
      </c>
      <c r="D35" s="529">
        <v>105.20509347246558</v>
      </c>
      <c r="E35" s="576">
        <v>7314</v>
      </c>
      <c r="F35" s="529">
        <v>100.78642272409044</v>
      </c>
      <c r="G35" s="575">
        <v>5741</v>
      </c>
      <c r="H35" s="529">
        <v>99.53366709353493</v>
      </c>
      <c r="I35" s="576">
        <v>10347</v>
      </c>
      <c r="J35" s="529">
        <v>101.71745119111381</v>
      </c>
    </row>
    <row r="36" spans="2:10" s="69" customFormat="1" ht="18" customHeight="1">
      <c r="B36" s="540">
        <v>19</v>
      </c>
      <c r="C36" s="577">
        <v>34526</v>
      </c>
      <c r="D36" s="534">
        <f>C36/C35*100</f>
        <v>106.95786864931847</v>
      </c>
      <c r="E36" s="578">
        <v>7452</v>
      </c>
      <c r="F36" s="534">
        <f>E36/E35*100</f>
        <v>101.88679245283019</v>
      </c>
      <c r="G36" s="577">
        <v>5785</v>
      </c>
      <c r="H36" s="534">
        <f>G36/G35*100</f>
        <v>100.76641700052255</v>
      </c>
      <c r="I36" s="578">
        <v>10702</v>
      </c>
      <c r="J36" s="534">
        <f>I36/I35*100</f>
        <v>103.4309461679714</v>
      </c>
    </row>
    <row r="37" spans="2:10" s="69" customFormat="1" ht="18" customHeight="1">
      <c r="B37" s="532">
        <v>20</v>
      </c>
      <c r="C37" s="577">
        <v>34978</v>
      </c>
      <c r="D37" s="534">
        <f>C37/C36*100</f>
        <v>101.3091583154724</v>
      </c>
      <c r="E37" s="578">
        <v>8216</v>
      </c>
      <c r="F37" s="534">
        <f>E37/E36*100</f>
        <v>110.25228126677402</v>
      </c>
      <c r="G37" s="577">
        <v>5880</v>
      </c>
      <c r="H37" s="534">
        <f>G37/G36*100</f>
        <v>101.64217804667244</v>
      </c>
      <c r="I37" s="578">
        <v>11359</v>
      </c>
      <c r="J37" s="534">
        <f>I37/I36*100</f>
        <v>106.1390394318819</v>
      </c>
    </row>
    <row r="38" spans="2:10" s="69" customFormat="1" ht="18" customHeight="1">
      <c r="B38" s="540">
        <v>21</v>
      </c>
      <c r="C38" s="577">
        <v>34142</v>
      </c>
      <c r="D38" s="534">
        <f>C38/C37*100</f>
        <v>97.60992623935046</v>
      </c>
      <c r="E38" s="578">
        <v>8991</v>
      </c>
      <c r="F38" s="534">
        <f>E38/E37*100</f>
        <v>109.43281402142162</v>
      </c>
      <c r="G38" s="577">
        <v>5721</v>
      </c>
      <c r="H38" s="534">
        <f>G38/G37*100</f>
        <v>97.29591836734693</v>
      </c>
      <c r="I38" s="578">
        <v>11897</v>
      </c>
      <c r="J38" s="534">
        <f>I38/I37*100</f>
        <v>104.73633242362882</v>
      </c>
    </row>
    <row r="39" spans="2:10" s="69" customFormat="1" ht="18" customHeight="1">
      <c r="B39" s="540">
        <v>22</v>
      </c>
      <c r="C39" s="577">
        <v>35411</v>
      </c>
      <c r="D39" s="534">
        <f>C39/C38*100</f>
        <v>103.71682971120615</v>
      </c>
      <c r="E39" s="578">
        <v>9338</v>
      </c>
      <c r="F39" s="534">
        <f>E39/E38*100</f>
        <v>103.85941497052609</v>
      </c>
      <c r="G39" s="577">
        <v>5970</v>
      </c>
      <c r="H39" s="534">
        <f>G39/G38*100</f>
        <v>104.35238594651284</v>
      </c>
      <c r="I39" s="578">
        <v>12479</v>
      </c>
      <c r="J39" s="534">
        <f>I39/I38*100</f>
        <v>104.89198957720434</v>
      </c>
    </row>
    <row r="40" s="69" customFormat="1" ht="10.5" customHeight="1"/>
    <row r="41" s="69" customFormat="1" ht="17.25" customHeight="1">
      <c r="B41" s="69" t="s">
        <v>391</v>
      </c>
    </row>
    <row r="42" s="69" customFormat="1" ht="3.75" customHeight="1"/>
    <row r="43" spans="2:10" s="69" customFormat="1" ht="17.25" customHeight="1">
      <c r="B43" s="794" t="s">
        <v>82</v>
      </c>
      <c r="C43" s="796" t="s">
        <v>385</v>
      </c>
      <c r="D43" s="520"/>
      <c r="E43" s="796" t="s">
        <v>386</v>
      </c>
      <c r="F43" s="521"/>
      <c r="G43" s="796" t="s">
        <v>387</v>
      </c>
      <c r="H43" s="520"/>
      <c r="I43" s="796" t="s">
        <v>102</v>
      </c>
      <c r="J43" s="520"/>
    </row>
    <row r="44" spans="2:10" s="69" customFormat="1" ht="17.25" customHeight="1">
      <c r="B44" s="795"/>
      <c r="C44" s="797"/>
      <c r="D44" s="523" t="s">
        <v>87</v>
      </c>
      <c r="E44" s="797"/>
      <c r="F44" s="523" t="s">
        <v>87</v>
      </c>
      <c r="G44" s="797"/>
      <c r="H44" s="523" t="s">
        <v>87</v>
      </c>
      <c r="I44" s="797"/>
      <c r="J44" s="523" t="s">
        <v>87</v>
      </c>
    </row>
    <row r="45" spans="2:10" s="69" customFormat="1" ht="13.5">
      <c r="B45" s="524"/>
      <c r="C45" s="524"/>
      <c r="D45" s="525" t="s">
        <v>108</v>
      </c>
      <c r="E45" s="526"/>
      <c r="F45" s="525" t="s">
        <v>108</v>
      </c>
      <c r="G45" s="524"/>
      <c r="H45" s="525" t="s">
        <v>108</v>
      </c>
      <c r="I45" s="526"/>
      <c r="J45" s="525" t="s">
        <v>108</v>
      </c>
    </row>
    <row r="46" spans="2:10" s="69" customFormat="1" ht="18" customHeight="1">
      <c r="B46" s="527">
        <v>18</v>
      </c>
      <c r="C46" s="575">
        <v>25512</v>
      </c>
      <c r="D46" s="529">
        <v>102.38553690141808</v>
      </c>
      <c r="E46" s="576">
        <v>8318</v>
      </c>
      <c r="F46" s="529">
        <v>102.27890344622563</v>
      </c>
      <c r="G46" s="575">
        <v>6430</v>
      </c>
      <c r="H46" s="529">
        <v>96.56660060112834</v>
      </c>
      <c r="I46" s="576">
        <v>12998</v>
      </c>
      <c r="J46" s="529">
        <v>103.18420865089335</v>
      </c>
    </row>
    <row r="47" spans="2:10" s="69" customFormat="1" ht="18" customHeight="1">
      <c r="B47" s="532">
        <v>19</v>
      </c>
      <c r="C47" s="579">
        <v>26252</v>
      </c>
      <c r="D47" s="534">
        <v>102.90059579805582</v>
      </c>
      <c r="E47" s="580">
        <v>8567</v>
      </c>
      <c r="F47" s="534">
        <v>102.99350805482088</v>
      </c>
      <c r="G47" s="579">
        <v>6506</v>
      </c>
      <c r="H47" s="534">
        <v>101.18195956454122</v>
      </c>
      <c r="I47" s="580">
        <v>13431</v>
      </c>
      <c r="J47" s="534">
        <v>103.33128173565164</v>
      </c>
    </row>
    <row r="48" s="69" customFormat="1" ht="18" customHeight="1">
      <c r="E48" s="69" t="s">
        <v>396</v>
      </c>
    </row>
    <row r="49" s="69" customFormat="1" ht="18" customHeight="1"/>
    <row r="50" s="69" customFormat="1" ht="18" customHeight="1"/>
    <row r="51" s="69" customFormat="1" ht="7.5" customHeight="1"/>
    <row r="52" s="69" customFormat="1" ht="17.25" customHeight="1"/>
    <row r="53" s="69" customFormat="1" ht="17.25" customHeight="1"/>
    <row r="54" s="69" customFormat="1" ht="17.25" customHeight="1"/>
    <row r="55" s="69" customFormat="1" ht="17.25" customHeight="1"/>
    <row r="56" s="69" customFormat="1" ht="17.25" customHeight="1"/>
    <row r="57" s="69" customFormat="1" ht="17.25" customHeight="1"/>
    <row r="58" s="69" customFormat="1" ht="17.25" customHeight="1"/>
    <row r="59" s="69" customFormat="1" ht="17.25" customHeight="1"/>
    <row r="60" s="69" customFormat="1" ht="17.25" customHeight="1"/>
    <row r="61" s="69" customFormat="1" ht="17.25" customHeight="1"/>
    <row r="62" s="69" customFormat="1" ht="17.25" customHeight="1"/>
    <row r="63" s="69" customFormat="1" ht="17.25" customHeight="1"/>
    <row r="64" s="69" customFormat="1" ht="17.25" customHeight="1"/>
    <row r="65" s="69" customFormat="1" ht="17.25" customHeight="1"/>
    <row r="66" s="69" customFormat="1" ht="17.25" customHeight="1"/>
    <row r="67" s="69" customFormat="1" ht="17.25" customHeight="1"/>
    <row r="68" s="69" customFormat="1" ht="17.25" customHeight="1"/>
    <row r="69" s="69" customFormat="1" ht="17.25" customHeight="1"/>
    <row r="70" spans="2:10" s="69" customFormat="1" ht="17.25" customHeight="1">
      <c r="B70" s="78"/>
      <c r="C70" s="78"/>
      <c r="D70" s="78"/>
      <c r="E70" s="78"/>
      <c r="F70" s="78"/>
      <c r="G70" s="78"/>
      <c r="H70" s="78"/>
      <c r="I70" s="78"/>
      <c r="J70" s="78"/>
    </row>
    <row r="71" spans="2:10" s="69" customFormat="1" ht="17.25" customHeight="1">
      <c r="B71" s="78"/>
      <c r="C71" s="78"/>
      <c r="D71" s="78"/>
      <c r="E71" s="78"/>
      <c r="F71" s="78"/>
      <c r="G71" s="78"/>
      <c r="H71" s="78"/>
      <c r="I71" s="78"/>
      <c r="J71" s="78"/>
    </row>
    <row r="72" spans="2:10" s="69" customFormat="1" ht="17.25" customHeight="1">
      <c r="B72" s="78"/>
      <c r="C72" s="78"/>
      <c r="D72" s="78"/>
      <c r="E72" s="78"/>
      <c r="F72" s="78"/>
      <c r="G72" s="78"/>
      <c r="H72" s="78"/>
      <c r="I72" s="78"/>
      <c r="J72" s="78"/>
    </row>
  </sheetData>
  <sheetProtection/>
  <mergeCells count="20">
    <mergeCell ref="B10:B11"/>
    <mergeCell ref="C10:C11"/>
    <mergeCell ref="E10:E11"/>
    <mergeCell ref="G10:G11"/>
    <mergeCell ref="I10:I11"/>
    <mergeCell ref="B21:B22"/>
    <mergeCell ref="C21:C22"/>
    <mergeCell ref="E21:E22"/>
    <mergeCell ref="G21:G22"/>
    <mergeCell ref="I21:I22"/>
    <mergeCell ref="B32:B33"/>
    <mergeCell ref="C32:C33"/>
    <mergeCell ref="E32:E33"/>
    <mergeCell ref="G32:G33"/>
    <mergeCell ref="I32:I33"/>
    <mergeCell ref="B43:B44"/>
    <mergeCell ref="C43:C44"/>
    <mergeCell ref="E43:E44"/>
    <mergeCell ref="G43:G44"/>
    <mergeCell ref="I43:I44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72"/>
  <sheetViews>
    <sheetView zoomScalePageLayoutView="0" workbookViewId="0" topLeftCell="A1">
      <selection activeCell="E4" sqref="E4"/>
    </sheetView>
  </sheetViews>
  <sheetFormatPr defaultColWidth="8.796875" defaultRowHeight="17.25" customHeight="1"/>
  <cols>
    <col min="1" max="1" width="1" style="78" customWidth="1"/>
    <col min="2" max="2" width="4.3984375" style="78" customWidth="1"/>
    <col min="3" max="3" width="13.69921875" style="78" customWidth="1"/>
    <col min="4" max="4" width="7.5" style="78" customWidth="1"/>
    <col min="5" max="5" width="13.69921875" style="78" customWidth="1"/>
    <col min="6" max="6" width="7.5" style="78" customWidth="1"/>
    <col min="7" max="7" width="13.69921875" style="78" customWidth="1"/>
    <col min="8" max="8" width="7.5" style="78" customWidth="1"/>
    <col min="9" max="9" width="13.69921875" style="78" customWidth="1"/>
    <col min="10" max="10" width="7.5" style="78" customWidth="1"/>
    <col min="11" max="11" width="1.4921875" style="78" customWidth="1"/>
    <col min="12" max="12" width="4.5" style="78" customWidth="1"/>
    <col min="13" max="13" width="3.5" style="78" bestFit="1" customWidth="1"/>
    <col min="14" max="16384" width="8.69921875" style="78" customWidth="1"/>
  </cols>
  <sheetData>
    <row r="1" ht="9" customHeight="1">
      <c r="A1" s="78" t="s">
        <v>80</v>
      </c>
    </row>
    <row r="2" ht="17.25" customHeight="1">
      <c r="B2" s="80"/>
    </row>
    <row r="3" s="69" customFormat="1" ht="7.5" customHeight="1"/>
    <row r="4" s="69" customFormat="1" ht="17.25" customHeight="1">
      <c r="B4" s="78" t="s">
        <v>397</v>
      </c>
    </row>
    <row r="5" s="69" customFormat="1" ht="7.5" customHeight="1"/>
    <row r="6" s="69" customFormat="1" ht="16.5" customHeight="1">
      <c r="F6" s="519"/>
    </row>
    <row r="7" s="69" customFormat="1" ht="11.25" customHeight="1"/>
    <row r="8" spans="2:9" s="69" customFormat="1" ht="17.25" customHeight="1">
      <c r="B8" s="69" t="s">
        <v>383</v>
      </c>
      <c r="I8" s="69" t="s">
        <v>395</v>
      </c>
    </row>
    <row r="9" s="69" customFormat="1" ht="3.75" customHeight="1"/>
    <row r="10" spans="2:10" s="69" customFormat="1" ht="17.25" customHeight="1">
      <c r="B10" s="794" t="s">
        <v>82</v>
      </c>
      <c r="C10" s="796" t="s">
        <v>385</v>
      </c>
      <c r="D10" s="520"/>
      <c r="E10" s="796" t="s">
        <v>386</v>
      </c>
      <c r="F10" s="521"/>
      <c r="G10" s="796" t="s">
        <v>387</v>
      </c>
      <c r="H10" s="520"/>
      <c r="I10" s="796" t="s">
        <v>102</v>
      </c>
      <c r="J10" s="520"/>
    </row>
    <row r="11" spans="2:10" s="69" customFormat="1" ht="17.25" customHeight="1">
      <c r="B11" s="795"/>
      <c r="C11" s="797"/>
      <c r="D11" s="523" t="s">
        <v>87</v>
      </c>
      <c r="E11" s="797"/>
      <c r="F11" s="523" t="s">
        <v>87</v>
      </c>
      <c r="G11" s="797"/>
      <c r="H11" s="523" t="s">
        <v>87</v>
      </c>
      <c r="I11" s="797"/>
      <c r="J11" s="523" t="s">
        <v>87</v>
      </c>
    </row>
    <row r="12" spans="2:10" s="69" customFormat="1" ht="13.5">
      <c r="B12" s="524"/>
      <c r="C12" s="524"/>
      <c r="D12" s="525" t="s">
        <v>90</v>
      </c>
      <c r="E12" s="526"/>
      <c r="F12" s="525" t="s">
        <v>90</v>
      </c>
      <c r="G12" s="524"/>
      <c r="H12" s="525" t="s">
        <v>90</v>
      </c>
      <c r="I12" s="526"/>
      <c r="J12" s="525" t="s">
        <v>90</v>
      </c>
    </row>
    <row r="13" spans="2:10" s="69" customFormat="1" ht="18" customHeight="1">
      <c r="B13" s="527">
        <v>18</v>
      </c>
      <c r="C13" s="567">
        <v>424892</v>
      </c>
      <c r="D13" s="529">
        <v>102.50789097850796</v>
      </c>
      <c r="E13" s="568">
        <v>13532</v>
      </c>
      <c r="F13" s="529">
        <v>99.2739630133022</v>
      </c>
      <c r="G13" s="567">
        <v>13787</v>
      </c>
      <c r="H13" s="529">
        <v>96.73692041990469</v>
      </c>
      <c r="I13" s="568">
        <v>26160</v>
      </c>
      <c r="J13" s="529">
        <v>100.48998474697424</v>
      </c>
    </row>
    <row r="14" spans="2:10" s="69" customFormat="1" ht="18" customHeight="1">
      <c r="B14" s="540">
        <v>19</v>
      </c>
      <c r="C14" s="569">
        <v>445130</v>
      </c>
      <c r="D14" s="581">
        <v>104.7630927388607</v>
      </c>
      <c r="E14" s="570">
        <v>13706</v>
      </c>
      <c r="F14" s="581">
        <v>101.28584096955365</v>
      </c>
      <c r="G14" s="569">
        <v>13849</v>
      </c>
      <c r="H14" s="581">
        <v>100.44969899180387</v>
      </c>
      <c r="I14" s="570">
        <v>26597</v>
      </c>
      <c r="J14" s="581">
        <v>101.67048929663609</v>
      </c>
    </row>
    <row r="15" spans="2:10" s="69" customFormat="1" ht="18" customHeight="1">
      <c r="B15" s="532">
        <v>20</v>
      </c>
      <c r="C15" s="571">
        <v>449404</v>
      </c>
      <c r="D15" s="534">
        <f>C15/C14*100</f>
        <v>100.96016893941095</v>
      </c>
      <c r="E15" s="572">
        <v>12311</v>
      </c>
      <c r="F15" s="534">
        <f>E15/E14*100</f>
        <v>89.82197577703197</v>
      </c>
      <c r="G15" s="571">
        <v>13345</v>
      </c>
      <c r="H15" s="534">
        <f>G15/G14*100</f>
        <v>96.3607480684526</v>
      </c>
      <c r="I15" s="572">
        <v>22015</v>
      </c>
      <c r="J15" s="534">
        <f>I15/I14*100</f>
        <v>82.77249313832387</v>
      </c>
    </row>
    <row r="16" spans="2:10" s="69" customFormat="1" ht="18" customHeight="1">
      <c r="B16" s="540">
        <v>21</v>
      </c>
      <c r="C16" s="571">
        <v>458045</v>
      </c>
      <c r="D16" s="534">
        <f>C16/C15*100</f>
        <v>101.92276882270741</v>
      </c>
      <c r="E16" s="572">
        <v>12635</v>
      </c>
      <c r="F16" s="534">
        <f>E16/E15*100</f>
        <v>102.63179270571034</v>
      </c>
      <c r="G16" s="571">
        <v>13140</v>
      </c>
      <c r="H16" s="534">
        <f>G16/G15*100</f>
        <v>98.46384413638066</v>
      </c>
      <c r="I16" s="572">
        <v>22307</v>
      </c>
      <c r="J16" s="534">
        <f>I16/I15*100</f>
        <v>101.32636838519191</v>
      </c>
    </row>
    <row r="17" spans="2:10" s="69" customFormat="1" ht="18" customHeight="1">
      <c r="B17" s="540">
        <v>22</v>
      </c>
      <c r="C17" s="571">
        <v>482539</v>
      </c>
      <c r="D17" s="534">
        <f>C17/C16*100</f>
        <v>105.3475095241734</v>
      </c>
      <c r="E17" s="572">
        <v>13166</v>
      </c>
      <c r="F17" s="534">
        <f>E17/E16*100</f>
        <v>104.2026117926395</v>
      </c>
      <c r="G17" s="571">
        <v>13069</v>
      </c>
      <c r="H17" s="534">
        <f>G17/G16*100</f>
        <v>99.45966514459666</v>
      </c>
      <c r="I17" s="572">
        <v>23450</v>
      </c>
      <c r="J17" s="534">
        <f>I17/I16*100</f>
        <v>105.12395212265208</v>
      </c>
    </row>
    <row r="18" s="69" customFormat="1" ht="11.25" customHeight="1"/>
    <row r="19" s="69" customFormat="1" ht="16.5" customHeight="1">
      <c r="B19" s="69" t="s">
        <v>388</v>
      </c>
    </row>
    <row r="20" s="69" customFormat="1" ht="3" customHeight="1"/>
    <row r="21" spans="2:10" s="69" customFormat="1" ht="16.5" customHeight="1">
      <c r="B21" s="794" t="s">
        <v>82</v>
      </c>
      <c r="C21" s="796" t="s">
        <v>385</v>
      </c>
      <c r="D21" s="520"/>
      <c r="E21" s="796" t="s">
        <v>386</v>
      </c>
      <c r="F21" s="521"/>
      <c r="G21" s="796" t="s">
        <v>387</v>
      </c>
      <c r="H21" s="520"/>
      <c r="I21" s="796" t="s">
        <v>102</v>
      </c>
      <c r="J21" s="520"/>
    </row>
    <row r="22" spans="2:10" s="69" customFormat="1" ht="17.25" customHeight="1">
      <c r="B22" s="795"/>
      <c r="C22" s="797"/>
      <c r="D22" s="523" t="s">
        <v>87</v>
      </c>
      <c r="E22" s="797"/>
      <c r="F22" s="523" t="s">
        <v>87</v>
      </c>
      <c r="G22" s="797"/>
      <c r="H22" s="523" t="s">
        <v>87</v>
      </c>
      <c r="I22" s="797"/>
      <c r="J22" s="523" t="s">
        <v>87</v>
      </c>
    </row>
    <row r="23" spans="2:10" s="69" customFormat="1" ht="13.5">
      <c r="B23" s="524"/>
      <c r="C23" s="524"/>
      <c r="D23" s="525" t="s">
        <v>90</v>
      </c>
      <c r="E23" s="526"/>
      <c r="F23" s="525" t="s">
        <v>90</v>
      </c>
      <c r="G23" s="541"/>
      <c r="H23" s="525" t="s">
        <v>90</v>
      </c>
      <c r="I23" s="526"/>
      <c r="J23" s="525" t="s">
        <v>90</v>
      </c>
    </row>
    <row r="24" spans="2:10" s="69" customFormat="1" ht="18" customHeight="1">
      <c r="B24" s="527">
        <v>18</v>
      </c>
      <c r="C24" s="567">
        <v>389727</v>
      </c>
      <c r="D24" s="529">
        <v>103.92140058513841</v>
      </c>
      <c r="E24" s="568">
        <v>11968</v>
      </c>
      <c r="F24" s="529">
        <v>99.3736343202964</v>
      </c>
      <c r="G24" s="567">
        <v>12960</v>
      </c>
      <c r="H24" s="529">
        <v>99.85397347336784</v>
      </c>
      <c r="I24" s="568">
        <v>21478</v>
      </c>
      <c r="J24" s="529">
        <v>100.9180303234503</v>
      </c>
    </row>
    <row r="25" spans="2:10" s="69" customFormat="1" ht="18" customHeight="1">
      <c r="B25" s="540">
        <v>19</v>
      </c>
      <c r="C25" s="571">
        <v>410204</v>
      </c>
      <c r="D25" s="534">
        <f>C25/C24*100</f>
        <v>105.25419075404065</v>
      </c>
      <c r="E25" s="572">
        <v>12164</v>
      </c>
      <c r="F25" s="534">
        <f>E25/E24*100</f>
        <v>101.63770053475936</v>
      </c>
      <c r="G25" s="571">
        <v>12826</v>
      </c>
      <c r="H25" s="534">
        <f>G25/G24*100</f>
        <v>98.96604938271605</v>
      </c>
      <c r="I25" s="572">
        <v>21868</v>
      </c>
      <c r="J25" s="534">
        <f>I25/I24*100</f>
        <v>101.81581152807524</v>
      </c>
    </row>
    <row r="26" spans="2:10" s="69" customFormat="1" ht="18" customHeight="1">
      <c r="B26" s="532">
        <v>20</v>
      </c>
      <c r="C26" s="571">
        <v>445112</v>
      </c>
      <c r="D26" s="534">
        <f>C26/C25*100</f>
        <v>108.50991214127606</v>
      </c>
      <c r="E26" s="572">
        <v>12208</v>
      </c>
      <c r="F26" s="534">
        <f>E26/E25*100</f>
        <v>100.3617231173956</v>
      </c>
      <c r="G26" s="571">
        <v>13292</v>
      </c>
      <c r="H26" s="534">
        <f>G26/G25*100</f>
        <v>103.63324497115234</v>
      </c>
      <c r="I26" s="572">
        <v>21998</v>
      </c>
      <c r="J26" s="534">
        <f>I26/I25*100</f>
        <v>100.59447594658862</v>
      </c>
    </row>
    <row r="27" spans="2:10" s="69" customFormat="1" ht="18" customHeight="1">
      <c r="B27" s="540">
        <v>21</v>
      </c>
      <c r="C27" s="571">
        <v>454963</v>
      </c>
      <c r="D27" s="534">
        <f>C27/C26*100</f>
        <v>102.21315084742717</v>
      </c>
      <c r="E27" s="572">
        <v>12513</v>
      </c>
      <c r="F27" s="534">
        <f>E27/E26*100</f>
        <v>102.4983617300131</v>
      </c>
      <c r="G27" s="571">
        <v>13113</v>
      </c>
      <c r="H27" s="534">
        <f>G27/G26*100</f>
        <v>98.65332530845622</v>
      </c>
      <c r="I27" s="572">
        <v>22249</v>
      </c>
      <c r="J27" s="534">
        <f>I27/I26*100</f>
        <v>101.14101281934722</v>
      </c>
    </row>
    <row r="28" spans="2:10" s="69" customFormat="1" ht="18" customHeight="1">
      <c r="B28" s="540">
        <v>22</v>
      </c>
      <c r="C28" s="571">
        <v>479525</v>
      </c>
      <c r="D28" s="534">
        <f>C28/C27*100</f>
        <v>105.39868077184298</v>
      </c>
      <c r="E28" s="572">
        <v>13007</v>
      </c>
      <c r="F28" s="534">
        <f>E28/E27*100</f>
        <v>103.94789419004236</v>
      </c>
      <c r="G28" s="571">
        <v>13028</v>
      </c>
      <c r="H28" s="534">
        <f>G28/G27*100</f>
        <v>99.35178830168535</v>
      </c>
      <c r="I28" s="572">
        <v>23359</v>
      </c>
      <c r="J28" s="534">
        <f>I28/I27*100</f>
        <v>104.9889882691357</v>
      </c>
    </row>
    <row r="29" s="69" customFormat="1" ht="11.25" customHeight="1"/>
    <row r="30" s="69" customFormat="1" ht="17.25" customHeight="1">
      <c r="B30" s="69" t="s">
        <v>389</v>
      </c>
    </row>
    <row r="31" s="69" customFormat="1" ht="3.75" customHeight="1"/>
    <row r="32" spans="2:10" s="69" customFormat="1" ht="17.25" customHeight="1">
      <c r="B32" s="794" t="s">
        <v>82</v>
      </c>
      <c r="C32" s="796" t="s">
        <v>385</v>
      </c>
      <c r="D32" s="520"/>
      <c r="E32" s="796" t="s">
        <v>386</v>
      </c>
      <c r="F32" s="521"/>
      <c r="G32" s="796" t="s">
        <v>387</v>
      </c>
      <c r="H32" s="520"/>
      <c r="I32" s="796" t="s">
        <v>102</v>
      </c>
      <c r="J32" s="520"/>
    </row>
    <row r="33" spans="2:10" s="69" customFormat="1" ht="17.25" customHeight="1">
      <c r="B33" s="795"/>
      <c r="C33" s="797"/>
      <c r="D33" s="523" t="s">
        <v>87</v>
      </c>
      <c r="E33" s="797"/>
      <c r="F33" s="523" t="s">
        <v>87</v>
      </c>
      <c r="G33" s="797"/>
      <c r="H33" s="523" t="s">
        <v>87</v>
      </c>
      <c r="I33" s="797"/>
      <c r="J33" s="523" t="s">
        <v>87</v>
      </c>
    </row>
    <row r="34" spans="2:10" s="69" customFormat="1" ht="13.5">
      <c r="B34" s="524"/>
      <c r="C34" s="524"/>
      <c r="D34" s="525" t="s">
        <v>90</v>
      </c>
      <c r="E34" s="526"/>
      <c r="F34" s="525" t="s">
        <v>90</v>
      </c>
      <c r="G34" s="524"/>
      <c r="H34" s="525" t="s">
        <v>90</v>
      </c>
      <c r="I34" s="526"/>
      <c r="J34" s="525" t="s">
        <v>90</v>
      </c>
    </row>
    <row r="35" spans="2:10" s="69" customFormat="1" ht="18" customHeight="1">
      <c r="B35" s="527">
        <v>18</v>
      </c>
      <c r="C35" s="575">
        <v>446399</v>
      </c>
      <c r="D35" s="529">
        <v>101.21723616689621</v>
      </c>
      <c r="E35" s="576">
        <v>12210</v>
      </c>
      <c r="F35" s="529">
        <v>99.11100502561119</v>
      </c>
      <c r="G35" s="575">
        <v>13976</v>
      </c>
      <c r="H35" s="529">
        <v>97.34817196117633</v>
      </c>
      <c r="I35" s="576">
        <v>20836</v>
      </c>
      <c r="J35" s="529">
        <v>99.4354973179617</v>
      </c>
    </row>
    <row r="36" spans="2:10" s="69" customFormat="1" ht="18" customHeight="1">
      <c r="B36" s="540">
        <v>19</v>
      </c>
      <c r="C36" s="577">
        <v>478669</v>
      </c>
      <c r="D36" s="534">
        <f>C36/C35*100</f>
        <v>107.22895884623398</v>
      </c>
      <c r="E36" s="578">
        <v>12279</v>
      </c>
      <c r="F36" s="534">
        <f>E36/E35*100</f>
        <v>100.56511056511057</v>
      </c>
      <c r="G36" s="577">
        <v>13986</v>
      </c>
      <c r="H36" s="534">
        <f>G36/G35*100</f>
        <v>100.07155123068117</v>
      </c>
      <c r="I36" s="578">
        <v>21235</v>
      </c>
      <c r="J36" s="534">
        <f>I36/I35*100</f>
        <v>101.91495488577462</v>
      </c>
    </row>
    <row r="37" spans="2:10" s="69" customFormat="1" ht="18" customHeight="1">
      <c r="B37" s="532">
        <v>20</v>
      </c>
      <c r="C37" s="577">
        <v>492534</v>
      </c>
      <c r="D37" s="534">
        <f>C37/C36*100</f>
        <v>102.89657362394473</v>
      </c>
      <c r="E37" s="578">
        <v>13175</v>
      </c>
      <c r="F37" s="534">
        <f>E37/E36*100</f>
        <v>107.29701115726036</v>
      </c>
      <c r="G37" s="577">
        <v>13787</v>
      </c>
      <c r="H37" s="534">
        <f>G37/G36*100</f>
        <v>98.57714857714858</v>
      </c>
      <c r="I37" s="578">
        <v>22158</v>
      </c>
      <c r="J37" s="534">
        <f>I37/I36*100</f>
        <v>104.3465975983047</v>
      </c>
    </row>
    <row r="38" spans="2:10" s="69" customFormat="1" ht="18" customHeight="1">
      <c r="B38" s="540">
        <v>21</v>
      </c>
      <c r="C38" s="577">
        <v>498338</v>
      </c>
      <c r="D38" s="534">
        <f>C38/C37*100</f>
        <v>101.17839580617785</v>
      </c>
      <c r="E38" s="578">
        <v>14007</v>
      </c>
      <c r="F38" s="534">
        <f>E38/E37*100</f>
        <v>106.31499051233398</v>
      </c>
      <c r="G38" s="577">
        <v>13428</v>
      </c>
      <c r="H38" s="534">
        <f>G38/G37*100</f>
        <v>97.39609777326467</v>
      </c>
      <c r="I38" s="578">
        <v>22954</v>
      </c>
      <c r="J38" s="534">
        <f>I38/I37*100</f>
        <v>103.59238198393356</v>
      </c>
    </row>
    <row r="39" spans="2:10" s="69" customFormat="1" ht="18" customHeight="1">
      <c r="B39" s="540">
        <v>22</v>
      </c>
      <c r="C39" s="577">
        <v>518645</v>
      </c>
      <c r="D39" s="534">
        <f>C39/C38*100</f>
        <v>104.0749451175708</v>
      </c>
      <c r="E39" s="578">
        <v>14841</v>
      </c>
      <c r="F39" s="534">
        <f>E39/E38*100</f>
        <v>105.95416577425574</v>
      </c>
      <c r="G39" s="577">
        <v>13471</v>
      </c>
      <c r="H39" s="534">
        <f>G39/G38*100</f>
        <v>100.32022639261244</v>
      </c>
      <c r="I39" s="578">
        <v>24401</v>
      </c>
      <c r="J39" s="534">
        <f>I39/I38*100</f>
        <v>106.30391217217043</v>
      </c>
    </row>
    <row r="40" s="69" customFormat="1" ht="10.5" customHeight="1"/>
    <row r="41" s="69" customFormat="1" ht="17.25" customHeight="1">
      <c r="B41" s="69" t="s">
        <v>391</v>
      </c>
    </row>
    <row r="42" s="69" customFormat="1" ht="3.75" customHeight="1"/>
    <row r="43" spans="2:10" s="69" customFormat="1" ht="17.25" customHeight="1">
      <c r="B43" s="794" t="s">
        <v>82</v>
      </c>
      <c r="C43" s="796" t="s">
        <v>385</v>
      </c>
      <c r="D43" s="520"/>
      <c r="E43" s="796" t="s">
        <v>386</v>
      </c>
      <c r="F43" s="521"/>
      <c r="G43" s="796" t="s">
        <v>387</v>
      </c>
      <c r="H43" s="520"/>
      <c r="I43" s="796" t="s">
        <v>102</v>
      </c>
      <c r="J43" s="520"/>
    </row>
    <row r="44" spans="2:10" s="69" customFormat="1" ht="17.25" customHeight="1">
      <c r="B44" s="795"/>
      <c r="C44" s="797"/>
      <c r="D44" s="523" t="s">
        <v>87</v>
      </c>
      <c r="E44" s="797"/>
      <c r="F44" s="523" t="s">
        <v>87</v>
      </c>
      <c r="G44" s="797"/>
      <c r="H44" s="523" t="s">
        <v>87</v>
      </c>
      <c r="I44" s="797"/>
      <c r="J44" s="523" t="s">
        <v>87</v>
      </c>
    </row>
    <row r="45" spans="2:10" s="69" customFormat="1" ht="13.5">
      <c r="B45" s="524"/>
      <c r="C45" s="524"/>
      <c r="D45" s="525" t="s">
        <v>90</v>
      </c>
      <c r="E45" s="526"/>
      <c r="F45" s="525" t="s">
        <v>90</v>
      </c>
      <c r="G45" s="524"/>
      <c r="H45" s="525" t="s">
        <v>90</v>
      </c>
      <c r="I45" s="526"/>
      <c r="J45" s="525" t="s">
        <v>90</v>
      </c>
    </row>
    <row r="46" spans="2:10" s="69" customFormat="1" ht="18" customHeight="1">
      <c r="B46" s="527">
        <v>18</v>
      </c>
      <c r="C46" s="575">
        <v>437803</v>
      </c>
      <c r="D46" s="529">
        <v>102.07533180839445</v>
      </c>
      <c r="E46" s="576">
        <v>15403</v>
      </c>
      <c r="F46" s="529">
        <v>100.07307448258489</v>
      </c>
      <c r="G46" s="575">
        <v>15583</v>
      </c>
      <c r="H46" s="529">
        <v>95.12300585099467</v>
      </c>
      <c r="I46" s="576">
        <v>32886</v>
      </c>
      <c r="J46" s="529">
        <v>102.02035788142156</v>
      </c>
    </row>
    <row r="47" spans="2:10" s="69" customFormat="1" ht="18" customHeight="1">
      <c r="B47" s="532">
        <v>19</v>
      </c>
      <c r="C47" s="579">
        <v>454383</v>
      </c>
      <c r="D47" s="581">
        <v>103.78709145437558</v>
      </c>
      <c r="E47" s="580">
        <v>15744</v>
      </c>
      <c r="F47" s="581">
        <v>102.21385444393948</v>
      </c>
      <c r="G47" s="579">
        <v>0</v>
      </c>
      <c r="H47" s="581">
        <v>0</v>
      </c>
      <c r="I47" s="580">
        <v>33842</v>
      </c>
      <c r="J47" s="581">
        <v>102.9070121024144</v>
      </c>
    </row>
    <row r="48" s="69" customFormat="1" ht="18" customHeight="1"/>
    <row r="49" s="69" customFormat="1" ht="18" customHeight="1"/>
    <row r="50" s="69" customFormat="1" ht="18" customHeight="1"/>
    <row r="51" s="69" customFormat="1" ht="7.5" customHeight="1"/>
    <row r="52" s="69" customFormat="1" ht="17.25" customHeight="1"/>
    <row r="53" s="69" customFormat="1" ht="17.25" customHeight="1"/>
    <row r="54" s="69" customFormat="1" ht="17.25" customHeight="1"/>
    <row r="55" s="69" customFormat="1" ht="17.25" customHeight="1"/>
    <row r="56" s="69" customFormat="1" ht="17.25" customHeight="1"/>
    <row r="57" s="69" customFormat="1" ht="17.25" customHeight="1"/>
    <row r="58" s="69" customFormat="1" ht="17.25" customHeight="1"/>
    <row r="59" s="69" customFormat="1" ht="17.25" customHeight="1"/>
    <row r="60" s="69" customFormat="1" ht="17.25" customHeight="1"/>
    <row r="61" s="69" customFormat="1" ht="17.25" customHeight="1"/>
    <row r="62" s="69" customFormat="1" ht="17.25" customHeight="1"/>
    <row r="63" s="69" customFormat="1" ht="17.25" customHeight="1"/>
    <row r="64" s="69" customFormat="1" ht="17.25" customHeight="1"/>
    <row r="65" s="69" customFormat="1" ht="17.25" customHeight="1"/>
    <row r="66" s="69" customFormat="1" ht="17.25" customHeight="1"/>
    <row r="67" s="69" customFormat="1" ht="17.25" customHeight="1"/>
    <row r="68" s="69" customFormat="1" ht="17.25" customHeight="1"/>
    <row r="69" s="69" customFormat="1" ht="17.25" customHeight="1"/>
    <row r="70" spans="2:10" s="69" customFormat="1" ht="17.25" customHeight="1">
      <c r="B70" s="78"/>
      <c r="C70" s="78"/>
      <c r="D70" s="78"/>
      <c r="E70" s="78"/>
      <c r="F70" s="78"/>
      <c r="G70" s="78"/>
      <c r="H70" s="78"/>
      <c r="I70" s="78"/>
      <c r="J70" s="78"/>
    </row>
    <row r="71" spans="2:10" s="69" customFormat="1" ht="17.25" customHeight="1">
      <c r="B71" s="78"/>
      <c r="C71" s="78"/>
      <c r="D71" s="78"/>
      <c r="E71" s="78"/>
      <c r="F71" s="78"/>
      <c r="G71" s="78"/>
      <c r="H71" s="78"/>
      <c r="I71" s="78"/>
      <c r="J71" s="78"/>
    </row>
    <row r="72" spans="2:10" s="69" customFormat="1" ht="17.25" customHeight="1">
      <c r="B72" s="78"/>
      <c r="C72" s="78"/>
      <c r="D72" s="78"/>
      <c r="E72" s="78"/>
      <c r="F72" s="78"/>
      <c r="G72" s="78"/>
      <c r="H72" s="78"/>
      <c r="I72" s="78"/>
      <c r="J72" s="78"/>
    </row>
  </sheetData>
  <sheetProtection/>
  <mergeCells count="20">
    <mergeCell ref="B10:B11"/>
    <mergeCell ref="C10:C11"/>
    <mergeCell ref="E10:E11"/>
    <mergeCell ref="G10:G11"/>
    <mergeCell ref="I10:I11"/>
    <mergeCell ref="B21:B22"/>
    <mergeCell ref="C21:C22"/>
    <mergeCell ref="E21:E22"/>
    <mergeCell ref="G21:G22"/>
    <mergeCell ref="I21:I22"/>
    <mergeCell ref="B32:B33"/>
    <mergeCell ref="C32:C33"/>
    <mergeCell ref="E32:E33"/>
    <mergeCell ref="G32:G33"/>
    <mergeCell ref="I32:I33"/>
    <mergeCell ref="B43:B44"/>
    <mergeCell ref="C43:C44"/>
    <mergeCell ref="E43:E44"/>
    <mergeCell ref="G43:G44"/>
    <mergeCell ref="I43:I44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72"/>
  <sheetViews>
    <sheetView zoomScalePageLayoutView="0" workbookViewId="0" topLeftCell="A1">
      <selection activeCell="P21" sqref="P21"/>
    </sheetView>
  </sheetViews>
  <sheetFormatPr defaultColWidth="8.796875" defaultRowHeight="17.25" customHeight="1"/>
  <cols>
    <col min="1" max="1" width="1" style="78" customWidth="1"/>
    <col min="2" max="2" width="4.3984375" style="78" customWidth="1"/>
    <col min="3" max="3" width="13.69921875" style="78" customWidth="1"/>
    <col min="4" max="4" width="7.5" style="78" customWidth="1"/>
    <col min="5" max="5" width="13.69921875" style="78" customWidth="1"/>
    <col min="6" max="6" width="7.5" style="78" customWidth="1"/>
    <col min="7" max="7" width="13.69921875" style="78" customWidth="1"/>
    <col min="8" max="8" width="7.5" style="78" customWidth="1"/>
    <col min="9" max="9" width="13.69921875" style="78" customWidth="1"/>
    <col min="10" max="10" width="7.5" style="78" customWidth="1"/>
    <col min="11" max="11" width="1.4921875" style="78" customWidth="1"/>
    <col min="12" max="12" width="4.5" style="78" customWidth="1"/>
    <col min="13" max="13" width="3.5" style="78" bestFit="1" customWidth="1"/>
    <col min="14" max="16384" width="8.69921875" style="78" customWidth="1"/>
  </cols>
  <sheetData>
    <row r="1" ht="9" customHeight="1">
      <c r="A1" s="78" t="s">
        <v>80</v>
      </c>
    </row>
    <row r="2" ht="17.25" customHeight="1">
      <c r="B2" s="80"/>
    </row>
    <row r="3" s="69" customFormat="1" ht="7.5" customHeight="1"/>
    <row r="4" s="69" customFormat="1" ht="17.25" customHeight="1">
      <c r="B4" s="78" t="s">
        <v>398</v>
      </c>
    </row>
    <row r="5" s="69" customFormat="1" ht="7.5" customHeight="1"/>
    <row r="6" s="69" customFormat="1" ht="16.5" customHeight="1">
      <c r="F6" s="519"/>
    </row>
    <row r="7" s="69" customFormat="1" ht="11.25" customHeight="1"/>
    <row r="8" spans="2:9" s="69" customFormat="1" ht="17.25" customHeight="1">
      <c r="B8" s="69" t="s">
        <v>383</v>
      </c>
      <c r="I8" s="69" t="s">
        <v>395</v>
      </c>
    </row>
    <row r="9" s="69" customFormat="1" ht="3.75" customHeight="1"/>
    <row r="10" spans="2:10" s="69" customFormat="1" ht="17.25" customHeight="1">
      <c r="B10" s="794" t="s">
        <v>82</v>
      </c>
      <c r="C10" s="796" t="s">
        <v>385</v>
      </c>
      <c r="D10" s="520"/>
      <c r="E10" s="796" t="s">
        <v>386</v>
      </c>
      <c r="F10" s="521"/>
      <c r="G10" s="796" t="s">
        <v>387</v>
      </c>
      <c r="H10" s="520"/>
      <c r="I10" s="796" t="s">
        <v>102</v>
      </c>
      <c r="J10" s="520"/>
    </row>
    <row r="11" spans="2:10" s="69" customFormat="1" ht="17.25" customHeight="1">
      <c r="B11" s="795"/>
      <c r="C11" s="797"/>
      <c r="D11" s="523" t="s">
        <v>87</v>
      </c>
      <c r="E11" s="797"/>
      <c r="F11" s="523" t="s">
        <v>87</v>
      </c>
      <c r="G11" s="797"/>
      <c r="H11" s="523" t="s">
        <v>87</v>
      </c>
      <c r="I11" s="797"/>
      <c r="J11" s="523" t="s">
        <v>87</v>
      </c>
    </row>
    <row r="12" spans="2:10" s="69" customFormat="1" ht="13.5">
      <c r="B12" s="524"/>
      <c r="C12" s="524"/>
      <c r="D12" s="525" t="s">
        <v>90</v>
      </c>
      <c r="E12" s="526"/>
      <c r="F12" s="525" t="s">
        <v>90</v>
      </c>
      <c r="G12" s="524"/>
      <c r="H12" s="525" t="s">
        <v>90</v>
      </c>
      <c r="I12" s="526"/>
      <c r="J12" s="525" t="s">
        <v>90</v>
      </c>
    </row>
    <row r="13" spans="2:10" s="69" customFormat="1" ht="18" customHeight="1">
      <c r="B13" s="527">
        <v>18</v>
      </c>
      <c r="C13" s="567">
        <v>143826</v>
      </c>
      <c r="D13" s="529">
        <v>103.17989906178224</v>
      </c>
      <c r="E13" s="568">
        <v>126345</v>
      </c>
      <c r="F13" s="529">
        <v>100.35989314806586</v>
      </c>
      <c r="G13" s="567">
        <v>19005</v>
      </c>
      <c r="H13" s="529">
        <v>97.55890953563</v>
      </c>
      <c r="I13" s="568">
        <v>289176</v>
      </c>
      <c r="J13" s="529">
        <v>101.54867888560075</v>
      </c>
    </row>
    <row r="14" spans="2:10" s="69" customFormat="1" ht="18" customHeight="1">
      <c r="B14" s="540">
        <v>19</v>
      </c>
      <c r="C14" s="569">
        <v>149776</v>
      </c>
      <c r="D14" s="581">
        <v>104.13694325087258</v>
      </c>
      <c r="E14" s="570">
        <v>131015</v>
      </c>
      <c r="F14" s="581">
        <v>103.6962285804741</v>
      </c>
      <c r="G14" s="569">
        <v>19124</v>
      </c>
      <c r="H14" s="581">
        <v>100.62615101289134</v>
      </c>
      <c r="I14" s="570">
        <v>299916</v>
      </c>
      <c r="J14" s="581">
        <v>103.71400116192216</v>
      </c>
    </row>
    <row r="15" spans="2:10" s="69" customFormat="1" ht="18" customHeight="1">
      <c r="B15" s="532">
        <v>20</v>
      </c>
      <c r="C15" s="571">
        <v>91189</v>
      </c>
      <c r="D15" s="534">
        <f>C15/C14*100</f>
        <v>60.88358615532529</v>
      </c>
      <c r="E15" s="572">
        <v>94087</v>
      </c>
      <c r="F15" s="534">
        <f>E15/E14*100</f>
        <v>71.81391443727817</v>
      </c>
      <c r="G15" s="571">
        <v>19338</v>
      </c>
      <c r="H15" s="534">
        <f>G15/G14*100</f>
        <v>101.11901275883706</v>
      </c>
      <c r="I15" s="572">
        <v>204615</v>
      </c>
      <c r="J15" s="534">
        <f>I15/I14*100</f>
        <v>68.22410274876965</v>
      </c>
    </row>
    <row r="16" spans="2:10" s="69" customFormat="1" ht="18" customHeight="1">
      <c r="B16" s="540">
        <v>21</v>
      </c>
      <c r="C16" s="571">
        <v>92014</v>
      </c>
      <c r="D16" s="534">
        <f>C16/C15*100</f>
        <v>100.9047143844104</v>
      </c>
      <c r="E16" s="572">
        <v>96811</v>
      </c>
      <c r="F16" s="534">
        <f>E16/E15*100</f>
        <v>102.8951927471383</v>
      </c>
      <c r="G16" s="571">
        <v>19233</v>
      </c>
      <c r="H16" s="534">
        <f>G16/G15*100</f>
        <v>99.4570276140242</v>
      </c>
      <c r="I16" s="572">
        <v>208058</v>
      </c>
      <c r="J16" s="534">
        <f>I16/I15*100</f>
        <v>101.68267233585027</v>
      </c>
    </row>
    <row r="17" spans="2:10" s="69" customFormat="1" ht="18" customHeight="1">
      <c r="B17" s="540">
        <v>22</v>
      </c>
      <c r="C17" s="571">
        <v>98476</v>
      </c>
      <c r="D17" s="534">
        <f>C17/C16*100</f>
        <v>107.02284434977285</v>
      </c>
      <c r="E17" s="572">
        <v>100186</v>
      </c>
      <c r="F17" s="534">
        <f>E17/E16*100</f>
        <v>103.48617409178709</v>
      </c>
      <c r="G17" s="571">
        <v>19431</v>
      </c>
      <c r="H17" s="534">
        <f>G17/G16*100</f>
        <v>101.0294805802527</v>
      </c>
      <c r="I17" s="572">
        <v>218093</v>
      </c>
      <c r="J17" s="534">
        <f>I17/I16*100</f>
        <v>104.82317430716435</v>
      </c>
    </row>
    <row r="18" s="69" customFormat="1" ht="11.25" customHeight="1"/>
    <row r="19" s="69" customFormat="1" ht="16.5" customHeight="1">
      <c r="B19" s="69" t="s">
        <v>388</v>
      </c>
    </row>
    <row r="20" s="69" customFormat="1" ht="3" customHeight="1"/>
    <row r="21" spans="2:10" s="69" customFormat="1" ht="16.5" customHeight="1">
      <c r="B21" s="794" t="s">
        <v>82</v>
      </c>
      <c r="C21" s="796" t="s">
        <v>385</v>
      </c>
      <c r="D21" s="520"/>
      <c r="E21" s="796" t="s">
        <v>386</v>
      </c>
      <c r="F21" s="521"/>
      <c r="G21" s="796" t="s">
        <v>387</v>
      </c>
      <c r="H21" s="520"/>
      <c r="I21" s="796" t="s">
        <v>102</v>
      </c>
      <c r="J21" s="520"/>
    </row>
    <row r="22" spans="2:10" s="69" customFormat="1" ht="17.25" customHeight="1">
      <c r="B22" s="795"/>
      <c r="C22" s="797"/>
      <c r="D22" s="523" t="s">
        <v>87</v>
      </c>
      <c r="E22" s="797"/>
      <c r="F22" s="523" t="s">
        <v>87</v>
      </c>
      <c r="G22" s="797"/>
      <c r="H22" s="523" t="s">
        <v>87</v>
      </c>
      <c r="I22" s="797"/>
      <c r="J22" s="523" t="s">
        <v>87</v>
      </c>
    </row>
    <row r="23" spans="2:10" s="69" customFormat="1" ht="13.5">
      <c r="B23" s="524"/>
      <c r="C23" s="524"/>
      <c r="D23" s="525" t="s">
        <v>90</v>
      </c>
      <c r="E23" s="526"/>
      <c r="F23" s="525" t="s">
        <v>90</v>
      </c>
      <c r="G23" s="541"/>
      <c r="H23" s="525" t="s">
        <v>90</v>
      </c>
      <c r="I23" s="526"/>
      <c r="J23" s="525" t="s">
        <v>90</v>
      </c>
    </row>
    <row r="24" spans="2:10" s="69" customFormat="1" ht="18" customHeight="1">
      <c r="B24" s="527">
        <v>18</v>
      </c>
      <c r="C24" s="567">
        <v>71198</v>
      </c>
      <c r="D24" s="529">
        <v>104.93018559149638</v>
      </c>
      <c r="E24" s="568">
        <v>71104</v>
      </c>
      <c r="F24" s="529">
        <v>101.18443593045632</v>
      </c>
      <c r="G24" s="567">
        <v>15551</v>
      </c>
      <c r="H24" s="529">
        <v>98.57744848901217</v>
      </c>
      <c r="I24" s="568">
        <v>157853</v>
      </c>
      <c r="J24" s="529">
        <v>102.56866786377881</v>
      </c>
    </row>
    <row r="25" spans="2:10" s="69" customFormat="1" ht="18" customHeight="1">
      <c r="B25" s="540">
        <v>19</v>
      </c>
      <c r="C25" s="571">
        <v>74797</v>
      </c>
      <c r="D25" s="534">
        <f>C25/C24*100</f>
        <v>105.0549172729571</v>
      </c>
      <c r="E25" s="572">
        <v>74899</v>
      </c>
      <c r="F25" s="534">
        <f>E25/E24*100</f>
        <v>105.33725247524752</v>
      </c>
      <c r="G25" s="571">
        <v>15680</v>
      </c>
      <c r="H25" s="534">
        <f>G25/G24*100</f>
        <v>100.82952864767537</v>
      </c>
      <c r="I25" s="572">
        <v>165376</v>
      </c>
      <c r="J25" s="534">
        <f>I25/I24*100</f>
        <v>104.76582643345391</v>
      </c>
    </row>
    <row r="26" spans="2:10" s="69" customFormat="1" ht="18" customHeight="1">
      <c r="B26" s="532">
        <v>20</v>
      </c>
      <c r="C26" s="571">
        <v>89243</v>
      </c>
      <c r="D26" s="534">
        <f>C26/C25*100</f>
        <v>119.31360883457893</v>
      </c>
      <c r="E26" s="572">
        <v>90516</v>
      </c>
      <c r="F26" s="534">
        <f>E26/E25*100</f>
        <v>120.85074567083673</v>
      </c>
      <c r="G26" s="571">
        <v>18692</v>
      </c>
      <c r="H26" s="534">
        <f>G26/G25*100</f>
        <v>119.2091836734694</v>
      </c>
      <c r="I26" s="572">
        <v>198450</v>
      </c>
      <c r="J26" s="534">
        <f>I26/I25*100</f>
        <v>119.99927438080495</v>
      </c>
    </row>
    <row r="27" spans="2:10" s="69" customFormat="1" ht="18" customHeight="1">
      <c r="B27" s="540">
        <v>21</v>
      </c>
      <c r="C27" s="571">
        <v>90893</v>
      </c>
      <c r="D27" s="534">
        <f>C27/C26*100</f>
        <v>101.84888450634784</v>
      </c>
      <c r="E27" s="572">
        <v>94254</v>
      </c>
      <c r="F27" s="534">
        <f>E27/E26*100</f>
        <v>104.12965663529098</v>
      </c>
      <c r="G27" s="571">
        <v>18804</v>
      </c>
      <c r="H27" s="534">
        <f>G27/G26*100</f>
        <v>100.59918681789</v>
      </c>
      <c r="I27" s="572">
        <v>203952</v>
      </c>
      <c r="J27" s="534">
        <f>I27/I26*100</f>
        <v>102.77248677248679</v>
      </c>
    </row>
    <row r="28" spans="2:10" s="69" customFormat="1" ht="18" customHeight="1">
      <c r="B28" s="540">
        <v>22</v>
      </c>
      <c r="C28" s="571">
        <v>97514</v>
      </c>
      <c r="D28" s="534">
        <f>C28/C27*100</f>
        <v>107.28438933691264</v>
      </c>
      <c r="E28" s="572">
        <v>97636</v>
      </c>
      <c r="F28" s="534">
        <f>E28/E27*100</f>
        <v>103.58817662910857</v>
      </c>
      <c r="G28" s="571">
        <v>18997</v>
      </c>
      <c r="H28" s="534">
        <f>G28/G27*100</f>
        <v>101.02637736651776</v>
      </c>
      <c r="I28" s="572">
        <v>214147</v>
      </c>
      <c r="J28" s="534">
        <f>I28/I27*100</f>
        <v>104.99872519024085</v>
      </c>
    </row>
    <row r="29" s="69" customFormat="1" ht="11.25" customHeight="1"/>
    <row r="30" s="69" customFormat="1" ht="17.25" customHeight="1">
      <c r="B30" s="69" t="s">
        <v>389</v>
      </c>
    </row>
    <row r="31" s="69" customFormat="1" ht="3.75" customHeight="1"/>
    <row r="32" spans="2:10" s="69" customFormat="1" ht="17.25" customHeight="1">
      <c r="B32" s="794" t="s">
        <v>82</v>
      </c>
      <c r="C32" s="796" t="s">
        <v>385</v>
      </c>
      <c r="D32" s="520"/>
      <c r="E32" s="796" t="s">
        <v>386</v>
      </c>
      <c r="F32" s="521"/>
      <c r="G32" s="796" t="s">
        <v>387</v>
      </c>
      <c r="H32" s="520"/>
      <c r="I32" s="796" t="s">
        <v>102</v>
      </c>
      <c r="J32" s="520"/>
    </row>
    <row r="33" spans="2:10" s="69" customFormat="1" ht="17.25" customHeight="1">
      <c r="B33" s="795"/>
      <c r="C33" s="797"/>
      <c r="D33" s="523" t="s">
        <v>87</v>
      </c>
      <c r="E33" s="797"/>
      <c r="F33" s="523" t="s">
        <v>87</v>
      </c>
      <c r="G33" s="797"/>
      <c r="H33" s="523" t="s">
        <v>87</v>
      </c>
      <c r="I33" s="797"/>
      <c r="J33" s="523" t="s">
        <v>87</v>
      </c>
    </row>
    <row r="34" spans="2:10" s="69" customFormat="1" ht="13.5">
      <c r="B34" s="524"/>
      <c r="C34" s="524"/>
      <c r="D34" s="525" t="s">
        <v>90</v>
      </c>
      <c r="E34" s="526"/>
      <c r="F34" s="525" t="s">
        <v>90</v>
      </c>
      <c r="G34" s="524"/>
      <c r="H34" s="525" t="s">
        <v>90</v>
      </c>
      <c r="I34" s="526"/>
      <c r="J34" s="525" t="s">
        <v>90</v>
      </c>
    </row>
    <row r="35" spans="2:10" s="69" customFormat="1" ht="18" customHeight="1">
      <c r="B35" s="527">
        <v>18</v>
      </c>
      <c r="C35" s="575">
        <v>113199</v>
      </c>
      <c r="D35" s="529">
        <v>101.54563231212963</v>
      </c>
      <c r="E35" s="576">
        <v>134429</v>
      </c>
      <c r="F35" s="529">
        <v>100.631275839639</v>
      </c>
      <c r="G35" s="575">
        <v>26392</v>
      </c>
      <c r="H35" s="529">
        <v>96.64679787480509</v>
      </c>
      <c r="I35" s="576">
        <v>274020</v>
      </c>
      <c r="J35" s="529">
        <v>100.60602313925617</v>
      </c>
    </row>
    <row r="36" spans="2:10" s="69" customFormat="1" ht="18" customHeight="1">
      <c r="B36" s="540">
        <v>19</v>
      </c>
      <c r="C36" s="577">
        <v>120398</v>
      </c>
      <c r="D36" s="534">
        <f>C36/C35*100</f>
        <v>106.35959681622629</v>
      </c>
      <c r="E36" s="578">
        <v>138965</v>
      </c>
      <c r="F36" s="534">
        <f>E36/E35*100</f>
        <v>103.37427192049336</v>
      </c>
      <c r="G36" s="577">
        <v>26420</v>
      </c>
      <c r="H36" s="534">
        <f>G36/G35*100</f>
        <v>100.10609275538043</v>
      </c>
      <c r="I36" s="578">
        <v>285782</v>
      </c>
      <c r="J36" s="534">
        <f>I36/I35*100</f>
        <v>104.29238741697687</v>
      </c>
    </row>
    <row r="37" spans="2:10" s="69" customFormat="1" ht="18" customHeight="1">
      <c r="B37" s="532">
        <v>20</v>
      </c>
      <c r="C37" s="577">
        <v>113717</v>
      </c>
      <c r="D37" s="534">
        <f>C37/C36*100</f>
        <v>94.45090450007476</v>
      </c>
      <c r="E37" s="578">
        <v>135414</v>
      </c>
      <c r="F37" s="534">
        <f>E37/E36*100</f>
        <v>97.44468031518728</v>
      </c>
      <c r="G37" s="577">
        <v>26825</v>
      </c>
      <c r="H37" s="534">
        <f>G37/G36*100</f>
        <v>101.5329295987888</v>
      </c>
      <c r="I37" s="578">
        <v>275956</v>
      </c>
      <c r="J37" s="534">
        <f>I37/I36*100</f>
        <v>96.56171487357497</v>
      </c>
    </row>
    <row r="38" spans="2:10" s="69" customFormat="1" ht="18" customHeight="1">
      <c r="B38" s="540">
        <v>21</v>
      </c>
      <c r="C38" s="577">
        <v>107904</v>
      </c>
      <c r="D38" s="534">
        <f>C38/C37*100</f>
        <v>94.88818734226193</v>
      </c>
      <c r="E38" s="578">
        <v>133032</v>
      </c>
      <c r="F38" s="534">
        <f>E38/E37*100</f>
        <v>98.24094997563029</v>
      </c>
      <c r="G38" s="577">
        <v>25304</v>
      </c>
      <c r="H38" s="534">
        <f>G38/G37*100</f>
        <v>94.32991612301957</v>
      </c>
      <c r="I38" s="578">
        <v>266241</v>
      </c>
      <c r="J38" s="534">
        <f>I38/I37*100</f>
        <v>96.4795112264274</v>
      </c>
    </row>
    <row r="39" spans="2:14" s="69" customFormat="1" ht="18" customHeight="1">
      <c r="B39" s="540">
        <v>22</v>
      </c>
      <c r="C39" s="577">
        <v>110558</v>
      </c>
      <c r="D39" s="534">
        <f>C39/C38*100</f>
        <v>102.45959371293</v>
      </c>
      <c r="E39" s="578">
        <v>132215</v>
      </c>
      <c r="F39" s="534">
        <f>E39/E38*100</f>
        <v>99.385862048229</v>
      </c>
      <c r="G39" s="577">
        <v>24889</v>
      </c>
      <c r="H39" s="534">
        <f>G39/G38*100</f>
        <v>98.35994309200127</v>
      </c>
      <c r="I39" s="578">
        <v>267662</v>
      </c>
      <c r="J39" s="534">
        <f>I39/I38*100</f>
        <v>100.53372696166257</v>
      </c>
      <c r="N39" s="582"/>
    </row>
    <row r="40" s="69" customFormat="1" ht="10.5" customHeight="1"/>
    <row r="41" s="69" customFormat="1" ht="17.25" customHeight="1">
      <c r="B41" s="69" t="s">
        <v>391</v>
      </c>
    </row>
    <row r="42" s="69" customFormat="1" ht="3.75" customHeight="1"/>
    <row r="43" spans="2:10" s="69" customFormat="1" ht="17.25" customHeight="1">
      <c r="B43" s="794" t="s">
        <v>82</v>
      </c>
      <c r="C43" s="796" t="s">
        <v>385</v>
      </c>
      <c r="D43" s="520"/>
      <c r="E43" s="796" t="s">
        <v>386</v>
      </c>
      <c r="F43" s="521"/>
      <c r="G43" s="796" t="s">
        <v>387</v>
      </c>
      <c r="H43" s="520"/>
      <c r="I43" s="796" t="s">
        <v>102</v>
      </c>
      <c r="J43" s="520"/>
    </row>
    <row r="44" spans="2:10" s="69" customFormat="1" ht="17.25" customHeight="1">
      <c r="B44" s="795"/>
      <c r="C44" s="797"/>
      <c r="D44" s="523" t="s">
        <v>87</v>
      </c>
      <c r="E44" s="797"/>
      <c r="F44" s="523" t="s">
        <v>87</v>
      </c>
      <c r="G44" s="797"/>
      <c r="H44" s="523" t="s">
        <v>87</v>
      </c>
      <c r="I44" s="797"/>
      <c r="J44" s="523" t="s">
        <v>87</v>
      </c>
    </row>
    <row r="45" spans="2:10" s="69" customFormat="1" ht="13.5">
      <c r="B45" s="524"/>
      <c r="C45" s="524"/>
      <c r="D45" s="525" t="s">
        <v>90</v>
      </c>
      <c r="E45" s="526"/>
      <c r="F45" s="525" t="s">
        <v>90</v>
      </c>
      <c r="G45" s="524"/>
      <c r="H45" s="525" t="s">
        <v>90</v>
      </c>
      <c r="I45" s="526"/>
      <c r="J45" s="525" t="s">
        <v>90</v>
      </c>
    </row>
    <row r="46" spans="2:10" s="69" customFormat="1" ht="18" customHeight="1">
      <c r="B46" s="527">
        <v>18</v>
      </c>
      <c r="C46" s="575">
        <v>307298</v>
      </c>
      <c r="D46" s="529">
        <v>104.64770424818613</v>
      </c>
      <c r="E46" s="576">
        <v>229934</v>
      </c>
      <c r="F46" s="529">
        <v>100.55197050806149</v>
      </c>
      <c r="G46" s="575">
        <v>20933</v>
      </c>
      <c r="H46" s="529">
        <v>94.88957314207836</v>
      </c>
      <c r="I46" s="576">
        <v>558166</v>
      </c>
      <c r="J46" s="529">
        <v>102.53200889506917</v>
      </c>
    </row>
    <row r="47" spans="2:10" s="69" customFormat="1" ht="18" customHeight="1">
      <c r="B47" s="532">
        <v>19</v>
      </c>
      <c r="C47" s="579">
        <v>320325</v>
      </c>
      <c r="D47" s="581">
        <v>104.23920754446823</v>
      </c>
      <c r="E47" s="580">
        <v>236850</v>
      </c>
      <c r="F47" s="581">
        <v>103.00781963519967</v>
      </c>
      <c r="G47" s="579">
        <v>20661</v>
      </c>
      <c r="H47" s="581">
        <v>98.70061625185114</v>
      </c>
      <c r="I47" s="580">
        <v>577836</v>
      </c>
      <c r="J47" s="581">
        <v>103.52404123504478</v>
      </c>
    </row>
    <row r="48" s="69" customFormat="1" ht="18" customHeight="1"/>
    <row r="49" s="69" customFormat="1" ht="18" customHeight="1">
      <c r="I49" s="582"/>
    </row>
    <row r="50" s="69" customFormat="1" ht="18" customHeight="1"/>
    <row r="51" s="69" customFormat="1" ht="7.5" customHeight="1"/>
    <row r="52" s="69" customFormat="1" ht="17.25" customHeight="1"/>
    <row r="53" s="69" customFormat="1" ht="17.25" customHeight="1"/>
    <row r="54" s="69" customFormat="1" ht="17.25" customHeight="1"/>
    <row r="55" s="69" customFormat="1" ht="17.25" customHeight="1"/>
    <row r="56" s="69" customFormat="1" ht="17.25" customHeight="1"/>
    <row r="57" s="69" customFormat="1" ht="17.25" customHeight="1"/>
    <row r="58" s="69" customFormat="1" ht="17.25" customHeight="1"/>
    <row r="59" s="69" customFormat="1" ht="17.25" customHeight="1"/>
    <row r="60" s="69" customFormat="1" ht="17.25" customHeight="1"/>
    <row r="61" s="69" customFormat="1" ht="17.25" customHeight="1"/>
    <row r="62" s="69" customFormat="1" ht="17.25" customHeight="1"/>
    <row r="63" s="69" customFormat="1" ht="17.25" customHeight="1"/>
    <row r="64" s="69" customFormat="1" ht="17.25" customHeight="1"/>
    <row r="65" s="69" customFormat="1" ht="17.25" customHeight="1"/>
    <row r="66" s="69" customFormat="1" ht="17.25" customHeight="1"/>
    <row r="67" s="69" customFormat="1" ht="17.25" customHeight="1"/>
    <row r="68" s="69" customFormat="1" ht="17.25" customHeight="1"/>
    <row r="69" s="69" customFormat="1" ht="17.25" customHeight="1"/>
    <row r="70" spans="2:10" s="69" customFormat="1" ht="17.25" customHeight="1">
      <c r="B70" s="78"/>
      <c r="C70" s="78"/>
      <c r="D70" s="78"/>
      <c r="E70" s="78"/>
      <c r="F70" s="78"/>
      <c r="G70" s="78"/>
      <c r="H70" s="78"/>
      <c r="I70" s="78"/>
      <c r="J70" s="78"/>
    </row>
    <row r="71" spans="2:10" s="69" customFormat="1" ht="17.25" customHeight="1">
      <c r="B71" s="78"/>
      <c r="C71" s="78"/>
      <c r="D71" s="78"/>
      <c r="E71" s="78"/>
      <c r="F71" s="78"/>
      <c r="G71" s="78"/>
      <c r="H71" s="78"/>
      <c r="I71" s="78"/>
      <c r="J71" s="78"/>
    </row>
    <row r="72" spans="2:10" s="69" customFormat="1" ht="17.25" customHeight="1">
      <c r="B72" s="78"/>
      <c r="C72" s="78"/>
      <c r="D72" s="78"/>
      <c r="E72" s="78"/>
      <c r="F72" s="78"/>
      <c r="G72" s="78"/>
      <c r="H72" s="78"/>
      <c r="I72" s="78"/>
      <c r="J72" s="78"/>
    </row>
  </sheetData>
  <sheetProtection/>
  <mergeCells count="20">
    <mergeCell ref="B10:B11"/>
    <mergeCell ref="C10:C11"/>
    <mergeCell ref="E10:E11"/>
    <mergeCell ref="G10:G11"/>
    <mergeCell ref="I10:I11"/>
    <mergeCell ref="B21:B22"/>
    <mergeCell ref="C21:C22"/>
    <mergeCell ref="E21:E22"/>
    <mergeCell ref="G21:G22"/>
    <mergeCell ref="I21:I22"/>
    <mergeCell ref="B32:B33"/>
    <mergeCell ref="C32:C33"/>
    <mergeCell ref="E32:E33"/>
    <mergeCell ref="G32:G33"/>
    <mergeCell ref="I32:I33"/>
    <mergeCell ref="B43:B44"/>
    <mergeCell ref="C43:C44"/>
    <mergeCell ref="E43:E44"/>
    <mergeCell ref="G43:G44"/>
    <mergeCell ref="I43:I44"/>
  </mergeCells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45"/>
  <sheetViews>
    <sheetView view="pageBreakPreview" zoomScaleSheetLayoutView="100" zoomScalePageLayoutView="0" workbookViewId="0" topLeftCell="A1">
      <selection activeCell="D33" sqref="D33"/>
    </sheetView>
  </sheetViews>
  <sheetFormatPr defaultColWidth="8.796875" defaultRowHeight="18" customHeight="1"/>
  <cols>
    <col min="1" max="1" width="4.3984375" style="4" customWidth="1"/>
    <col min="2" max="2" width="4.59765625" style="4" bestFit="1" customWidth="1"/>
    <col min="3" max="3" width="15.5" style="4" customWidth="1"/>
    <col min="4" max="8" width="12.19921875" style="4" customWidth="1"/>
    <col min="9" max="16384" width="9" style="4" customWidth="1"/>
  </cols>
  <sheetData>
    <row r="2" spans="1:20" ht="18.75">
      <c r="A2" s="662" t="s">
        <v>1</v>
      </c>
      <c r="B2" s="662"/>
      <c r="C2" s="662"/>
      <c r="D2" s="662"/>
      <c r="E2" s="662"/>
      <c r="F2" s="662"/>
      <c r="G2" s="662"/>
      <c r="H2" s="66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>
      <c r="A3" s="2"/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9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8" customHeight="1">
      <c r="A5" s="6" t="s">
        <v>2</v>
      </c>
      <c r="B5" s="7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9" customHeight="1">
      <c r="A6" s="6"/>
      <c r="B6" s="7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8" customHeight="1">
      <c r="A7" s="8" t="s">
        <v>3</v>
      </c>
      <c r="B7" s="7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18" customHeight="1">
      <c r="A8" s="9" t="s">
        <v>4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ht="18" customHeight="1">
      <c r="A9" s="9" t="s">
        <v>5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8" customHeight="1">
      <c r="A10" s="9" t="s">
        <v>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8" customHeight="1">
      <c r="A11" s="9" t="s">
        <v>7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</row>
    <row r="12" spans="1:20" ht="18" customHeight="1">
      <c r="A12" s="9" t="s">
        <v>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8" customHeight="1">
      <c r="A13" s="9" t="s">
        <v>9</v>
      </c>
      <c r="B13" s="5"/>
      <c r="C13" s="5"/>
      <c r="D13" s="5"/>
      <c r="E13" s="5"/>
      <c r="F13" s="5"/>
      <c r="G13" s="5"/>
      <c r="H13" s="5"/>
      <c r="I13" s="10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8" customHeight="1">
      <c r="A14" s="9" t="s">
        <v>10</v>
      </c>
      <c r="B14" s="5"/>
      <c r="C14" s="5"/>
      <c r="D14" s="5"/>
      <c r="E14" s="5"/>
      <c r="F14" s="5"/>
      <c r="G14" s="5"/>
      <c r="H14" s="5"/>
      <c r="I14" s="10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ht="18" customHeight="1">
      <c r="A15" s="9" t="s">
        <v>11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ht="18" customHeight="1">
      <c r="A16" s="11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ht="18" customHeight="1">
      <c r="A17" s="12" t="s">
        <v>12</v>
      </c>
      <c r="B17" s="13"/>
      <c r="C17" s="13"/>
      <c r="D17" s="13"/>
      <c r="E17" s="13"/>
      <c r="F17" s="13"/>
      <c r="G17" s="5"/>
      <c r="H17" s="14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" ht="9" customHeight="1">
      <c r="A18" s="15"/>
      <c r="B18" s="15"/>
    </row>
    <row r="19" spans="1:8" ht="18" customHeight="1">
      <c r="A19" s="661" t="s">
        <v>13</v>
      </c>
      <c r="B19" s="661"/>
      <c r="C19" s="661"/>
      <c r="D19" s="16">
        <v>18</v>
      </c>
      <c r="E19" s="16">
        <v>19</v>
      </c>
      <c r="F19" s="16">
        <v>20</v>
      </c>
      <c r="G19" s="16">
        <v>21</v>
      </c>
      <c r="H19" s="16">
        <v>22</v>
      </c>
    </row>
    <row r="20" spans="1:8" ht="18" customHeight="1">
      <c r="A20" s="652" t="s">
        <v>14</v>
      </c>
      <c r="B20" s="655" t="s">
        <v>15</v>
      </c>
      <c r="C20" s="656"/>
      <c r="D20" s="17">
        <v>81</v>
      </c>
      <c r="E20" s="17">
        <v>81</v>
      </c>
      <c r="F20" s="17">
        <v>80</v>
      </c>
      <c r="G20" s="17">
        <v>77</v>
      </c>
      <c r="H20" s="17">
        <v>77</v>
      </c>
    </row>
    <row r="21" spans="1:8" ht="18" customHeight="1">
      <c r="A21" s="653"/>
      <c r="B21" s="657" t="s">
        <v>16</v>
      </c>
      <c r="C21" s="658"/>
      <c r="D21" s="18">
        <v>2</v>
      </c>
      <c r="E21" s="18">
        <v>2</v>
      </c>
      <c r="F21" s="18">
        <v>2</v>
      </c>
      <c r="G21" s="18">
        <v>2</v>
      </c>
      <c r="H21" s="18">
        <v>2</v>
      </c>
    </row>
    <row r="22" spans="1:8" ht="18" customHeight="1">
      <c r="A22" s="654"/>
      <c r="B22" s="659" t="s">
        <v>17</v>
      </c>
      <c r="C22" s="660"/>
      <c r="D22" s="19">
        <v>83</v>
      </c>
      <c r="E22" s="19">
        <v>83</v>
      </c>
      <c r="F22" s="19">
        <v>82</v>
      </c>
      <c r="G22" s="19">
        <v>79</v>
      </c>
      <c r="H22" s="19">
        <v>79</v>
      </c>
    </row>
    <row r="23" spans="1:8" ht="18" customHeight="1">
      <c r="A23" s="652" t="s">
        <v>18</v>
      </c>
      <c r="B23" s="655" t="s">
        <v>15</v>
      </c>
      <c r="C23" s="656"/>
      <c r="D23" s="20">
        <v>433086</v>
      </c>
      <c r="E23" s="20">
        <v>432303</v>
      </c>
      <c r="F23" s="20">
        <v>322672</v>
      </c>
      <c r="G23" s="20">
        <v>321120</v>
      </c>
      <c r="H23" s="20">
        <v>320750</v>
      </c>
    </row>
    <row r="24" spans="1:8" ht="18" customHeight="1">
      <c r="A24" s="653"/>
      <c r="B24" s="657" t="s">
        <v>16</v>
      </c>
      <c r="C24" s="658"/>
      <c r="D24" s="21">
        <v>21126</v>
      </c>
      <c r="E24" s="21">
        <v>20874</v>
      </c>
      <c r="F24" s="21">
        <v>22135</v>
      </c>
      <c r="G24" s="21">
        <v>21701</v>
      </c>
      <c r="H24" s="21">
        <v>21052</v>
      </c>
    </row>
    <row r="25" spans="1:8" ht="18" customHeight="1">
      <c r="A25" s="654"/>
      <c r="B25" s="659" t="s">
        <v>17</v>
      </c>
      <c r="C25" s="660"/>
      <c r="D25" s="22">
        <v>454212</v>
      </c>
      <c r="E25" s="22">
        <v>453177</v>
      </c>
      <c r="F25" s="22">
        <v>344807</v>
      </c>
      <c r="G25" s="22">
        <v>342821</v>
      </c>
      <c r="H25" s="22">
        <v>341802</v>
      </c>
    </row>
    <row r="26" spans="1:8" ht="18" customHeight="1">
      <c r="A26" s="661" t="s">
        <v>19</v>
      </c>
      <c r="B26" s="661"/>
      <c r="C26" s="661"/>
      <c r="D26" s="23">
        <v>56.9</v>
      </c>
      <c r="E26" s="23">
        <v>56.3</v>
      </c>
      <c r="F26" s="23">
        <v>42.6</v>
      </c>
      <c r="G26" s="23">
        <v>42.1</v>
      </c>
      <c r="H26" s="23">
        <v>41.7</v>
      </c>
    </row>
    <row r="27" ht="18" customHeight="1">
      <c r="H27" s="14"/>
    </row>
    <row r="28" ht="18" customHeight="1">
      <c r="H28" s="14" t="s">
        <v>20</v>
      </c>
    </row>
    <row r="29" spans="1:8" ht="18" customHeight="1">
      <c r="A29" s="661" t="s">
        <v>13</v>
      </c>
      <c r="B29" s="661"/>
      <c r="C29" s="661"/>
      <c r="D29" s="16">
        <v>18</v>
      </c>
      <c r="E29" s="16">
        <v>19</v>
      </c>
      <c r="F29" s="16">
        <v>20</v>
      </c>
      <c r="G29" s="16">
        <v>21</v>
      </c>
      <c r="H29" s="16">
        <v>22</v>
      </c>
    </row>
    <row r="30" spans="1:8" ht="18" customHeight="1">
      <c r="A30" s="641" t="s">
        <v>21</v>
      </c>
      <c r="B30" s="644" t="s">
        <v>15</v>
      </c>
      <c r="C30" s="645"/>
      <c r="D30" s="20">
        <v>831243</v>
      </c>
      <c r="E30" s="20">
        <v>819170</v>
      </c>
      <c r="F30" s="20">
        <v>584219</v>
      </c>
      <c r="G30" s="20">
        <v>576654</v>
      </c>
      <c r="H30" s="20">
        <v>572020</v>
      </c>
    </row>
    <row r="31" spans="1:8" ht="18" customHeight="1">
      <c r="A31" s="642"/>
      <c r="B31" s="634" t="s">
        <v>16</v>
      </c>
      <c r="C31" s="635"/>
      <c r="D31" s="21">
        <v>54615</v>
      </c>
      <c r="E31" s="21">
        <v>53742</v>
      </c>
      <c r="F31" s="21">
        <v>48323</v>
      </c>
      <c r="G31" s="21">
        <v>47254</v>
      </c>
      <c r="H31" s="21">
        <v>45761</v>
      </c>
    </row>
    <row r="32" spans="1:8" ht="18" customHeight="1">
      <c r="A32" s="643"/>
      <c r="B32" s="646" t="s">
        <v>17</v>
      </c>
      <c r="C32" s="647"/>
      <c r="D32" s="22">
        <v>885858</v>
      </c>
      <c r="E32" s="22">
        <v>872912</v>
      </c>
      <c r="F32" s="22">
        <v>632542</v>
      </c>
      <c r="G32" s="22">
        <v>623908</v>
      </c>
      <c r="H32" s="22">
        <v>617781</v>
      </c>
    </row>
    <row r="33" spans="1:8" ht="18" customHeight="1">
      <c r="A33" s="629" t="s">
        <v>22</v>
      </c>
      <c r="B33" s="648" t="s">
        <v>23</v>
      </c>
      <c r="C33" s="26" t="s">
        <v>24</v>
      </c>
      <c r="D33" s="27">
        <v>478665</v>
      </c>
      <c r="E33" s="27">
        <v>463006</v>
      </c>
      <c r="F33" s="27">
        <v>592053</v>
      </c>
      <c r="G33" s="27">
        <v>580954</v>
      </c>
      <c r="H33" s="27">
        <v>569443</v>
      </c>
    </row>
    <row r="34" spans="1:8" ht="18" customHeight="1">
      <c r="A34" s="630"/>
      <c r="B34" s="649"/>
      <c r="C34" s="24" t="s">
        <v>25</v>
      </c>
      <c r="D34" s="28" t="s">
        <v>26</v>
      </c>
      <c r="E34" s="29" t="s">
        <v>27</v>
      </c>
      <c r="F34" s="29">
        <v>93.6</v>
      </c>
      <c r="G34" s="18">
        <v>93.1</v>
      </c>
      <c r="H34" s="18">
        <v>92.2</v>
      </c>
    </row>
    <row r="35" spans="1:8" ht="18" customHeight="1">
      <c r="A35" s="630"/>
      <c r="B35" s="650" t="s">
        <v>28</v>
      </c>
      <c r="C35" s="24" t="s">
        <v>24</v>
      </c>
      <c r="D35" s="21">
        <v>167610</v>
      </c>
      <c r="E35" s="21">
        <v>172112</v>
      </c>
      <c r="F35" s="21">
        <v>40489</v>
      </c>
      <c r="G35" s="21">
        <v>42954</v>
      </c>
      <c r="H35" s="21">
        <v>48338</v>
      </c>
    </row>
    <row r="36" spans="1:8" ht="18" customHeight="1">
      <c r="A36" s="630"/>
      <c r="B36" s="649"/>
      <c r="C36" s="24" t="s">
        <v>25</v>
      </c>
      <c r="D36" s="18">
        <v>18.9</v>
      </c>
      <c r="E36" s="18">
        <v>19.7</v>
      </c>
      <c r="F36" s="18">
        <v>6.4</v>
      </c>
      <c r="G36" s="18">
        <v>6.9</v>
      </c>
      <c r="H36" s="18">
        <v>7.8</v>
      </c>
    </row>
    <row r="37" spans="1:8" ht="18" customHeight="1">
      <c r="A37" s="630"/>
      <c r="B37" s="650" t="s">
        <v>29</v>
      </c>
      <c r="C37" s="24" t="s">
        <v>30</v>
      </c>
      <c r="D37" s="21">
        <v>239583</v>
      </c>
      <c r="E37" s="21">
        <v>237794</v>
      </c>
      <c r="F37" s="30"/>
      <c r="G37" s="31"/>
      <c r="H37" s="31"/>
    </row>
    <row r="38" spans="1:8" ht="18" customHeight="1">
      <c r="A38" s="631"/>
      <c r="B38" s="651"/>
      <c r="C38" s="25" t="s">
        <v>25</v>
      </c>
      <c r="D38" s="19">
        <v>27.1</v>
      </c>
      <c r="E38" s="19">
        <v>27.3</v>
      </c>
      <c r="F38" s="32"/>
      <c r="G38" s="32"/>
      <c r="H38" s="32"/>
    </row>
    <row r="39" spans="1:8" ht="18" customHeight="1">
      <c r="A39" s="629" t="s">
        <v>31</v>
      </c>
      <c r="B39" s="632" t="s">
        <v>32</v>
      </c>
      <c r="C39" s="633"/>
      <c r="D39" s="27">
        <v>11642</v>
      </c>
      <c r="E39" s="27">
        <v>11076</v>
      </c>
      <c r="F39" s="27">
        <v>25145</v>
      </c>
      <c r="G39" s="27">
        <v>24160</v>
      </c>
      <c r="H39" s="27">
        <v>23215</v>
      </c>
    </row>
    <row r="40" spans="1:8" ht="18" customHeight="1">
      <c r="A40" s="630"/>
      <c r="B40" s="634" t="s">
        <v>33</v>
      </c>
      <c r="C40" s="635"/>
      <c r="D40" s="31"/>
      <c r="E40" s="31"/>
      <c r="F40" s="33">
        <v>201082</v>
      </c>
      <c r="G40" s="21">
        <v>203996</v>
      </c>
      <c r="H40" s="21">
        <v>201639</v>
      </c>
    </row>
    <row r="41" spans="1:8" ht="18" customHeight="1">
      <c r="A41" s="630"/>
      <c r="B41" s="634" t="s">
        <v>34</v>
      </c>
      <c r="C41" s="635"/>
      <c r="D41" s="21">
        <v>79014</v>
      </c>
      <c r="E41" s="21">
        <v>87753</v>
      </c>
      <c r="F41" s="21">
        <v>87427</v>
      </c>
      <c r="G41" s="21">
        <v>88077</v>
      </c>
      <c r="H41" s="21">
        <v>90733</v>
      </c>
    </row>
    <row r="42" spans="1:8" ht="18" customHeight="1">
      <c r="A42" s="631"/>
      <c r="B42" s="636" t="s">
        <v>35</v>
      </c>
      <c r="C42" s="637"/>
      <c r="D42" s="34">
        <v>7935</v>
      </c>
      <c r="E42" s="34">
        <v>8584</v>
      </c>
      <c r="F42" s="34">
        <v>6780</v>
      </c>
      <c r="G42" s="34">
        <v>6199</v>
      </c>
      <c r="H42" s="34">
        <v>5761</v>
      </c>
    </row>
    <row r="43" spans="1:8" ht="18" customHeight="1">
      <c r="A43" s="638" t="s">
        <v>36</v>
      </c>
      <c r="B43" s="639"/>
      <c r="C43" s="640"/>
      <c r="D43" s="23">
        <v>40.6</v>
      </c>
      <c r="E43" s="23">
        <v>40.1</v>
      </c>
      <c r="F43" s="23">
        <v>29.2</v>
      </c>
      <c r="G43" s="23">
        <v>28.9</v>
      </c>
      <c r="H43" s="23">
        <v>28.7</v>
      </c>
    </row>
    <row r="44" spans="1:8" ht="18" customHeight="1">
      <c r="A44" s="626" t="s">
        <v>37</v>
      </c>
      <c r="B44" s="627"/>
      <c r="C44" s="628"/>
      <c r="D44" s="23">
        <v>1.95</v>
      </c>
      <c r="E44" s="23">
        <v>1.93</v>
      </c>
      <c r="F44" s="23">
        <v>1.83</v>
      </c>
      <c r="G44" s="23">
        <v>1.82</v>
      </c>
      <c r="H44" s="23">
        <v>1.81</v>
      </c>
    </row>
    <row r="45" spans="1:8" ht="18" customHeight="1">
      <c r="A45" s="35" t="s">
        <v>38</v>
      </c>
      <c r="H45" s="14"/>
    </row>
  </sheetData>
  <sheetProtection/>
  <mergeCells count="27">
    <mergeCell ref="A2:H2"/>
    <mergeCell ref="A19:C19"/>
    <mergeCell ref="A20:A22"/>
    <mergeCell ref="B20:C20"/>
    <mergeCell ref="B21:C21"/>
    <mergeCell ref="B22:C22"/>
    <mergeCell ref="A23:A25"/>
    <mergeCell ref="B23:C23"/>
    <mergeCell ref="B24:C24"/>
    <mergeCell ref="B25:C25"/>
    <mergeCell ref="A26:C26"/>
    <mergeCell ref="A29:C29"/>
    <mergeCell ref="A30:A32"/>
    <mergeCell ref="B30:C30"/>
    <mergeCell ref="B31:C31"/>
    <mergeCell ref="B32:C32"/>
    <mergeCell ref="A33:A38"/>
    <mergeCell ref="B33:B34"/>
    <mergeCell ref="B35:B36"/>
    <mergeCell ref="B37:B38"/>
    <mergeCell ref="A44:C44"/>
    <mergeCell ref="A39:A42"/>
    <mergeCell ref="B39:C39"/>
    <mergeCell ref="B40:C40"/>
    <mergeCell ref="B41:C41"/>
    <mergeCell ref="B42:C42"/>
    <mergeCell ref="A43:C4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I20"/>
  <sheetViews>
    <sheetView view="pageBreakPreview" zoomScaleSheetLayoutView="100" zoomScalePageLayoutView="0" workbookViewId="0" topLeftCell="A1">
      <selection activeCell="I17" sqref="I17"/>
    </sheetView>
  </sheetViews>
  <sheetFormatPr defaultColWidth="8.796875" defaultRowHeight="18" customHeight="1"/>
  <cols>
    <col min="1" max="1" width="3" style="47" customWidth="1"/>
    <col min="2" max="2" width="4.09765625" style="47" customWidth="1"/>
    <col min="3" max="4" width="6.59765625" style="47" bestFit="1" customWidth="1"/>
    <col min="5" max="5" width="5.59765625" style="47" bestFit="1" customWidth="1"/>
    <col min="6" max="6" width="5.69921875" style="47" bestFit="1" customWidth="1"/>
    <col min="7" max="7" width="4.8984375" style="47" bestFit="1" customWidth="1"/>
    <col min="8" max="8" width="6.59765625" style="47" bestFit="1" customWidth="1"/>
    <col min="9" max="9" width="7.3984375" style="47" bestFit="1" customWidth="1"/>
    <col min="10" max="11" width="6.59765625" style="47" bestFit="1" customWidth="1"/>
    <col min="12" max="12" width="5.69921875" style="47" bestFit="1" customWidth="1"/>
    <col min="13" max="13" width="6.59765625" style="47" bestFit="1" customWidth="1"/>
    <col min="14" max="14" width="7.8984375" style="47" customWidth="1"/>
    <col min="15" max="15" width="6.59765625" style="47" bestFit="1" customWidth="1"/>
    <col min="16" max="16" width="7" style="47" customWidth="1"/>
    <col min="17" max="16384" width="9" style="47" customWidth="1"/>
  </cols>
  <sheetData>
    <row r="1" spans="2:35" s="39" customFormat="1" ht="14.25" customHeight="1">
      <c r="B1" s="36" t="s">
        <v>39</v>
      </c>
      <c r="C1" s="37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</row>
    <row r="2" spans="2:18" s="41" customFormat="1" ht="17.25" customHeight="1">
      <c r="B2" s="40" t="s">
        <v>40</v>
      </c>
      <c r="R2" s="42"/>
    </row>
    <row r="3" spans="2:18" s="41" customFormat="1" ht="17.25" customHeight="1">
      <c r="B3" s="40" t="s">
        <v>41</v>
      </c>
      <c r="Q3" s="42"/>
      <c r="R3" s="42"/>
    </row>
    <row r="4" s="41" customFormat="1" ht="12" customHeight="1"/>
    <row r="5" spans="2:35" s="46" customFormat="1" ht="14.25" customHeight="1">
      <c r="B5" s="43" t="s">
        <v>42</v>
      </c>
      <c r="C5" s="44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</row>
    <row r="6" ht="12" customHeight="1">
      <c r="P6" s="48" t="s">
        <v>43</v>
      </c>
    </row>
    <row r="7" spans="2:16" ht="12" customHeight="1">
      <c r="B7" s="49"/>
      <c r="C7" s="50"/>
      <c r="D7" s="51"/>
      <c r="E7" s="51"/>
      <c r="F7" s="51"/>
      <c r="G7" s="51"/>
      <c r="H7" s="51"/>
      <c r="I7" s="52"/>
      <c r="J7" s="50"/>
      <c r="K7" s="51"/>
      <c r="L7" s="51"/>
      <c r="M7" s="51"/>
      <c r="N7" s="51"/>
      <c r="O7" s="51"/>
      <c r="P7" s="52"/>
    </row>
    <row r="8" spans="2:16" ht="12" customHeight="1">
      <c r="B8" s="53"/>
      <c r="C8" s="663" t="s">
        <v>44</v>
      </c>
      <c r="D8" s="664"/>
      <c r="E8" s="664"/>
      <c r="F8" s="664"/>
      <c r="G8" s="664"/>
      <c r="H8" s="664"/>
      <c r="I8" s="665"/>
      <c r="J8" s="663" t="s">
        <v>45</v>
      </c>
      <c r="K8" s="664"/>
      <c r="L8" s="664"/>
      <c r="M8" s="664"/>
      <c r="N8" s="664"/>
      <c r="O8" s="664"/>
      <c r="P8" s="665"/>
    </row>
    <row r="9" spans="2:16" ht="12" customHeight="1">
      <c r="B9" s="53"/>
      <c r="C9" s="54"/>
      <c r="D9" s="55"/>
      <c r="E9" s="55"/>
      <c r="F9" s="55"/>
      <c r="G9" s="55"/>
      <c r="H9" s="55"/>
      <c r="I9" s="56"/>
      <c r="J9" s="54"/>
      <c r="K9" s="55"/>
      <c r="L9" s="55"/>
      <c r="M9" s="55"/>
      <c r="N9" s="55"/>
      <c r="O9" s="55"/>
      <c r="P9" s="56"/>
    </row>
    <row r="10" spans="2:16" ht="12" customHeight="1">
      <c r="B10" s="57" t="s">
        <v>13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</row>
    <row r="11" spans="2:16" ht="12" customHeight="1">
      <c r="B11" s="53"/>
      <c r="C11" s="57" t="s">
        <v>46</v>
      </c>
      <c r="D11" s="57" t="s">
        <v>47</v>
      </c>
      <c r="E11" s="57" t="s">
        <v>48</v>
      </c>
      <c r="F11" s="57" t="s">
        <v>49</v>
      </c>
      <c r="G11" s="57" t="s">
        <v>50</v>
      </c>
      <c r="H11" s="57" t="s">
        <v>51</v>
      </c>
      <c r="I11" s="57" t="s">
        <v>17</v>
      </c>
      <c r="J11" s="57" t="s">
        <v>46</v>
      </c>
      <c r="K11" s="57" t="s">
        <v>52</v>
      </c>
      <c r="L11" s="57" t="s">
        <v>48</v>
      </c>
      <c r="M11" s="57" t="s">
        <v>53</v>
      </c>
      <c r="N11" s="57" t="s">
        <v>54</v>
      </c>
      <c r="O11" s="57" t="s">
        <v>51</v>
      </c>
      <c r="P11" s="57" t="s">
        <v>17</v>
      </c>
    </row>
    <row r="12" spans="2:16" ht="12" customHeight="1">
      <c r="B12" s="53"/>
      <c r="C12" s="57" t="s">
        <v>55</v>
      </c>
      <c r="D12" s="57"/>
      <c r="E12" s="57" t="s">
        <v>56</v>
      </c>
      <c r="F12" s="57"/>
      <c r="G12" s="57" t="s">
        <v>57</v>
      </c>
      <c r="H12" s="57"/>
      <c r="I12" s="57"/>
      <c r="J12" s="57" t="s">
        <v>58</v>
      </c>
      <c r="K12" s="57"/>
      <c r="L12" s="57" t="s">
        <v>59</v>
      </c>
      <c r="M12" s="57"/>
      <c r="N12" s="57" t="s">
        <v>60</v>
      </c>
      <c r="O12" s="57"/>
      <c r="P12" s="57"/>
    </row>
    <row r="13" spans="2:16" ht="12" customHeight="1"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</row>
    <row r="14" spans="2:17" ht="18" customHeight="1">
      <c r="B14" s="60">
        <v>18</v>
      </c>
      <c r="C14" s="61">
        <v>77980</v>
      </c>
      <c r="D14" s="61">
        <v>22716</v>
      </c>
      <c r="E14" s="61">
        <v>627</v>
      </c>
      <c r="F14" s="61">
        <v>3928</v>
      </c>
      <c r="G14" s="62"/>
      <c r="H14" s="61">
        <v>21784</v>
      </c>
      <c r="I14" s="61">
        <f>SUM(C14:H14)</f>
        <v>127035</v>
      </c>
      <c r="J14" s="61">
        <v>71964</v>
      </c>
      <c r="K14" s="61">
        <v>21313</v>
      </c>
      <c r="L14" s="61">
        <v>1112</v>
      </c>
      <c r="M14" s="61">
        <v>15594</v>
      </c>
      <c r="N14" s="62"/>
      <c r="O14" s="61">
        <v>26022</v>
      </c>
      <c r="P14" s="61">
        <f>SUM(J14:O14)</f>
        <v>136005</v>
      </c>
      <c r="Q14" s="63"/>
    </row>
    <row r="15" spans="2:16" ht="18" customHeight="1">
      <c r="B15" s="60">
        <v>19</v>
      </c>
      <c r="C15" s="61">
        <v>77694</v>
      </c>
      <c r="D15" s="61">
        <v>21330</v>
      </c>
      <c r="E15" s="61">
        <v>615</v>
      </c>
      <c r="F15" s="61">
        <v>3806</v>
      </c>
      <c r="G15" s="62"/>
      <c r="H15" s="61">
        <v>21696</v>
      </c>
      <c r="I15" s="61">
        <f>SUM(C15:H15)</f>
        <v>125141</v>
      </c>
      <c r="J15" s="61">
        <v>71775</v>
      </c>
      <c r="K15" s="61">
        <v>19302</v>
      </c>
      <c r="L15" s="61">
        <v>1115</v>
      </c>
      <c r="M15" s="61">
        <v>16510</v>
      </c>
      <c r="N15" s="62"/>
      <c r="O15" s="61">
        <v>29385</v>
      </c>
      <c r="P15" s="61">
        <f>SUM(J15:O15)</f>
        <v>138087</v>
      </c>
    </row>
    <row r="16" spans="2:16" ht="18" customHeight="1">
      <c r="B16" s="60">
        <v>20</v>
      </c>
      <c r="C16" s="61">
        <v>82278</v>
      </c>
      <c r="D16" s="61">
        <v>19168</v>
      </c>
      <c r="E16" s="61">
        <v>552</v>
      </c>
      <c r="F16" s="61">
        <v>3401</v>
      </c>
      <c r="G16" s="64">
        <v>99</v>
      </c>
      <c r="H16" s="61">
        <v>10893</v>
      </c>
      <c r="I16" s="61">
        <f>SUM(C16:H16)</f>
        <v>116391</v>
      </c>
      <c r="J16" s="61">
        <v>63002</v>
      </c>
      <c r="K16" s="61">
        <v>17389</v>
      </c>
      <c r="L16" s="61">
        <v>1419</v>
      </c>
      <c r="M16" s="61">
        <v>3392</v>
      </c>
      <c r="N16" s="64">
        <v>258566</v>
      </c>
      <c r="O16" s="61">
        <v>12993</v>
      </c>
      <c r="P16" s="61">
        <f>SUM(J16:O16)</f>
        <v>356761</v>
      </c>
    </row>
    <row r="17" spans="2:16" ht="18" customHeight="1">
      <c r="B17" s="60">
        <v>21</v>
      </c>
      <c r="C17" s="61">
        <v>69421</v>
      </c>
      <c r="D17" s="61">
        <v>18026</v>
      </c>
      <c r="E17" s="61">
        <v>629</v>
      </c>
      <c r="F17" s="61">
        <v>3093</v>
      </c>
      <c r="G17" s="61">
        <v>27</v>
      </c>
      <c r="H17" s="61">
        <v>8199</v>
      </c>
      <c r="I17" s="61">
        <f>SUM(C17:H17)</f>
        <v>99395</v>
      </c>
      <c r="J17" s="61">
        <v>56767</v>
      </c>
      <c r="K17" s="61">
        <v>16270</v>
      </c>
      <c r="L17" s="61">
        <v>2475</v>
      </c>
      <c r="M17" s="61">
        <v>3330</v>
      </c>
      <c r="N17" s="65">
        <v>19649</v>
      </c>
      <c r="O17" s="61">
        <v>9538</v>
      </c>
      <c r="P17" s="61">
        <f>SUM(J17:O17)</f>
        <v>108029</v>
      </c>
    </row>
    <row r="18" spans="2:18" ht="18" customHeight="1">
      <c r="B18" s="60">
        <v>22</v>
      </c>
      <c r="C18" s="61">
        <v>71394</v>
      </c>
      <c r="D18" s="61">
        <v>17734</v>
      </c>
      <c r="E18" s="61">
        <v>909</v>
      </c>
      <c r="F18" s="61">
        <v>3091</v>
      </c>
      <c r="G18" s="61">
        <v>49</v>
      </c>
      <c r="H18" s="61">
        <v>7927</v>
      </c>
      <c r="I18" s="61">
        <f>SUM(C18:H18)</f>
        <v>101104</v>
      </c>
      <c r="J18" s="61">
        <v>57573</v>
      </c>
      <c r="K18" s="61">
        <v>15173</v>
      </c>
      <c r="L18" s="61">
        <v>2095</v>
      </c>
      <c r="M18" s="61">
        <v>3216</v>
      </c>
      <c r="N18" s="61">
        <v>20074</v>
      </c>
      <c r="O18" s="61">
        <v>9100</v>
      </c>
      <c r="P18" s="61">
        <f>SUM(J18:O18)</f>
        <v>107231</v>
      </c>
      <c r="R18" s="66"/>
    </row>
    <row r="20" ht="18" customHeight="1">
      <c r="R20" s="67"/>
    </row>
  </sheetData>
  <sheetProtection/>
  <mergeCells count="2">
    <mergeCell ref="C8:I8"/>
    <mergeCell ref="J8:P8"/>
  </mergeCells>
  <printOptions/>
  <pageMargins left="0.5" right="0.5118110236220472" top="0.7874015748031497" bottom="0.984251968503937" header="0.5118110236220472" footer="0.5118110236220472"/>
  <pageSetup horizontalDpi="600" verticalDpi="600" orientation="portrait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4"/>
  <sheetViews>
    <sheetView zoomScalePageLayoutView="0" workbookViewId="0" topLeftCell="A1">
      <selection activeCell="D8" sqref="D8"/>
    </sheetView>
  </sheetViews>
  <sheetFormatPr defaultColWidth="8.796875" defaultRowHeight="15.75" customHeight="1"/>
  <cols>
    <col min="1" max="2" width="3.09765625" style="69" bestFit="1" customWidth="1"/>
    <col min="3" max="3" width="1.8984375" style="69" customWidth="1"/>
    <col min="4" max="4" width="11.8984375" style="69" bestFit="1" customWidth="1"/>
    <col min="5" max="11" width="9" style="69" customWidth="1"/>
    <col min="12" max="12" width="6.59765625" style="69" customWidth="1"/>
    <col min="13" max="16384" width="9" style="69" customWidth="1"/>
  </cols>
  <sheetData>
    <row r="2" ht="15.75" customHeight="1">
      <c r="A2" s="68" t="s">
        <v>61</v>
      </c>
    </row>
    <row r="3" ht="15.75" customHeight="1">
      <c r="A3" s="70"/>
    </row>
    <row r="4" spans="1:3" ht="15.75" customHeight="1">
      <c r="A4" s="71" t="s">
        <v>62</v>
      </c>
      <c r="B4" s="72"/>
      <c r="C4" s="72"/>
    </row>
    <row r="5" spans="1:4" ht="18" customHeight="1">
      <c r="A5" s="70"/>
      <c r="B5" s="73" t="s">
        <v>63</v>
      </c>
      <c r="C5" s="73"/>
      <c r="D5" s="70" t="s">
        <v>64</v>
      </c>
    </row>
    <row r="6" spans="1:4" ht="18" customHeight="1">
      <c r="A6" s="70"/>
      <c r="B6" s="70"/>
      <c r="C6" s="70"/>
      <c r="D6" s="70" t="s">
        <v>65</v>
      </c>
    </row>
    <row r="7" spans="1:4" ht="18" customHeight="1">
      <c r="A7" s="70"/>
      <c r="B7" s="73" t="s">
        <v>66</v>
      </c>
      <c r="C7" s="73"/>
      <c r="D7" s="70" t="s">
        <v>67</v>
      </c>
    </row>
    <row r="8" spans="1:4" ht="18" customHeight="1">
      <c r="A8" s="70"/>
      <c r="B8" s="70"/>
      <c r="C8" s="70"/>
      <c r="D8" s="70" t="s">
        <v>68</v>
      </c>
    </row>
    <row r="9" spans="1:4" ht="18" customHeight="1">
      <c r="A9" s="70"/>
      <c r="B9" s="70"/>
      <c r="C9" s="70"/>
      <c r="D9" s="70" t="s">
        <v>69</v>
      </c>
    </row>
    <row r="10" spans="1:4" ht="18" customHeight="1">
      <c r="A10" s="70"/>
      <c r="B10" s="70"/>
      <c r="C10" s="70"/>
      <c r="D10" s="70"/>
    </row>
    <row r="11" spans="1:4" ht="18" customHeight="1">
      <c r="A11" s="74" t="s">
        <v>70</v>
      </c>
      <c r="B11" s="70"/>
      <c r="C11" s="70"/>
      <c r="D11" s="70"/>
    </row>
    <row r="12" spans="1:4" ht="18" customHeight="1">
      <c r="A12" s="70"/>
      <c r="B12" s="73" t="s">
        <v>63</v>
      </c>
      <c r="C12" s="73"/>
      <c r="D12" s="70" t="s">
        <v>71</v>
      </c>
    </row>
    <row r="13" spans="1:4" ht="18" customHeight="1">
      <c r="A13" s="70"/>
      <c r="B13" s="70"/>
      <c r="C13" s="70"/>
      <c r="D13" s="70" t="s">
        <v>72</v>
      </c>
    </row>
    <row r="14" spans="1:4" ht="18" customHeight="1">
      <c r="A14" s="70"/>
      <c r="B14" s="73" t="s">
        <v>66</v>
      </c>
      <c r="C14" s="73"/>
      <c r="D14" s="70" t="s">
        <v>73</v>
      </c>
    </row>
    <row r="15" spans="1:4" ht="18" customHeight="1">
      <c r="A15" s="70"/>
      <c r="B15" s="70"/>
      <c r="C15" s="70"/>
      <c r="D15" s="70" t="s">
        <v>74</v>
      </c>
    </row>
    <row r="16" spans="1:4" ht="18" customHeight="1">
      <c r="A16" s="70"/>
      <c r="B16" s="70"/>
      <c r="C16" s="70"/>
      <c r="D16" s="70"/>
    </row>
    <row r="17" spans="1:4" ht="18" customHeight="1">
      <c r="A17" s="70"/>
      <c r="B17" s="70"/>
      <c r="C17" s="70"/>
      <c r="D17" s="70"/>
    </row>
    <row r="18" spans="1:4" ht="18" customHeight="1">
      <c r="A18" s="74" t="s">
        <v>75</v>
      </c>
      <c r="B18" s="70"/>
      <c r="C18" s="70"/>
      <c r="D18" s="70"/>
    </row>
    <row r="19" spans="1:4" ht="18" customHeight="1">
      <c r="A19" s="70"/>
      <c r="B19" s="73" t="s">
        <v>63</v>
      </c>
      <c r="C19" s="73"/>
      <c r="D19" s="70" t="s">
        <v>76</v>
      </c>
    </row>
    <row r="20" spans="1:12" ht="18" customHeight="1">
      <c r="A20" s="70"/>
      <c r="B20" s="73" t="s">
        <v>66</v>
      </c>
      <c r="C20" s="73"/>
      <c r="D20" s="75" t="s">
        <v>77</v>
      </c>
      <c r="E20" s="76"/>
      <c r="F20" s="76"/>
      <c r="G20" s="76"/>
      <c r="H20" s="76"/>
      <c r="I20" s="76"/>
      <c r="J20" s="76"/>
      <c r="K20" s="76"/>
      <c r="L20" s="76"/>
    </row>
    <row r="21" spans="1:12" ht="18" customHeight="1">
      <c r="A21" s="70"/>
      <c r="B21" s="70"/>
      <c r="C21" s="70"/>
      <c r="D21" s="75" t="s">
        <v>78</v>
      </c>
      <c r="E21" s="76"/>
      <c r="F21" s="76"/>
      <c r="G21" s="76"/>
      <c r="H21" s="76"/>
      <c r="I21" s="76"/>
      <c r="J21" s="76"/>
      <c r="K21" s="76"/>
      <c r="L21" s="76"/>
    </row>
    <row r="22" spans="1:4" ht="18" customHeight="1">
      <c r="A22" s="70"/>
      <c r="B22" s="70"/>
      <c r="C22" s="70"/>
      <c r="D22" s="70" t="s">
        <v>79</v>
      </c>
    </row>
    <row r="23" spans="1:3" ht="18" customHeight="1">
      <c r="A23" s="70"/>
      <c r="B23" s="70"/>
      <c r="C23" s="70"/>
    </row>
    <row r="24" ht="18" customHeight="1">
      <c r="D24" s="77"/>
    </row>
    <row r="25" ht="18" customHeight="1"/>
    <row r="26" ht="18" customHeight="1"/>
  </sheetData>
  <sheetProtection/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zoomScalePageLayoutView="0" workbookViewId="0" topLeftCell="A1">
      <selection activeCell="R29" sqref="R29"/>
    </sheetView>
  </sheetViews>
  <sheetFormatPr defaultColWidth="8.796875" defaultRowHeight="17.25" customHeight="1"/>
  <cols>
    <col min="1" max="1" width="1" style="78" customWidth="1"/>
    <col min="2" max="2" width="4.3984375" style="78" customWidth="1"/>
    <col min="3" max="3" width="5.8984375" style="79" customWidth="1"/>
    <col min="4" max="4" width="13.69921875" style="78" customWidth="1"/>
    <col min="5" max="5" width="7.5" style="78" customWidth="1"/>
    <col min="6" max="6" width="13.69921875" style="78" customWidth="1"/>
    <col min="7" max="7" width="7.5" style="78" customWidth="1"/>
    <col min="8" max="8" width="13.69921875" style="78" customWidth="1"/>
    <col min="9" max="9" width="7.5" style="78" customWidth="1"/>
    <col min="10" max="10" width="13.69921875" style="78" customWidth="1"/>
    <col min="11" max="11" width="7.5" style="78" customWidth="1"/>
    <col min="12" max="12" width="1.4921875" style="78" customWidth="1"/>
    <col min="13" max="13" width="4.5" style="78" customWidth="1"/>
    <col min="14" max="14" width="3.5" style="78" bestFit="1" customWidth="1"/>
    <col min="15" max="16" width="10.19921875" style="78" bestFit="1" customWidth="1"/>
    <col min="17" max="17" width="11.3984375" style="78" bestFit="1" customWidth="1"/>
    <col min="18" max="16384" width="8.69921875" style="78" customWidth="1"/>
  </cols>
  <sheetData>
    <row r="1" ht="9" customHeight="1">
      <c r="A1" s="78" t="s">
        <v>80</v>
      </c>
    </row>
    <row r="2" spans="2:3" ht="17.25" customHeight="1">
      <c r="B2" s="80" t="s">
        <v>81</v>
      </c>
      <c r="C2" s="81"/>
    </row>
    <row r="3" ht="13.5"/>
    <row r="4" spans="2:11" ht="18.75" customHeight="1">
      <c r="B4" s="672" t="s">
        <v>82</v>
      </c>
      <c r="C4" s="82"/>
      <c r="D4" s="83"/>
      <c r="E4" s="84"/>
      <c r="F4" s="83"/>
      <c r="G4" s="83"/>
      <c r="H4" s="85"/>
      <c r="I4" s="84"/>
      <c r="J4" s="83"/>
      <c r="K4" s="84"/>
    </row>
    <row r="5" spans="2:11" ht="18.75" customHeight="1">
      <c r="B5" s="673"/>
      <c r="C5" s="675" t="s">
        <v>83</v>
      </c>
      <c r="D5" s="676"/>
      <c r="E5" s="677"/>
      <c r="F5" s="86" t="s">
        <v>84</v>
      </c>
      <c r="G5" s="88"/>
      <c r="H5" s="86" t="s">
        <v>85</v>
      </c>
      <c r="I5" s="88"/>
      <c r="J5" s="86" t="s">
        <v>86</v>
      </c>
      <c r="K5" s="88"/>
    </row>
    <row r="6" spans="2:11" ht="18.75" customHeight="1">
      <c r="B6" s="674"/>
      <c r="C6" s="89"/>
      <c r="D6" s="90"/>
      <c r="E6" s="91" t="s">
        <v>87</v>
      </c>
      <c r="F6" s="90"/>
      <c r="G6" s="91" t="s">
        <v>87</v>
      </c>
      <c r="H6" s="92"/>
      <c r="I6" s="91" t="s">
        <v>87</v>
      </c>
      <c r="J6" s="90"/>
      <c r="K6" s="91" t="s">
        <v>87</v>
      </c>
    </row>
    <row r="7" spans="2:11" ht="13.5">
      <c r="B7" s="85"/>
      <c r="C7" s="93"/>
      <c r="D7" s="94" t="s">
        <v>89</v>
      </c>
      <c r="E7" s="95" t="s">
        <v>90</v>
      </c>
      <c r="F7" s="94" t="s">
        <v>89</v>
      </c>
      <c r="G7" s="95" t="s">
        <v>90</v>
      </c>
      <c r="H7" s="94" t="s">
        <v>89</v>
      </c>
      <c r="I7" s="95" t="s">
        <v>90</v>
      </c>
      <c r="J7" s="94" t="s">
        <v>89</v>
      </c>
      <c r="K7" s="95" t="s">
        <v>90</v>
      </c>
    </row>
    <row r="8" spans="2:17" ht="20.25" customHeight="1">
      <c r="B8" s="96" t="s">
        <v>91</v>
      </c>
      <c r="C8" s="96"/>
      <c r="D8" s="97">
        <v>319810772</v>
      </c>
      <c r="E8" s="98">
        <v>100.8</v>
      </c>
      <c r="F8" s="99">
        <v>93916495</v>
      </c>
      <c r="G8" s="98">
        <v>100.8</v>
      </c>
      <c r="H8" s="99">
        <v>56088938</v>
      </c>
      <c r="I8" s="98">
        <v>109.5</v>
      </c>
      <c r="J8" s="99">
        <v>169805339</v>
      </c>
      <c r="K8" s="98">
        <v>98.2</v>
      </c>
      <c r="N8" s="583"/>
      <c r="O8" s="583"/>
      <c r="P8" s="583"/>
      <c r="Q8" s="583"/>
    </row>
    <row r="9" spans="2:17" ht="20.25" customHeight="1">
      <c r="B9" s="96" t="s">
        <v>92</v>
      </c>
      <c r="C9" s="96"/>
      <c r="D9" s="97">
        <f>SUM(F9,H9,J9)</f>
        <v>329783413</v>
      </c>
      <c r="E9" s="100">
        <f>ROUND(D9/D8*100,1)</f>
        <v>103.1</v>
      </c>
      <c r="F9" s="99">
        <v>96542977</v>
      </c>
      <c r="G9" s="100">
        <f>ROUND(F9/F8*100,1)</f>
        <v>102.8</v>
      </c>
      <c r="H9" s="99">
        <v>62645589</v>
      </c>
      <c r="I9" s="100">
        <f>ROUND(H9/H8*100,1)</f>
        <v>111.7</v>
      </c>
      <c r="J9" s="99">
        <v>170594847</v>
      </c>
      <c r="K9" s="100">
        <f>ROUND(J9/J8*100,1)</f>
        <v>100.5</v>
      </c>
      <c r="N9" s="583"/>
      <c r="O9" s="584" t="s">
        <v>84</v>
      </c>
      <c r="P9" s="584" t="s">
        <v>85</v>
      </c>
      <c r="Q9" s="584" t="s">
        <v>86</v>
      </c>
    </row>
    <row r="10" spans="2:17" ht="20.25" customHeight="1">
      <c r="B10" s="101"/>
      <c r="C10" s="102" t="s">
        <v>15</v>
      </c>
      <c r="D10" s="103">
        <v>154505817</v>
      </c>
      <c r="E10" s="104"/>
      <c r="F10" s="105">
        <v>136941052</v>
      </c>
      <c r="G10" s="104"/>
      <c r="H10" s="105">
        <v>17564765</v>
      </c>
      <c r="I10" s="104"/>
      <c r="J10" s="666"/>
      <c r="K10" s="669"/>
      <c r="N10" s="585">
        <v>18</v>
      </c>
      <c r="O10" s="586">
        <f>F8/100000</f>
        <v>939.16495</v>
      </c>
      <c r="P10" s="586">
        <f>H8/100000</f>
        <v>560.88938</v>
      </c>
      <c r="Q10" s="586">
        <f>J8/100000</f>
        <v>1698.05339</v>
      </c>
    </row>
    <row r="11" spans="2:17" ht="20.25" customHeight="1">
      <c r="B11" s="106" t="s">
        <v>93</v>
      </c>
      <c r="C11" s="107" t="s">
        <v>94</v>
      </c>
      <c r="D11" s="108">
        <v>7932945</v>
      </c>
      <c r="E11" s="109"/>
      <c r="F11" s="110">
        <v>7932945</v>
      </c>
      <c r="G11" s="109"/>
      <c r="H11" s="111" t="s">
        <v>95</v>
      </c>
      <c r="I11" s="109"/>
      <c r="J11" s="667"/>
      <c r="K11" s="670"/>
      <c r="N11" s="585">
        <v>19</v>
      </c>
      <c r="O11" s="586">
        <f>F9/100000</f>
        <v>965.42977</v>
      </c>
      <c r="P11" s="586">
        <f>H9/100000</f>
        <v>626.45589</v>
      </c>
      <c r="Q11" s="586">
        <f>J9/100000</f>
        <v>1705.94847</v>
      </c>
    </row>
    <row r="12" spans="2:17" ht="20.25" customHeight="1">
      <c r="B12" s="112"/>
      <c r="C12" s="113" t="s">
        <v>17</v>
      </c>
      <c r="D12" s="97">
        <f>D10+D11</f>
        <v>162438762</v>
      </c>
      <c r="E12" s="98">
        <f>ROUND(D12/D9*100,1)</f>
        <v>49.3</v>
      </c>
      <c r="F12" s="99">
        <f>SUM(F10:F11)</f>
        <v>144873997</v>
      </c>
      <c r="G12" s="98">
        <f>ROUND(F12/F9*100,1)</f>
        <v>150.1</v>
      </c>
      <c r="H12" s="99">
        <f>SUM(H10:H11)</f>
        <v>17564765</v>
      </c>
      <c r="I12" s="98">
        <f>ROUND(H12/H9*100,1)</f>
        <v>28</v>
      </c>
      <c r="J12" s="668"/>
      <c r="K12" s="671"/>
      <c r="N12" s="585">
        <v>20</v>
      </c>
      <c r="O12" s="586">
        <f>F12/100000</f>
        <v>1448.73997</v>
      </c>
      <c r="P12" s="586">
        <f>H12/100000</f>
        <v>175.64765</v>
      </c>
      <c r="Q12" s="586">
        <f>J12/100000</f>
        <v>0</v>
      </c>
    </row>
    <row r="13" spans="2:17" ht="20.25" customHeight="1">
      <c r="B13" s="101"/>
      <c r="C13" s="102" t="s">
        <v>97</v>
      </c>
      <c r="D13" s="103">
        <v>158802494.285</v>
      </c>
      <c r="E13" s="109"/>
      <c r="F13" s="105">
        <v>144755107.204</v>
      </c>
      <c r="G13" s="109"/>
      <c r="H13" s="105">
        <v>14047387.081</v>
      </c>
      <c r="I13" s="109"/>
      <c r="J13" s="666"/>
      <c r="K13" s="669"/>
      <c r="N13" s="585">
        <v>21</v>
      </c>
      <c r="O13" s="586">
        <f>F15/100000</f>
        <v>1526.73373204</v>
      </c>
      <c r="P13" s="586">
        <f>H15/100000</f>
        <v>140.47387081</v>
      </c>
      <c r="Q13" s="586"/>
    </row>
    <row r="14" spans="2:17" ht="20.25" customHeight="1">
      <c r="B14" s="106" t="s">
        <v>98</v>
      </c>
      <c r="C14" s="107" t="s">
        <v>99</v>
      </c>
      <c r="D14" s="108">
        <v>7918266</v>
      </c>
      <c r="E14" s="109"/>
      <c r="F14" s="110">
        <v>7918266</v>
      </c>
      <c r="G14" s="109"/>
      <c r="H14" s="111" t="s">
        <v>100</v>
      </c>
      <c r="I14" s="109"/>
      <c r="J14" s="667"/>
      <c r="K14" s="670"/>
      <c r="N14" s="583">
        <v>22</v>
      </c>
      <c r="O14" s="586">
        <f>F18/100000</f>
        <v>1562.23575</v>
      </c>
      <c r="P14" s="586">
        <f>H18/100000</f>
        <v>155.0418</v>
      </c>
      <c r="Q14" s="583"/>
    </row>
    <row r="15" spans="2:17" ht="20.25" customHeight="1">
      <c r="B15" s="112"/>
      <c r="C15" s="113" t="s">
        <v>102</v>
      </c>
      <c r="D15" s="97">
        <f>D13+D14</f>
        <v>166720760.285</v>
      </c>
      <c r="E15" s="98">
        <f>ROUND(D15/D12*100,1)</f>
        <v>102.6</v>
      </c>
      <c r="F15" s="99">
        <f>SUM(F13:F14)</f>
        <v>152673373.204</v>
      </c>
      <c r="G15" s="98">
        <f>ROUND(F15/F12*100,1)</f>
        <v>105.4</v>
      </c>
      <c r="H15" s="99">
        <f>SUM(H13:H14)</f>
        <v>14047387.081</v>
      </c>
      <c r="I15" s="98">
        <f>ROUND(H15/H12*100,1)</f>
        <v>80</v>
      </c>
      <c r="J15" s="668"/>
      <c r="K15" s="671"/>
      <c r="N15" s="583"/>
      <c r="O15" s="583"/>
      <c r="P15" s="583"/>
      <c r="Q15" s="583"/>
    </row>
    <row r="16" spans="2:17" ht="20.25" customHeight="1">
      <c r="B16" s="101"/>
      <c r="C16" s="102" t="s">
        <v>97</v>
      </c>
      <c r="D16" s="114">
        <v>163679354</v>
      </c>
      <c r="E16" s="115"/>
      <c r="F16" s="116">
        <v>148175174</v>
      </c>
      <c r="G16" s="115"/>
      <c r="H16" s="116">
        <v>15504180</v>
      </c>
      <c r="I16" s="109"/>
      <c r="J16" s="666"/>
      <c r="K16" s="669"/>
      <c r="N16" s="583"/>
      <c r="O16" s="583"/>
      <c r="P16" s="583">
        <f>F18/D18</f>
        <v>0.909716516121695</v>
      </c>
      <c r="Q16" s="583">
        <f>H18/D18</f>
        <v>0.09028348387830494</v>
      </c>
    </row>
    <row r="17" spans="2:17" ht="17.25" customHeight="1">
      <c r="B17" s="106" t="s">
        <v>103</v>
      </c>
      <c r="C17" s="107" t="s">
        <v>99</v>
      </c>
      <c r="D17" s="117">
        <v>8048401</v>
      </c>
      <c r="E17" s="115"/>
      <c r="F17" s="118">
        <v>8048401</v>
      </c>
      <c r="G17" s="115"/>
      <c r="H17" s="119" t="s">
        <v>100</v>
      </c>
      <c r="I17" s="109"/>
      <c r="J17" s="667"/>
      <c r="K17" s="670"/>
      <c r="N17" s="583"/>
      <c r="O17" s="583"/>
      <c r="P17" s="583"/>
      <c r="Q17" s="583"/>
    </row>
    <row r="18" spans="2:17" ht="17.25" customHeight="1">
      <c r="B18" s="112"/>
      <c r="C18" s="113" t="s">
        <v>102</v>
      </c>
      <c r="D18" s="120">
        <f>D16+D17</f>
        <v>171727755</v>
      </c>
      <c r="E18" s="121">
        <f>ROUND(D18/D15*100,1)</f>
        <v>103</v>
      </c>
      <c r="F18" s="122">
        <f>SUM(F16:F17)</f>
        <v>156223575</v>
      </c>
      <c r="G18" s="121">
        <f>ROUND(F18/F15*100,1)</f>
        <v>102.3</v>
      </c>
      <c r="H18" s="122">
        <f>SUM(H16:H17)</f>
        <v>15504180</v>
      </c>
      <c r="I18" s="98">
        <f>ROUND(H18/H15*100,1)</f>
        <v>110.4</v>
      </c>
      <c r="J18" s="668"/>
      <c r="K18" s="671"/>
      <c r="N18" s="583"/>
      <c r="O18" s="583"/>
      <c r="P18" s="583">
        <v>81.1</v>
      </c>
      <c r="Q18" s="583">
        <v>10.8</v>
      </c>
    </row>
    <row r="19" spans="14:17" ht="17.25" customHeight="1">
      <c r="N19" s="583"/>
      <c r="O19" s="583"/>
      <c r="P19" s="583" t="s">
        <v>104</v>
      </c>
      <c r="Q19" s="583"/>
    </row>
    <row r="45" ht="5.25" customHeight="1"/>
  </sheetData>
  <sheetProtection/>
  <mergeCells count="8">
    <mergeCell ref="J16:J18"/>
    <mergeCell ref="K16:K18"/>
    <mergeCell ref="B4:B6"/>
    <mergeCell ref="C5:E5"/>
    <mergeCell ref="J10:J12"/>
    <mergeCell ref="K10:K12"/>
    <mergeCell ref="J13:J15"/>
    <mergeCell ref="K13:K15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300" verticalDpi="3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zoomScalePageLayoutView="0" workbookViewId="0" topLeftCell="A1">
      <selection activeCell="J2" sqref="J2"/>
    </sheetView>
  </sheetViews>
  <sheetFormatPr defaultColWidth="8.796875" defaultRowHeight="17.25" customHeight="1"/>
  <cols>
    <col min="1" max="1" width="1" style="78" customWidth="1"/>
    <col min="2" max="2" width="4.3984375" style="78" customWidth="1"/>
    <col min="3" max="3" width="6.3984375" style="78" bestFit="1" customWidth="1"/>
    <col min="4" max="4" width="13.69921875" style="78" customWidth="1"/>
    <col min="5" max="5" width="7.5" style="78" customWidth="1"/>
    <col min="6" max="6" width="13.69921875" style="78" customWidth="1"/>
    <col min="7" max="7" width="7.5" style="78" customWidth="1"/>
    <col min="8" max="8" width="13.69921875" style="78" customWidth="1"/>
    <col min="9" max="9" width="7.5" style="78" customWidth="1"/>
    <col min="10" max="10" width="13.69921875" style="78" customWidth="1"/>
    <col min="11" max="11" width="7.5" style="78" customWidth="1"/>
    <col min="12" max="12" width="1.4921875" style="78" customWidth="1"/>
    <col min="13" max="13" width="4.5" style="78" customWidth="1"/>
    <col min="14" max="14" width="3.5" style="78" bestFit="1" customWidth="1"/>
    <col min="15" max="16384" width="8.69921875" style="78" customWidth="1"/>
  </cols>
  <sheetData>
    <row r="1" ht="9" customHeight="1">
      <c r="A1" s="78" t="s">
        <v>80</v>
      </c>
    </row>
    <row r="2" spans="2:3" ht="17.25" customHeight="1">
      <c r="B2" s="80" t="s">
        <v>105</v>
      </c>
      <c r="C2" s="80"/>
    </row>
    <row r="3" ht="13.5"/>
    <row r="4" spans="2:11" ht="18.75" customHeight="1">
      <c r="B4" s="672" t="s">
        <v>82</v>
      </c>
      <c r="C4" s="82"/>
      <c r="D4" s="83"/>
      <c r="E4" s="84"/>
      <c r="F4" s="83"/>
      <c r="G4" s="83"/>
      <c r="H4" s="85"/>
      <c r="I4" s="84"/>
      <c r="J4" s="83"/>
      <c r="K4" s="84"/>
    </row>
    <row r="5" spans="2:11" ht="18.75" customHeight="1">
      <c r="B5" s="673"/>
      <c r="C5" s="89"/>
      <c r="D5" s="87" t="s">
        <v>106</v>
      </c>
      <c r="E5" s="88"/>
      <c r="F5" s="87" t="s">
        <v>84</v>
      </c>
      <c r="G5" s="87"/>
      <c r="H5" s="86" t="s">
        <v>85</v>
      </c>
      <c r="I5" s="88"/>
      <c r="J5" s="87" t="s">
        <v>86</v>
      </c>
      <c r="K5" s="123"/>
    </row>
    <row r="6" spans="2:11" ht="18.75" customHeight="1">
      <c r="B6" s="674"/>
      <c r="C6" s="89"/>
      <c r="D6" s="90"/>
      <c r="E6" s="91" t="s">
        <v>87</v>
      </c>
      <c r="F6" s="90"/>
      <c r="G6" s="91" t="s">
        <v>87</v>
      </c>
      <c r="H6" s="92"/>
      <c r="I6" s="91" t="s">
        <v>87</v>
      </c>
      <c r="J6" s="90"/>
      <c r="K6" s="91" t="s">
        <v>87</v>
      </c>
    </row>
    <row r="7" spans="2:11" ht="13.5">
      <c r="B7" s="124"/>
      <c r="C7" s="124"/>
      <c r="D7" s="94" t="s">
        <v>107</v>
      </c>
      <c r="E7" s="95" t="s">
        <v>90</v>
      </c>
      <c r="F7" s="125" t="s">
        <v>107</v>
      </c>
      <c r="G7" s="95" t="s">
        <v>108</v>
      </c>
      <c r="H7" s="125" t="s">
        <v>107</v>
      </c>
      <c r="I7" s="95" t="s">
        <v>90</v>
      </c>
      <c r="J7" s="125" t="s">
        <v>107</v>
      </c>
      <c r="K7" s="95" t="s">
        <v>90</v>
      </c>
    </row>
    <row r="8" spans="2:19" ht="17.25" customHeight="1">
      <c r="B8" s="684" t="s">
        <v>91</v>
      </c>
      <c r="C8" s="126"/>
      <c r="D8" s="108">
        <v>358798</v>
      </c>
      <c r="E8" s="109">
        <v>101.2</v>
      </c>
      <c r="F8" s="127">
        <v>194126</v>
      </c>
      <c r="G8" s="109">
        <v>102.4</v>
      </c>
      <c r="H8" s="127">
        <v>345767</v>
      </c>
      <c r="I8" s="109">
        <v>100.4</v>
      </c>
      <c r="J8" s="127">
        <v>692145</v>
      </c>
      <c r="K8" s="109">
        <v>102</v>
      </c>
      <c r="N8" s="583"/>
      <c r="O8" s="587" t="s">
        <v>106</v>
      </c>
      <c r="P8" s="587" t="s">
        <v>84</v>
      </c>
      <c r="Q8" s="587" t="s">
        <v>85</v>
      </c>
      <c r="R8" s="587" t="s">
        <v>86</v>
      </c>
      <c r="S8" s="583"/>
    </row>
    <row r="9" spans="2:19" ht="17.25" customHeight="1">
      <c r="B9" s="685"/>
      <c r="C9" s="126"/>
      <c r="D9" s="129">
        <v>-375137</v>
      </c>
      <c r="E9" s="98">
        <v>-100.8</v>
      </c>
      <c r="F9" s="130">
        <v>-209806</v>
      </c>
      <c r="G9" s="98">
        <v>-101.8</v>
      </c>
      <c r="H9" s="131">
        <v>-391881</v>
      </c>
      <c r="I9" s="98">
        <v>-100.9</v>
      </c>
      <c r="J9" s="130">
        <v>-837884</v>
      </c>
      <c r="K9" s="98">
        <v>-101.4</v>
      </c>
      <c r="N9" s="583">
        <v>18</v>
      </c>
      <c r="O9" s="588">
        <v>358798</v>
      </c>
      <c r="P9" s="589">
        <v>194126</v>
      </c>
      <c r="Q9" s="589">
        <v>345767</v>
      </c>
      <c r="R9" s="589">
        <v>692145</v>
      </c>
      <c r="S9" s="583"/>
    </row>
    <row r="10" spans="2:19" ht="17.25" customHeight="1">
      <c r="B10" s="686" t="s">
        <v>92</v>
      </c>
      <c r="C10" s="132"/>
      <c r="D10" s="108">
        <v>374836</v>
      </c>
      <c r="E10" s="109">
        <f>ROUND(D10/D8*100,1)</f>
        <v>104.5</v>
      </c>
      <c r="F10" s="127">
        <v>205080</v>
      </c>
      <c r="G10" s="109">
        <f>ROUND(F10/F8*100,1)</f>
        <v>105.6</v>
      </c>
      <c r="H10" s="127">
        <v>363390</v>
      </c>
      <c r="I10" s="109">
        <f>ROUND(H10/H8*100,1)</f>
        <v>105.1</v>
      </c>
      <c r="J10" s="127">
        <v>720850</v>
      </c>
      <c r="K10" s="109">
        <f>ROUND(J10/J8*100,1)</f>
        <v>104.1</v>
      </c>
      <c r="N10" s="583">
        <v>19</v>
      </c>
      <c r="O10" s="588">
        <v>374836</v>
      </c>
      <c r="P10" s="589">
        <v>205080</v>
      </c>
      <c r="Q10" s="589">
        <v>363390</v>
      </c>
      <c r="R10" s="589">
        <v>720850</v>
      </c>
      <c r="S10" s="583"/>
    </row>
    <row r="11" spans="2:19" ht="17.25" customHeight="1">
      <c r="B11" s="685"/>
      <c r="C11" s="96"/>
      <c r="D11" s="129">
        <v>-391940</v>
      </c>
      <c r="E11" s="121">
        <f>ROUND(D11/D9*-100,1)</f>
        <v>-104.5</v>
      </c>
      <c r="F11" s="130">
        <v>-221711</v>
      </c>
      <c r="G11" s="121">
        <f>ROUND(F11/F9*-100,1)</f>
        <v>-105.7</v>
      </c>
      <c r="H11" s="131">
        <v>-408822</v>
      </c>
      <c r="I11" s="121">
        <f>ROUND(H11/H9*-100,1)</f>
        <v>-104.3</v>
      </c>
      <c r="J11" s="130">
        <v>-876229</v>
      </c>
      <c r="K11" s="121">
        <f>ROUND(J11/J9*-100,1)</f>
        <v>-104.6</v>
      </c>
      <c r="N11" s="583">
        <v>20</v>
      </c>
      <c r="O11" s="588">
        <v>257449</v>
      </c>
      <c r="P11" s="589">
        <v>249452</v>
      </c>
      <c r="Q11" s="589">
        <v>349993</v>
      </c>
      <c r="R11" s="589"/>
      <c r="S11" s="583"/>
    </row>
    <row r="12" spans="2:19" ht="17.25" customHeight="1">
      <c r="B12" s="106"/>
      <c r="C12" s="107" t="s">
        <v>97</v>
      </c>
      <c r="D12" s="108">
        <v>265259</v>
      </c>
      <c r="E12" s="109"/>
      <c r="F12" s="127">
        <v>257270</v>
      </c>
      <c r="G12" s="133"/>
      <c r="H12" s="134">
        <v>349993</v>
      </c>
      <c r="I12" s="133"/>
      <c r="J12" s="678"/>
      <c r="K12" s="681"/>
      <c r="N12" s="583">
        <v>21</v>
      </c>
      <c r="O12" s="588">
        <v>264065</v>
      </c>
      <c r="P12" s="589">
        <v>258884</v>
      </c>
      <c r="Q12" s="589">
        <v>337475</v>
      </c>
      <c r="R12" s="589"/>
      <c r="S12" s="583"/>
    </row>
    <row r="13" spans="2:19" ht="17.25" customHeight="1">
      <c r="B13" s="684" t="s">
        <v>93</v>
      </c>
      <c r="C13" s="107" t="s">
        <v>109</v>
      </c>
      <c r="D13" s="108">
        <v>163623</v>
      </c>
      <c r="E13" s="109"/>
      <c r="F13" s="127">
        <v>163623</v>
      </c>
      <c r="G13" s="133"/>
      <c r="H13" s="134" t="s">
        <v>100</v>
      </c>
      <c r="I13" s="133"/>
      <c r="J13" s="679"/>
      <c r="K13" s="682"/>
      <c r="N13" s="583">
        <v>22</v>
      </c>
      <c r="O13" s="590">
        <v>275718</v>
      </c>
      <c r="P13" s="590">
        <v>270795</v>
      </c>
      <c r="Q13" s="590">
        <v>337554</v>
      </c>
      <c r="R13" s="583"/>
      <c r="S13" s="583"/>
    </row>
    <row r="14" spans="2:19" ht="17.25" customHeight="1">
      <c r="B14" s="684"/>
      <c r="C14" s="107" t="s">
        <v>102</v>
      </c>
      <c r="D14" s="108">
        <v>257449</v>
      </c>
      <c r="E14" s="109">
        <f>ROUND(D14/D10*100,1)</f>
        <v>68.7</v>
      </c>
      <c r="F14" s="127">
        <v>249452</v>
      </c>
      <c r="G14" s="109">
        <f>ROUND(F14/F10*100,1)</f>
        <v>121.6</v>
      </c>
      <c r="H14" s="127">
        <v>349993</v>
      </c>
      <c r="I14" s="109">
        <f>ROUND(H14/H10*100,1)</f>
        <v>96.3</v>
      </c>
      <c r="J14" s="679"/>
      <c r="K14" s="682"/>
      <c r="N14" s="583"/>
      <c r="O14" s="583"/>
      <c r="P14" s="583"/>
      <c r="Q14" s="583"/>
      <c r="R14" s="583"/>
      <c r="S14" s="583"/>
    </row>
    <row r="15" spans="2:11" ht="17.25" customHeight="1">
      <c r="B15" s="128"/>
      <c r="C15" s="135"/>
      <c r="D15" s="136">
        <v>-271544</v>
      </c>
      <c r="E15" s="98">
        <f>ROUND(D15/D11*-100,1)</f>
        <v>-69.3</v>
      </c>
      <c r="F15" s="99">
        <v>-263633</v>
      </c>
      <c r="G15" s="98">
        <f>ROUND(F15/F11*-100,1)</f>
        <v>-118.9</v>
      </c>
      <c r="H15" s="99">
        <v>-396664</v>
      </c>
      <c r="I15" s="98">
        <f>ROUND(H15/H11*-100,1)</f>
        <v>-97</v>
      </c>
      <c r="J15" s="680"/>
      <c r="K15" s="683"/>
    </row>
    <row r="16" spans="2:11" ht="17.25" customHeight="1">
      <c r="B16" s="106"/>
      <c r="C16" s="137" t="s">
        <v>97</v>
      </c>
      <c r="D16" s="117">
        <v>272134</v>
      </c>
      <c r="E16" s="115"/>
      <c r="F16" s="138">
        <v>267115</v>
      </c>
      <c r="G16" s="139"/>
      <c r="H16" s="140">
        <v>337475</v>
      </c>
      <c r="I16" s="139"/>
      <c r="J16" s="678"/>
      <c r="K16" s="681"/>
    </row>
    <row r="17" spans="2:11" ht="17.25" customHeight="1">
      <c r="B17" s="106" t="s">
        <v>98</v>
      </c>
      <c r="C17" s="137" t="s">
        <v>109</v>
      </c>
      <c r="D17" s="117">
        <v>165599</v>
      </c>
      <c r="E17" s="115"/>
      <c r="F17" s="138">
        <v>165599</v>
      </c>
      <c r="G17" s="139"/>
      <c r="H17" s="140" t="s">
        <v>100</v>
      </c>
      <c r="I17" s="139"/>
      <c r="J17" s="679"/>
      <c r="K17" s="682"/>
    </row>
    <row r="18" spans="2:11" ht="17.25" customHeight="1">
      <c r="B18" s="106"/>
      <c r="C18" s="137" t="s">
        <v>102</v>
      </c>
      <c r="D18" s="117">
        <v>264065</v>
      </c>
      <c r="E18" s="115">
        <f>ROUND(D18/D14*100,1)</f>
        <v>102.6</v>
      </c>
      <c r="F18" s="138">
        <v>258884</v>
      </c>
      <c r="G18" s="115">
        <f>ROUND(F18/F14*100,1)</f>
        <v>103.8</v>
      </c>
      <c r="H18" s="138">
        <v>337475</v>
      </c>
      <c r="I18" s="115">
        <f>ROUND(H18/H14*100,1)</f>
        <v>96.4</v>
      </c>
      <c r="J18" s="679"/>
      <c r="K18" s="682"/>
    </row>
    <row r="19" spans="2:11" ht="17.25" customHeight="1">
      <c r="B19" s="128"/>
      <c r="C19" s="141"/>
      <c r="D19" s="142">
        <v>-279463</v>
      </c>
      <c r="E19" s="98">
        <f>ROUND(D19/D15*-100,1)</f>
        <v>-102.9</v>
      </c>
      <c r="F19" s="122">
        <v>-274872</v>
      </c>
      <c r="G19" s="98">
        <f>ROUND(F19/F15*-100,1)</f>
        <v>-104.3</v>
      </c>
      <c r="H19" s="122">
        <v>-371663</v>
      </c>
      <c r="I19" s="98">
        <f>ROUND(H19/H15*-100,1)</f>
        <v>-93.7</v>
      </c>
      <c r="J19" s="680"/>
      <c r="K19" s="683"/>
    </row>
    <row r="20" spans="2:11" ht="17.25" customHeight="1">
      <c r="B20" s="106"/>
      <c r="C20" s="137" t="s">
        <v>97</v>
      </c>
      <c r="D20" s="117">
        <v>284005</v>
      </c>
      <c r="E20" s="115"/>
      <c r="F20" s="138">
        <v>279368</v>
      </c>
      <c r="G20" s="139"/>
      <c r="H20" s="140">
        <v>337554</v>
      </c>
      <c r="I20" s="139"/>
      <c r="J20" s="678"/>
      <c r="K20" s="681"/>
    </row>
    <row r="21" spans="2:11" ht="13.5" customHeight="1">
      <c r="B21" s="106" t="s">
        <v>103</v>
      </c>
      <c r="C21" s="137" t="s">
        <v>109</v>
      </c>
      <c r="D21" s="117">
        <v>173036</v>
      </c>
      <c r="E21" s="115"/>
      <c r="F21" s="138">
        <v>173036</v>
      </c>
      <c r="G21" s="139"/>
      <c r="H21" s="140" t="s">
        <v>100</v>
      </c>
      <c r="I21" s="139"/>
      <c r="J21" s="679"/>
      <c r="K21" s="682"/>
    </row>
    <row r="22" spans="2:11" ht="17.25" customHeight="1">
      <c r="B22" s="128"/>
      <c r="C22" s="141" t="s">
        <v>102</v>
      </c>
      <c r="D22" s="142">
        <v>275718</v>
      </c>
      <c r="E22" s="121">
        <f>ROUND(D22/D18*100,1)</f>
        <v>104.4</v>
      </c>
      <c r="F22" s="122">
        <v>270795</v>
      </c>
      <c r="G22" s="121">
        <f>ROUND(F22/F18*100,1)</f>
        <v>104.6</v>
      </c>
      <c r="H22" s="122">
        <v>337554</v>
      </c>
      <c r="I22" s="121">
        <f>ROUND(H22/H18*100,1)</f>
        <v>100</v>
      </c>
      <c r="J22" s="680"/>
      <c r="K22" s="683"/>
    </row>
    <row r="24" ht="17.25" customHeight="1">
      <c r="B24" s="78" t="s">
        <v>110</v>
      </c>
    </row>
    <row r="49" ht="5.25" customHeight="1"/>
  </sheetData>
  <sheetProtection/>
  <mergeCells count="10">
    <mergeCell ref="J16:J19"/>
    <mergeCell ref="K16:K19"/>
    <mergeCell ref="J20:J22"/>
    <mergeCell ref="K20:K22"/>
    <mergeCell ref="B4:B6"/>
    <mergeCell ref="B8:B9"/>
    <mergeCell ref="B10:B11"/>
    <mergeCell ref="J12:J15"/>
    <mergeCell ref="K12:K15"/>
    <mergeCell ref="B13:B14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300" verticalDpi="300" orientation="portrait" paperSize="9" scale="9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P71"/>
  <sheetViews>
    <sheetView zoomScaleSheetLayoutView="100" zoomScalePageLayoutView="0" workbookViewId="0" topLeftCell="A1">
      <selection activeCell="F8" sqref="F8"/>
    </sheetView>
  </sheetViews>
  <sheetFormatPr defaultColWidth="8.796875" defaultRowHeight="15" customHeight="1"/>
  <cols>
    <col min="1" max="1" width="1" style="143" customWidth="1"/>
    <col min="2" max="2" width="4.59765625" style="143" customWidth="1"/>
    <col min="3" max="3" width="6.3984375" style="143" bestFit="1" customWidth="1"/>
    <col min="4" max="4" width="11.19921875" style="143" customWidth="1"/>
    <col min="5" max="5" width="6.8984375" style="143" customWidth="1"/>
    <col min="6" max="6" width="11.19921875" style="143" customWidth="1"/>
    <col min="7" max="7" width="6.8984375" style="143" customWidth="1"/>
    <col min="8" max="8" width="11.19921875" style="143" customWidth="1"/>
    <col min="9" max="9" width="6.8984375" style="143" customWidth="1"/>
    <col min="10" max="10" width="11.19921875" style="143" customWidth="1"/>
    <col min="11" max="11" width="6.8984375" style="143" customWidth="1"/>
    <col min="12" max="12" width="11.19921875" style="143" customWidth="1"/>
    <col min="13" max="13" width="6.8984375" style="143" customWidth="1"/>
    <col min="14" max="14" width="0.6953125" style="143" customWidth="1"/>
    <col min="15" max="40" width="9" style="143" customWidth="1"/>
    <col min="41" max="16384" width="8.69921875" style="143" customWidth="1"/>
  </cols>
  <sheetData>
    <row r="1" ht="15" customHeight="1">
      <c r="A1" s="143" t="s">
        <v>80</v>
      </c>
    </row>
    <row r="2" spans="2:3" ht="15" customHeight="1">
      <c r="B2" s="144" t="s">
        <v>111</v>
      </c>
      <c r="C2" s="145"/>
    </row>
    <row r="3" spans="2:8" ht="6.75" customHeight="1">
      <c r="B3" s="145"/>
      <c r="C3" s="145"/>
      <c r="G3" s="146"/>
      <c r="H3" s="147"/>
    </row>
    <row r="4" spans="2:13" ht="13.5" customHeight="1">
      <c r="B4" s="148" t="s">
        <v>112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</row>
    <row r="5" spans="2:13" ht="5.25" customHeight="1">
      <c r="B5" s="149"/>
      <c r="C5" s="149"/>
      <c r="D5" s="148"/>
      <c r="E5" s="148"/>
      <c r="F5" s="148"/>
      <c r="G5" s="148"/>
      <c r="H5" s="148"/>
      <c r="I5" s="148"/>
      <c r="J5" s="148"/>
      <c r="K5" s="148"/>
      <c r="L5" s="148"/>
      <c r="M5" s="148"/>
    </row>
    <row r="6" spans="2:13" ht="13.5" customHeight="1">
      <c r="B6" s="150"/>
      <c r="C6" s="687" t="s">
        <v>83</v>
      </c>
      <c r="D6" s="694"/>
      <c r="E6" s="688"/>
      <c r="F6" s="696" t="s">
        <v>113</v>
      </c>
      <c r="G6" s="697"/>
      <c r="H6" s="697"/>
      <c r="I6" s="698"/>
      <c r="J6" s="687" t="s">
        <v>114</v>
      </c>
      <c r="K6" s="688"/>
      <c r="L6" s="687" t="s">
        <v>115</v>
      </c>
      <c r="M6" s="688"/>
    </row>
    <row r="7" spans="2:13" ht="13.5" customHeight="1">
      <c r="B7" s="151" t="s">
        <v>116</v>
      </c>
      <c r="C7" s="689"/>
      <c r="D7" s="695"/>
      <c r="E7" s="690"/>
      <c r="F7" s="687" t="s">
        <v>117</v>
      </c>
      <c r="G7" s="688"/>
      <c r="H7" s="687" t="s">
        <v>118</v>
      </c>
      <c r="I7" s="688"/>
      <c r="J7" s="689"/>
      <c r="K7" s="690"/>
      <c r="L7" s="689"/>
      <c r="M7" s="690"/>
    </row>
    <row r="8" spans="2:13" ht="13.5" customHeight="1">
      <c r="B8" s="153"/>
      <c r="C8" s="153"/>
      <c r="D8" s="154"/>
      <c r="E8" s="155" t="s">
        <v>87</v>
      </c>
      <c r="F8" s="154"/>
      <c r="G8" s="156" t="s">
        <v>119</v>
      </c>
      <c r="H8" s="153"/>
      <c r="I8" s="156" t="s">
        <v>119</v>
      </c>
      <c r="J8" s="154"/>
      <c r="K8" s="156" t="s">
        <v>119</v>
      </c>
      <c r="L8" s="153"/>
      <c r="M8" s="156" t="s">
        <v>119</v>
      </c>
    </row>
    <row r="9" spans="2:14" ht="13.5" customHeight="1">
      <c r="B9" s="157"/>
      <c r="C9" s="157"/>
      <c r="D9" s="158" t="s">
        <v>88</v>
      </c>
      <c r="E9" s="159" t="s">
        <v>120</v>
      </c>
      <c r="F9" s="158" t="s">
        <v>88</v>
      </c>
      <c r="G9" s="160" t="s">
        <v>120</v>
      </c>
      <c r="H9" s="161" t="s">
        <v>88</v>
      </c>
      <c r="I9" s="159" t="s">
        <v>120</v>
      </c>
      <c r="J9" s="158" t="s">
        <v>88</v>
      </c>
      <c r="K9" s="160" t="s">
        <v>120</v>
      </c>
      <c r="L9" s="161" t="s">
        <v>88</v>
      </c>
      <c r="M9" s="159" t="s">
        <v>120</v>
      </c>
      <c r="N9" s="162"/>
    </row>
    <row r="10" spans="2:16" ht="13.5" customHeight="1">
      <c r="B10" s="151">
        <v>18</v>
      </c>
      <c r="C10" s="151" t="s">
        <v>121</v>
      </c>
      <c r="D10" s="163">
        <v>150005433</v>
      </c>
      <c r="E10" s="164">
        <v>103.90808897668205</v>
      </c>
      <c r="F10" s="165">
        <v>111167945</v>
      </c>
      <c r="G10" s="166">
        <v>74.1092790952445</v>
      </c>
      <c r="H10" s="167">
        <v>10374660</v>
      </c>
      <c r="I10" s="164">
        <v>6.916189495616469</v>
      </c>
      <c r="J10" s="168">
        <v>26556363</v>
      </c>
      <c r="K10" s="169">
        <v>17.703600775579908</v>
      </c>
      <c r="L10" s="167">
        <v>1906465</v>
      </c>
      <c r="M10" s="164">
        <v>1.2709306335591193</v>
      </c>
      <c r="P10" s="170"/>
    </row>
    <row r="11" spans="2:16" ht="13.5" customHeight="1">
      <c r="B11" s="171">
        <v>19</v>
      </c>
      <c r="C11" s="171" t="s">
        <v>121</v>
      </c>
      <c r="D11" s="172">
        <v>159188565</v>
      </c>
      <c r="E11" s="173">
        <f>D11/D10*100</f>
        <v>106.12186626600383</v>
      </c>
      <c r="F11" s="174">
        <v>119142683</v>
      </c>
      <c r="G11" s="175">
        <v>74.9</v>
      </c>
      <c r="H11" s="176">
        <v>10888283</v>
      </c>
      <c r="I11" s="173">
        <f>H11/$D11*100</f>
        <v>6.839865036788289</v>
      </c>
      <c r="J11" s="177">
        <v>27222325</v>
      </c>
      <c r="K11" s="178">
        <f>J11/$D11*100</f>
        <v>17.100678682542306</v>
      </c>
      <c r="L11" s="176">
        <v>1935274</v>
      </c>
      <c r="M11" s="173">
        <f>L11/$D11*100</f>
        <v>1.215711693864443</v>
      </c>
      <c r="P11" s="170"/>
    </row>
    <row r="12" spans="2:16" ht="13.5" customHeight="1">
      <c r="B12" s="699">
        <v>20</v>
      </c>
      <c r="C12" s="179" t="s">
        <v>96</v>
      </c>
      <c r="D12" s="180">
        <v>154505817</v>
      </c>
      <c r="E12" s="181"/>
      <c r="F12" s="182">
        <v>112682872</v>
      </c>
      <c r="G12" s="183"/>
      <c r="H12" s="184">
        <v>12056278</v>
      </c>
      <c r="I12" s="185"/>
      <c r="J12" s="186">
        <v>25518749</v>
      </c>
      <c r="K12" s="187"/>
      <c r="L12" s="184">
        <v>4247918</v>
      </c>
      <c r="M12" s="181"/>
      <c r="P12" s="170"/>
    </row>
    <row r="13" spans="2:13" ht="13.5" customHeight="1">
      <c r="B13" s="689"/>
      <c r="C13" s="151" t="s">
        <v>122</v>
      </c>
      <c r="D13" s="188">
        <v>7932945</v>
      </c>
      <c r="E13" s="189"/>
      <c r="F13" s="190">
        <v>5677068</v>
      </c>
      <c r="G13" s="191"/>
      <c r="H13" s="192">
        <v>493970</v>
      </c>
      <c r="I13" s="193"/>
      <c r="J13" s="194">
        <v>1639556</v>
      </c>
      <c r="K13" s="195"/>
      <c r="L13" s="192">
        <v>122351</v>
      </c>
      <c r="M13" s="189"/>
    </row>
    <row r="14" spans="2:13" ht="13.5" customHeight="1">
      <c r="B14" s="689"/>
      <c r="C14" s="151" t="s">
        <v>101</v>
      </c>
      <c r="D14" s="188">
        <f>D12+D13</f>
        <v>162438762</v>
      </c>
      <c r="E14" s="164">
        <f>D14/D11*100</f>
        <v>102.04172768314106</v>
      </c>
      <c r="F14" s="190">
        <f>F12+F13</f>
        <v>118359940</v>
      </c>
      <c r="G14" s="164">
        <f>F14/$D14*100</f>
        <v>72.8643450262198</v>
      </c>
      <c r="H14" s="168">
        <f>H12+H13</f>
        <v>12550248</v>
      </c>
      <c r="I14" s="164">
        <f>H14/$D14*100</f>
        <v>7.726141128802742</v>
      </c>
      <c r="J14" s="190">
        <f>J12+J13</f>
        <v>27158305</v>
      </c>
      <c r="K14" s="164">
        <f>J14/$D14*100</f>
        <v>16.71910365827585</v>
      </c>
      <c r="L14" s="190">
        <f>L12+L13</f>
        <v>4370269</v>
      </c>
      <c r="M14" s="164">
        <f>L14/$D14*100</f>
        <v>2.69041018670162</v>
      </c>
    </row>
    <row r="15" spans="2:16" ht="13.5" customHeight="1">
      <c r="B15" s="699">
        <v>21</v>
      </c>
      <c r="C15" s="179" t="s">
        <v>96</v>
      </c>
      <c r="D15" s="180">
        <v>158802494</v>
      </c>
      <c r="E15" s="181"/>
      <c r="F15" s="182">
        <f>F34+F53</f>
        <v>115431809</v>
      </c>
      <c r="G15" s="183"/>
      <c r="H15" s="184">
        <f>H34+H53</f>
        <v>12815320</v>
      </c>
      <c r="I15" s="185"/>
      <c r="J15" s="186">
        <f>J34+J53</f>
        <v>26015331</v>
      </c>
      <c r="K15" s="187"/>
      <c r="L15" s="184">
        <f>L34+L53</f>
        <v>4540034</v>
      </c>
      <c r="M15" s="181"/>
      <c r="P15" s="170"/>
    </row>
    <row r="16" spans="2:13" ht="13.5" customHeight="1">
      <c r="B16" s="689"/>
      <c r="C16" s="151" t="s">
        <v>122</v>
      </c>
      <c r="D16" s="188">
        <v>7918266</v>
      </c>
      <c r="E16" s="189"/>
      <c r="F16" s="190">
        <f>F35</f>
        <v>5662801.816</v>
      </c>
      <c r="G16" s="191"/>
      <c r="H16" s="192">
        <f>H35</f>
        <v>518661</v>
      </c>
      <c r="I16" s="193"/>
      <c r="J16" s="194">
        <f>J35</f>
        <v>1610494</v>
      </c>
      <c r="K16" s="195"/>
      <c r="L16" s="192">
        <f>L35</f>
        <v>126309.239</v>
      </c>
      <c r="M16" s="189"/>
    </row>
    <row r="17" spans="2:13" ht="13.5" customHeight="1">
      <c r="B17" s="689"/>
      <c r="C17" s="151" t="s">
        <v>101</v>
      </c>
      <c r="D17" s="188">
        <f>D15+D16</f>
        <v>166720760</v>
      </c>
      <c r="E17" s="189">
        <f>D17/D14*100</f>
        <v>102.63606909291761</v>
      </c>
      <c r="F17" s="190">
        <f>F36+F55</f>
        <v>121094610.816</v>
      </c>
      <c r="G17" s="189">
        <f>F17/$D17*100</f>
        <v>72.63319266059007</v>
      </c>
      <c r="H17" s="192">
        <f>H36+H55</f>
        <v>13333981</v>
      </c>
      <c r="I17" s="189">
        <f>H17/$D17*100</f>
        <v>7.997792836357032</v>
      </c>
      <c r="J17" s="194">
        <f>J36+J55</f>
        <v>27625825</v>
      </c>
      <c r="K17" s="189">
        <f>J17/$D17*100</f>
        <v>16.57011700282556</v>
      </c>
      <c r="L17" s="192">
        <f>L36+L55</f>
        <v>4666343.239</v>
      </c>
      <c r="M17" s="189">
        <f>L17/$D17*100</f>
        <v>2.7988975332166195</v>
      </c>
    </row>
    <row r="18" spans="2:16" ht="13.5" customHeight="1">
      <c r="B18" s="699">
        <v>22</v>
      </c>
      <c r="C18" s="179" t="s">
        <v>96</v>
      </c>
      <c r="D18" s="180">
        <f>D37+D56</f>
        <v>163679354</v>
      </c>
      <c r="E18" s="181"/>
      <c r="F18" s="182">
        <f>F37+F56</f>
        <v>119023475</v>
      </c>
      <c r="G18" s="183"/>
      <c r="H18" s="184">
        <f>H37+H56</f>
        <v>13884228</v>
      </c>
      <c r="I18" s="185"/>
      <c r="J18" s="186">
        <f>J37+J56</f>
        <v>26111316</v>
      </c>
      <c r="K18" s="187"/>
      <c r="L18" s="184">
        <f>L37+L56</f>
        <v>4660335</v>
      </c>
      <c r="M18" s="181"/>
      <c r="P18" s="170"/>
    </row>
    <row r="19" spans="2:13" ht="13.5" customHeight="1">
      <c r="B19" s="689"/>
      <c r="C19" s="151" t="s">
        <v>122</v>
      </c>
      <c r="D19" s="188">
        <f>D38</f>
        <v>8048402</v>
      </c>
      <c r="E19" s="189"/>
      <c r="F19" s="190">
        <f>F38</f>
        <v>5766033</v>
      </c>
      <c r="G19" s="191"/>
      <c r="H19" s="192">
        <f>H38</f>
        <v>555491</v>
      </c>
      <c r="I19" s="193"/>
      <c r="J19" s="194">
        <f>J38</f>
        <v>1596654</v>
      </c>
      <c r="K19" s="195"/>
      <c r="L19" s="192">
        <f>L38</f>
        <v>130224</v>
      </c>
      <c r="M19" s="189"/>
    </row>
    <row r="20" spans="2:13" ht="13.5" customHeight="1">
      <c r="B20" s="700"/>
      <c r="C20" s="196" t="s">
        <v>101</v>
      </c>
      <c r="D20" s="197">
        <f>D18+D19</f>
        <v>171727756</v>
      </c>
      <c r="E20" s="198">
        <f>D20/D17*100</f>
        <v>103.00322287398403</v>
      </c>
      <c r="F20" s="199">
        <f>F18+F19</f>
        <v>124789508</v>
      </c>
      <c r="G20" s="198">
        <f>F20/$D20*100</f>
        <v>72.66705796819473</v>
      </c>
      <c r="H20" s="200">
        <f>H18+H19</f>
        <v>14439719</v>
      </c>
      <c r="I20" s="198">
        <f>H20/$D20*100</f>
        <v>8.408494547614072</v>
      </c>
      <c r="J20" s="201">
        <f>J18+J19</f>
        <v>27707970</v>
      </c>
      <c r="K20" s="198">
        <f>J20/$D20*100</f>
        <v>16.13482330718862</v>
      </c>
      <c r="L20" s="200">
        <f>L18+L19</f>
        <v>4790559</v>
      </c>
      <c r="M20" s="198">
        <f>L20/$D20*100</f>
        <v>2.789624177002581</v>
      </c>
    </row>
    <row r="21" spans="2:13" s="148" customFormat="1" ht="1.5" customHeight="1">
      <c r="B21" s="202"/>
      <c r="C21" s="202"/>
      <c r="D21" s="203"/>
      <c r="E21" s="203"/>
      <c r="F21" s="203"/>
      <c r="G21" s="203"/>
      <c r="H21" s="203"/>
      <c r="I21" s="203"/>
      <c r="J21" s="203"/>
      <c r="K21" s="203"/>
      <c r="L21" s="203"/>
      <c r="M21" s="203"/>
    </row>
    <row r="22" spans="2:13" s="148" customFormat="1" ht="4.5" customHeight="1">
      <c r="B22" s="202"/>
      <c r="C22" s="202"/>
      <c r="D22" s="203"/>
      <c r="E22" s="203"/>
      <c r="F22" s="203"/>
      <c r="G22" s="203"/>
      <c r="H22" s="203"/>
      <c r="I22" s="203"/>
      <c r="J22" s="203"/>
      <c r="K22" s="203"/>
      <c r="L22" s="203"/>
      <c r="M22" s="203"/>
    </row>
    <row r="23" spans="2:13" s="148" customFormat="1" ht="13.5" customHeight="1">
      <c r="B23" s="204" t="s">
        <v>123</v>
      </c>
      <c r="C23" s="205" t="s">
        <v>124</v>
      </c>
      <c r="D23" s="205"/>
      <c r="E23" s="205"/>
      <c r="F23" s="205"/>
      <c r="G23" s="205"/>
      <c r="H23" s="205"/>
      <c r="I23" s="205"/>
      <c r="J23" s="205"/>
      <c r="K23" s="205"/>
      <c r="L23" s="205"/>
      <c r="M23" s="205"/>
    </row>
    <row r="24" spans="2:13" s="148" customFormat="1" ht="4.5" customHeight="1"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</row>
    <row r="25" spans="2:13" s="148" customFormat="1" ht="13.5" customHeight="1">
      <c r="B25" s="150"/>
      <c r="C25" s="687" t="s">
        <v>83</v>
      </c>
      <c r="D25" s="694"/>
      <c r="E25" s="688"/>
      <c r="F25" s="696" t="s">
        <v>113</v>
      </c>
      <c r="G25" s="697"/>
      <c r="H25" s="697"/>
      <c r="I25" s="698"/>
      <c r="J25" s="687" t="s">
        <v>114</v>
      </c>
      <c r="K25" s="688"/>
      <c r="L25" s="687" t="s">
        <v>115</v>
      </c>
      <c r="M25" s="688"/>
    </row>
    <row r="26" spans="2:13" s="148" customFormat="1" ht="13.5" customHeight="1">
      <c r="B26" s="151" t="s">
        <v>116</v>
      </c>
      <c r="C26" s="689"/>
      <c r="D26" s="695"/>
      <c r="E26" s="690"/>
      <c r="F26" s="687" t="s">
        <v>117</v>
      </c>
      <c r="G26" s="688"/>
      <c r="H26" s="687" t="s">
        <v>118</v>
      </c>
      <c r="I26" s="688"/>
      <c r="J26" s="689"/>
      <c r="K26" s="690"/>
      <c r="L26" s="689"/>
      <c r="M26" s="690"/>
    </row>
    <row r="27" spans="2:13" s="148" customFormat="1" ht="13.5" customHeight="1">
      <c r="B27" s="153"/>
      <c r="C27" s="153"/>
      <c r="D27" s="154"/>
      <c r="E27" s="155" t="s">
        <v>87</v>
      </c>
      <c r="F27" s="154"/>
      <c r="G27" s="156" t="s">
        <v>119</v>
      </c>
      <c r="H27" s="153"/>
      <c r="I27" s="156" t="s">
        <v>119</v>
      </c>
      <c r="J27" s="154"/>
      <c r="K27" s="156" t="s">
        <v>119</v>
      </c>
      <c r="L27" s="153"/>
      <c r="M27" s="156" t="s">
        <v>119</v>
      </c>
    </row>
    <row r="28" spans="2:13" s="148" customFormat="1" ht="13.5" customHeight="1">
      <c r="B28" s="206"/>
      <c r="C28" s="206"/>
      <c r="D28" s="207" t="s">
        <v>88</v>
      </c>
      <c r="E28" s="208" t="s">
        <v>120</v>
      </c>
      <c r="F28" s="209" t="s">
        <v>88</v>
      </c>
      <c r="G28" s="208" t="s">
        <v>120</v>
      </c>
      <c r="H28" s="209" t="s">
        <v>88</v>
      </c>
      <c r="I28" s="208" t="s">
        <v>120</v>
      </c>
      <c r="J28" s="209" t="s">
        <v>88</v>
      </c>
      <c r="K28" s="208" t="s">
        <v>120</v>
      </c>
      <c r="L28" s="209" t="s">
        <v>88</v>
      </c>
      <c r="M28" s="208" t="s">
        <v>120</v>
      </c>
    </row>
    <row r="29" spans="2:13" s="148" customFormat="1" ht="13.5" customHeight="1">
      <c r="B29" s="210">
        <v>18</v>
      </c>
      <c r="C29" s="211" t="s">
        <v>121</v>
      </c>
      <c r="D29" s="163">
        <v>93916495</v>
      </c>
      <c r="E29" s="164">
        <v>100.81090977051429</v>
      </c>
      <c r="F29" s="165">
        <v>68498244</v>
      </c>
      <c r="G29" s="164">
        <v>72.93526446019946</v>
      </c>
      <c r="H29" s="167">
        <v>7147057</v>
      </c>
      <c r="I29" s="164">
        <v>7.610012490351135</v>
      </c>
      <c r="J29" s="165">
        <v>16709563</v>
      </c>
      <c r="K29" s="166">
        <v>17.79193633663607</v>
      </c>
      <c r="L29" s="167">
        <v>1561631</v>
      </c>
      <c r="M29" s="164">
        <v>1.662786712813335</v>
      </c>
    </row>
    <row r="30" spans="2:13" s="148" customFormat="1" ht="13.5" customHeight="1">
      <c r="B30" s="210">
        <v>19</v>
      </c>
      <c r="C30" s="211" t="s">
        <v>121</v>
      </c>
      <c r="D30" s="188">
        <v>96542976</v>
      </c>
      <c r="E30" s="173">
        <f>D30/D29*100</f>
        <v>102.79661309762464</v>
      </c>
      <c r="F30" s="190">
        <v>70902757</v>
      </c>
      <c r="G30" s="164">
        <v>73.5</v>
      </c>
      <c r="H30" s="192">
        <v>7420529</v>
      </c>
      <c r="I30" s="164">
        <f>H30/D30*100</f>
        <v>7.6862443105130716</v>
      </c>
      <c r="J30" s="190">
        <v>16635088</v>
      </c>
      <c r="K30" s="166">
        <f>J30/D30*100</f>
        <v>17.230759490985655</v>
      </c>
      <c r="L30" s="192">
        <v>1584602</v>
      </c>
      <c r="M30" s="164">
        <f>L30/D30*100</f>
        <v>1.6413436436846527</v>
      </c>
    </row>
    <row r="31" spans="2:13" s="148" customFormat="1" ht="13.5" customHeight="1">
      <c r="B31" s="691">
        <v>20</v>
      </c>
      <c r="C31" s="151" t="s">
        <v>96</v>
      </c>
      <c r="D31" s="180">
        <v>136941052</v>
      </c>
      <c r="E31" s="181"/>
      <c r="F31" s="182">
        <v>99976894</v>
      </c>
      <c r="G31" s="183"/>
      <c r="H31" s="184">
        <v>10423353</v>
      </c>
      <c r="I31" s="181"/>
      <c r="J31" s="182">
        <v>22449371</v>
      </c>
      <c r="K31" s="183"/>
      <c r="L31" s="184">
        <v>4091434</v>
      </c>
      <c r="M31" s="181"/>
    </row>
    <row r="32" spans="2:13" s="148" customFormat="1" ht="13.5" customHeight="1">
      <c r="B32" s="691"/>
      <c r="C32" s="151" t="s">
        <v>122</v>
      </c>
      <c r="D32" s="188">
        <v>7932945</v>
      </c>
      <c r="E32" s="189"/>
      <c r="F32" s="190">
        <v>5677068</v>
      </c>
      <c r="G32" s="191"/>
      <c r="H32" s="192">
        <v>493970</v>
      </c>
      <c r="I32" s="189"/>
      <c r="J32" s="190">
        <v>1639556</v>
      </c>
      <c r="K32" s="191"/>
      <c r="L32" s="192">
        <v>122351</v>
      </c>
      <c r="M32" s="189"/>
    </row>
    <row r="33" spans="2:13" s="148" customFormat="1" ht="13.5" customHeight="1">
      <c r="B33" s="691"/>
      <c r="C33" s="151" t="s">
        <v>101</v>
      </c>
      <c r="D33" s="188">
        <v>144873997</v>
      </c>
      <c r="E33" s="164">
        <f>D33/D30*100</f>
        <v>150.06166476575157</v>
      </c>
      <c r="F33" s="190">
        <v>105653962</v>
      </c>
      <c r="G33" s="164">
        <v>73</v>
      </c>
      <c r="H33" s="192">
        <v>10917323</v>
      </c>
      <c r="I33" s="164">
        <f>H33/D33*100</f>
        <v>7.535736727136754</v>
      </c>
      <c r="J33" s="190">
        <v>24088927</v>
      </c>
      <c r="K33" s="166">
        <f>J33/D33*100</f>
        <v>16.627502173492186</v>
      </c>
      <c r="L33" s="192">
        <v>4213785</v>
      </c>
      <c r="M33" s="164">
        <f>L33/D33*100</f>
        <v>2.9085861419285615</v>
      </c>
    </row>
    <row r="34" spans="2:13" s="148" customFormat="1" ht="13.5" customHeight="1">
      <c r="B34" s="692">
        <v>21</v>
      </c>
      <c r="C34" s="179" t="s">
        <v>96</v>
      </c>
      <c r="D34" s="180">
        <v>144755107</v>
      </c>
      <c r="E34" s="181"/>
      <c r="F34" s="182">
        <v>105609599</v>
      </c>
      <c r="G34" s="183"/>
      <c r="H34" s="184">
        <v>11566858</v>
      </c>
      <c r="I34" s="181"/>
      <c r="J34" s="186">
        <v>23193448</v>
      </c>
      <c r="K34" s="183"/>
      <c r="L34" s="184">
        <v>4385202</v>
      </c>
      <c r="M34" s="181"/>
    </row>
    <row r="35" spans="2:13" s="148" customFormat="1" ht="13.5" customHeight="1">
      <c r="B35" s="691"/>
      <c r="C35" s="151" t="s">
        <v>122</v>
      </c>
      <c r="D35" s="188">
        <v>7918266</v>
      </c>
      <c r="E35" s="189"/>
      <c r="F35" s="190">
        <v>5662801.816</v>
      </c>
      <c r="G35" s="191"/>
      <c r="H35" s="192">
        <v>518661</v>
      </c>
      <c r="I35" s="189"/>
      <c r="J35" s="190">
        <v>1610494</v>
      </c>
      <c r="K35" s="191"/>
      <c r="L35" s="192">
        <v>126309.239</v>
      </c>
      <c r="M35" s="189"/>
    </row>
    <row r="36" spans="2:13" s="148" customFormat="1" ht="13.5" customHeight="1">
      <c r="B36" s="691"/>
      <c r="C36" s="151" t="s">
        <v>101</v>
      </c>
      <c r="D36" s="188">
        <f>SUM(D34:D35)</f>
        <v>152673373</v>
      </c>
      <c r="E36" s="189">
        <f>D36/D33*100</f>
        <v>105.38355823785272</v>
      </c>
      <c r="F36" s="190">
        <f>SUM(F34:F35)</f>
        <v>111272400.816</v>
      </c>
      <c r="G36" s="189">
        <f>F36/D36*100</f>
        <v>72.88265047763109</v>
      </c>
      <c r="H36" s="192">
        <f>SUM(H34:H35)</f>
        <v>12085519</v>
      </c>
      <c r="I36" s="189">
        <f>H36/D36*100</f>
        <v>7.9159310903545705</v>
      </c>
      <c r="J36" s="190">
        <f>SUM(J34:J35)</f>
        <v>24803942</v>
      </c>
      <c r="K36" s="191">
        <f>J36/D36*100</f>
        <v>16.24640990934287</v>
      </c>
      <c r="L36" s="192">
        <f>SUM(L34:L35)</f>
        <v>4511511.239</v>
      </c>
      <c r="M36" s="189">
        <f>L36/D36*100</f>
        <v>2.9550085586960866</v>
      </c>
    </row>
    <row r="37" spans="2:13" s="148" customFormat="1" ht="13.5" customHeight="1">
      <c r="B37" s="692">
        <v>22</v>
      </c>
      <c r="C37" s="179" t="s">
        <v>96</v>
      </c>
      <c r="D37" s="180">
        <v>148175174</v>
      </c>
      <c r="E37" s="181"/>
      <c r="F37" s="182">
        <v>108182744</v>
      </c>
      <c r="G37" s="183"/>
      <c r="H37" s="184">
        <v>12431895</v>
      </c>
      <c r="I37" s="181"/>
      <c r="J37" s="186">
        <v>23086090</v>
      </c>
      <c r="K37" s="183"/>
      <c r="L37" s="184">
        <v>4474445</v>
      </c>
      <c r="M37" s="181"/>
    </row>
    <row r="38" spans="2:13" s="148" customFormat="1" ht="13.5" customHeight="1">
      <c r="B38" s="691"/>
      <c r="C38" s="151" t="s">
        <v>122</v>
      </c>
      <c r="D38" s="188">
        <v>8048402</v>
      </c>
      <c r="E38" s="189"/>
      <c r="F38" s="190">
        <v>5766033</v>
      </c>
      <c r="G38" s="191"/>
      <c r="H38" s="192">
        <v>555491</v>
      </c>
      <c r="I38" s="189"/>
      <c r="J38" s="190">
        <v>1596654</v>
      </c>
      <c r="K38" s="191"/>
      <c r="L38" s="192">
        <v>130224</v>
      </c>
      <c r="M38" s="189"/>
    </row>
    <row r="39" spans="2:13" s="148" customFormat="1" ht="15" customHeight="1">
      <c r="B39" s="693"/>
      <c r="C39" s="196" t="s">
        <v>101</v>
      </c>
      <c r="D39" s="197">
        <f>SUM(D37:D38)</f>
        <v>156223576</v>
      </c>
      <c r="E39" s="198">
        <f>D39/D36*100</f>
        <v>102.32535833213039</v>
      </c>
      <c r="F39" s="199">
        <f>SUM(F37:F38)</f>
        <v>113948777</v>
      </c>
      <c r="G39" s="198">
        <f>F39/D39*100</f>
        <v>72.93955235028035</v>
      </c>
      <c r="H39" s="200">
        <f>SUM(H37:H38)</f>
        <v>12987386</v>
      </c>
      <c r="I39" s="198">
        <f>H39/D39*100</f>
        <v>8.313332937661086</v>
      </c>
      <c r="J39" s="199">
        <f>SUM(J37:J38)</f>
        <v>24682744</v>
      </c>
      <c r="K39" s="212">
        <f>J39/D39*100</f>
        <v>15.799628091985296</v>
      </c>
      <c r="L39" s="200">
        <f>SUM(L37:L38)</f>
        <v>4604669</v>
      </c>
      <c r="M39" s="198">
        <f>L39/D39*100+0.1</f>
        <v>3.0474866200732724</v>
      </c>
    </row>
    <row r="40" spans="2:13" s="148" customFormat="1" ht="1.5" customHeight="1">
      <c r="B40" s="152"/>
      <c r="C40" s="152"/>
      <c r="D40" s="205"/>
      <c r="E40" s="205"/>
      <c r="F40" s="205"/>
      <c r="G40" s="205"/>
      <c r="H40" s="205"/>
      <c r="I40" s="205"/>
      <c r="J40" s="205"/>
      <c r="K40" s="205"/>
      <c r="L40" s="205"/>
      <c r="M40" s="205"/>
    </row>
    <row r="41" spans="2:13" s="148" customFormat="1" ht="3.75" customHeight="1">
      <c r="B41" s="152"/>
      <c r="C41" s="152"/>
      <c r="D41" s="205"/>
      <c r="E41" s="205"/>
      <c r="F41" s="205"/>
      <c r="G41" s="205"/>
      <c r="H41" s="205"/>
      <c r="I41" s="205"/>
      <c r="J41" s="205"/>
      <c r="K41" s="205"/>
      <c r="L41" s="205"/>
      <c r="M41" s="205"/>
    </row>
    <row r="42" spans="2:13" s="148" customFormat="1" ht="13.5" customHeight="1">
      <c r="B42" s="149" t="s">
        <v>125</v>
      </c>
      <c r="C42" s="205" t="s">
        <v>126</v>
      </c>
      <c r="E42" s="205"/>
      <c r="F42" s="205"/>
      <c r="G42" s="205"/>
      <c r="H42" s="205"/>
      <c r="I42" s="205"/>
      <c r="J42" s="205"/>
      <c r="K42" s="205"/>
      <c r="L42" s="205"/>
      <c r="M42" s="205"/>
    </row>
    <row r="43" spans="4:5" s="148" customFormat="1" ht="3.75" customHeight="1">
      <c r="D43" s="205"/>
      <c r="E43" s="205"/>
    </row>
    <row r="44" spans="2:13" s="148" customFormat="1" ht="13.5" customHeight="1">
      <c r="B44" s="150"/>
      <c r="C44" s="687" t="s">
        <v>83</v>
      </c>
      <c r="D44" s="694"/>
      <c r="E44" s="688"/>
      <c r="F44" s="696" t="s">
        <v>113</v>
      </c>
      <c r="G44" s="697"/>
      <c r="H44" s="697"/>
      <c r="I44" s="698"/>
      <c r="J44" s="687" t="s">
        <v>114</v>
      </c>
      <c r="K44" s="688"/>
      <c r="L44" s="687" t="s">
        <v>115</v>
      </c>
      <c r="M44" s="688"/>
    </row>
    <row r="45" spans="2:13" s="148" customFormat="1" ht="13.5" customHeight="1">
      <c r="B45" s="151" t="s">
        <v>116</v>
      </c>
      <c r="C45" s="689"/>
      <c r="D45" s="695"/>
      <c r="E45" s="690"/>
      <c r="F45" s="687" t="s">
        <v>117</v>
      </c>
      <c r="G45" s="688"/>
      <c r="H45" s="687" t="s">
        <v>118</v>
      </c>
      <c r="I45" s="688"/>
      <c r="J45" s="689"/>
      <c r="K45" s="690"/>
      <c r="L45" s="689"/>
      <c r="M45" s="690"/>
    </row>
    <row r="46" spans="2:13" s="148" customFormat="1" ht="13.5" customHeight="1">
      <c r="B46" s="153"/>
      <c r="C46" s="153"/>
      <c r="D46" s="154"/>
      <c r="E46" s="155" t="s">
        <v>87</v>
      </c>
      <c r="F46" s="154"/>
      <c r="G46" s="156" t="s">
        <v>119</v>
      </c>
      <c r="H46" s="153"/>
      <c r="I46" s="156" t="s">
        <v>119</v>
      </c>
      <c r="J46" s="154"/>
      <c r="K46" s="156" t="s">
        <v>119</v>
      </c>
      <c r="L46" s="153"/>
      <c r="M46" s="156" t="s">
        <v>119</v>
      </c>
    </row>
    <row r="47" spans="2:13" s="205" customFormat="1" ht="13.5" customHeight="1">
      <c r="B47" s="150"/>
      <c r="C47" s="150"/>
      <c r="D47" s="213" t="s">
        <v>88</v>
      </c>
      <c r="E47" s="208" t="s">
        <v>120</v>
      </c>
      <c r="F47" s="214" t="s">
        <v>88</v>
      </c>
      <c r="G47" s="208" t="s">
        <v>120</v>
      </c>
      <c r="H47" s="213" t="s">
        <v>88</v>
      </c>
      <c r="I47" s="208" t="s">
        <v>120</v>
      </c>
      <c r="J47" s="214" t="s">
        <v>88</v>
      </c>
      <c r="K47" s="208" t="s">
        <v>120</v>
      </c>
      <c r="L47" s="214" t="s">
        <v>88</v>
      </c>
      <c r="M47" s="208" t="s">
        <v>120</v>
      </c>
    </row>
    <row r="48" spans="2:13" s="205" customFormat="1" ht="13.5" customHeight="1">
      <c r="B48" s="210">
        <v>18</v>
      </c>
      <c r="C48" s="211" t="s">
        <v>80</v>
      </c>
      <c r="D48" s="163">
        <v>56088938</v>
      </c>
      <c r="E48" s="164">
        <v>109.5432876338364</v>
      </c>
      <c r="F48" s="167">
        <v>42669701</v>
      </c>
      <c r="G48" s="164">
        <v>76.0750738407634</v>
      </c>
      <c r="H48" s="163">
        <v>3227603</v>
      </c>
      <c r="I48" s="164">
        <v>5.754437711050974</v>
      </c>
      <c r="J48" s="163">
        <v>9846800</v>
      </c>
      <c r="K48" s="164">
        <v>17.5</v>
      </c>
      <c r="L48" s="167">
        <v>344834</v>
      </c>
      <c r="M48" s="164">
        <v>0.6147985900535325</v>
      </c>
    </row>
    <row r="49" spans="1:94" s="215" customFormat="1" ht="13.5" customHeight="1">
      <c r="A49" s="205"/>
      <c r="B49" s="210">
        <v>19</v>
      </c>
      <c r="C49" s="211" t="s">
        <v>121</v>
      </c>
      <c r="D49" s="163">
        <v>62645589</v>
      </c>
      <c r="E49" s="173">
        <f>D49/D48*100</f>
        <v>111.68973996262864</v>
      </c>
      <c r="F49" s="167">
        <v>48239926</v>
      </c>
      <c r="G49" s="164">
        <f>F49/D49*100</f>
        <v>77.00450545688061</v>
      </c>
      <c r="H49" s="163">
        <v>3467754</v>
      </c>
      <c r="I49" s="164">
        <f>H49/D49*100</f>
        <v>5.535511845853983</v>
      </c>
      <c r="J49" s="163">
        <v>10587237</v>
      </c>
      <c r="K49" s="164">
        <f>J49/D49*100</f>
        <v>16.90021144186225</v>
      </c>
      <c r="L49" s="167">
        <v>350672</v>
      </c>
      <c r="M49" s="164">
        <f>L49/D49*100</f>
        <v>0.5597712554031538</v>
      </c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5"/>
      <c r="BK49" s="205"/>
      <c r="BL49" s="205"/>
      <c r="BM49" s="205"/>
      <c r="BN49" s="205"/>
      <c r="BO49" s="205"/>
      <c r="BP49" s="205"/>
      <c r="BQ49" s="205"/>
      <c r="BR49" s="205"/>
      <c r="BS49" s="205"/>
      <c r="BT49" s="205"/>
      <c r="BU49" s="205"/>
      <c r="BV49" s="205"/>
      <c r="BW49" s="205"/>
      <c r="BX49" s="205"/>
      <c r="BY49" s="205"/>
      <c r="BZ49" s="205"/>
      <c r="CA49" s="205"/>
      <c r="CB49" s="205"/>
      <c r="CC49" s="205"/>
      <c r="CD49" s="205"/>
      <c r="CE49" s="205"/>
      <c r="CF49" s="205"/>
      <c r="CG49" s="205"/>
      <c r="CH49" s="205"/>
      <c r="CI49" s="205"/>
      <c r="CJ49" s="205"/>
      <c r="CK49" s="205"/>
      <c r="CL49" s="205"/>
      <c r="CM49" s="205"/>
      <c r="CN49" s="205"/>
      <c r="CO49" s="205"/>
      <c r="CP49" s="205"/>
    </row>
    <row r="50" spans="1:94" s="148" customFormat="1" ht="13.5" customHeight="1">
      <c r="A50" s="216"/>
      <c r="B50" s="691">
        <v>20</v>
      </c>
      <c r="C50" s="151" t="s">
        <v>15</v>
      </c>
      <c r="D50" s="188">
        <v>17564765</v>
      </c>
      <c r="E50" s="181"/>
      <c r="F50" s="192">
        <v>12705978</v>
      </c>
      <c r="G50" s="181"/>
      <c r="H50" s="188">
        <v>1632925</v>
      </c>
      <c r="I50" s="181"/>
      <c r="J50" s="184">
        <f>D50-F50-H50-L50</f>
        <v>3069378</v>
      </c>
      <c r="K50" s="181"/>
      <c r="L50" s="192">
        <v>156484</v>
      </c>
      <c r="M50" s="181"/>
      <c r="N50" s="206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5"/>
      <c r="AH50" s="205"/>
      <c r="AI50" s="205"/>
      <c r="AJ50" s="205"/>
      <c r="AK50" s="205"/>
      <c r="AL50" s="205"/>
      <c r="AM50" s="205"/>
      <c r="AN50" s="205"/>
      <c r="AO50" s="205"/>
      <c r="AP50" s="205"/>
      <c r="AQ50" s="205"/>
      <c r="AR50" s="205"/>
      <c r="AS50" s="205"/>
      <c r="AT50" s="205"/>
      <c r="AU50" s="205"/>
      <c r="AV50" s="205"/>
      <c r="AW50" s="205"/>
      <c r="AX50" s="205"/>
      <c r="AY50" s="205"/>
      <c r="AZ50" s="205"/>
      <c r="BA50" s="205"/>
      <c r="BB50" s="205"/>
      <c r="BC50" s="205"/>
      <c r="BD50" s="205"/>
      <c r="BE50" s="205"/>
      <c r="BF50" s="205"/>
      <c r="BG50" s="205"/>
      <c r="BH50" s="205"/>
      <c r="BI50" s="205"/>
      <c r="BJ50" s="205"/>
      <c r="BK50" s="205"/>
      <c r="BL50" s="205"/>
      <c r="BM50" s="205"/>
      <c r="BN50" s="205"/>
      <c r="BO50" s="205"/>
      <c r="BP50" s="205"/>
      <c r="BQ50" s="205"/>
      <c r="BR50" s="205"/>
      <c r="BS50" s="205"/>
      <c r="BT50" s="205"/>
      <c r="BU50" s="205"/>
      <c r="BV50" s="205"/>
      <c r="BW50" s="205"/>
      <c r="BX50" s="205"/>
      <c r="BY50" s="205"/>
      <c r="BZ50" s="205"/>
      <c r="CA50" s="205"/>
      <c r="CB50" s="205"/>
      <c r="CC50" s="205"/>
      <c r="CD50" s="205"/>
      <c r="CE50" s="205"/>
      <c r="CF50" s="205"/>
      <c r="CG50" s="205"/>
      <c r="CH50" s="205"/>
      <c r="CI50" s="205"/>
      <c r="CJ50" s="205"/>
      <c r="CK50" s="205"/>
      <c r="CL50" s="205"/>
      <c r="CM50" s="205"/>
      <c r="CN50" s="205"/>
      <c r="CO50" s="205"/>
      <c r="CP50" s="205"/>
    </row>
    <row r="51" spans="2:94" s="148" customFormat="1" ht="13.5" customHeight="1">
      <c r="B51" s="691"/>
      <c r="C51" s="151" t="s">
        <v>127</v>
      </c>
      <c r="D51" s="207" t="s">
        <v>95</v>
      </c>
      <c r="E51" s="189"/>
      <c r="F51" s="209" t="s">
        <v>95</v>
      </c>
      <c r="G51" s="189"/>
      <c r="H51" s="207" t="s">
        <v>95</v>
      </c>
      <c r="I51" s="189"/>
      <c r="J51" s="207" t="s">
        <v>95</v>
      </c>
      <c r="K51" s="189"/>
      <c r="L51" s="207" t="s">
        <v>95</v>
      </c>
      <c r="M51" s="189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/>
      <c r="AB51" s="205"/>
      <c r="AC51" s="205"/>
      <c r="AD51" s="205"/>
      <c r="AE51" s="205"/>
      <c r="AF51" s="205"/>
      <c r="AG51" s="205"/>
      <c r="AH51" s="205"/>
      <c r="AI51" s="205"/>
      <c r="AJ51" s="205"/>
      <c r="AK51" s="205"/>
      <c r="AL51" s="205"/>
      <c r="AM51" s="205"/>
      <c r="AN51" s="205"/>
      <c r="AO51" s="205"/>
      <c r="AP51" s="205"/>
      <c r="AQ51" s="205"/>
      <c r="AR51" s="205"/>
      <c r="AS51" s="205"/>
      <c r="AT51" s="205"/>
      <c r="AU51" s="205"/>
      <c r="AV51" s="205"/>
      <c r="AW51" s="205"/>
      <c r="AX51" s="205"/>
      <c r="AY51" s="205"/>
      <c r="AZ51" s="205"/>
      <c r="BA51" s="205"/>
      <c r="BB51" s="205"/>
      <c r="BC51" s="205"/>
      <c r="BD51" s="205"/>
      <c r="BE51" s="205"/>
      <c r="BF51" s="205"/>
      <c r="BG51" s="205"/>
      <c r="BH51" s="205"/>
      <c r="BI51" s="205"/>
      <c r="BJ51" s="205"/>
      <c r="BK51" s="205"/>
      <c r="BL51" s="205"/>
      <c r="BM51" s="205"/>
      <c r="BN51" s="205"/>
      <c r="BO51" s="205"/>
      <c r="BP51" s="205"/>
      <c r="BQ51" s="205"/>
      <c r="BR51" s="205"/>
      <c r="BS51" s="205"/>
      <c r="BT51" s="205"/>
      <c r="BU51" s="205"/>
      <c r="BV51" s="205"/>
      <c r="BW51" s="205"/>
      <c r="BX51" s="205"/>
      <c r="BY51" s="205"/>
      <c r="BZ51" s="205"/>
      <c r="CA51" s="205"/>
      <c r="CB51" s="205"/>
      <c r="CC51" s="205"/>
      <c r="CD51" s="205"/>
      <c r="CE51" s="205"/>
      <c r="CF51" s="205"/>
      <c r="CG51" s="205"/>
      <c r="CH51" s="205"/>
      <c r="CI51" s="205"/>
      <c r="CJ51" s="205"/>
      <c r="CK51" s="205"/>
      <c r="CL51" s="205"/>
      <c r="CM51" s="205"/>
      <c r="CN51" s="205"/>
      <c r="CO51" s="205"/>
      <c r="CP51" s="205"/>
    </row>
    <row r="52" spans="2:94" s="148" customFormat="1" ht="13.5" customHeight="1">
      <c r="B52" s="691"/>
      <c r="C52" s="151" t="s">
        <v>17</v>
      </c>
      <c r="D52" s="188">
        <v>17564765</v>
      </c>
      <c r="E52" s="164">
        <f>D52/D49*100</f>
        <v>28.038310885703382</v>
      </c>
      <c r="F52" s="192">
        <v>12705978</v>
      </c>
      <c r="G52" s="164">
        <f>F52/D52*100</f>
        <v>72.33787642476287</v>
      </c>
      <c r="H52" s="188">
        <v>1632925</v>
      </c>
      <c r="I52" s="164">
        <f>H52/D52*100</f>
        <v>9.296594631354305</v>
      </c>
      <c r="J52" s="192">
        <f>D52-F52-H52-L52</f>
        <v>3069378</v>
      </c>
      <c r="K52" s="164">
        <f>J52/D52*100</f>
        <v>17.474631741443737</v>
      </c>
      <c r="L52" s="194">
        <v>156484</v>
      </c>
      <c r="M52" s="164">
        <f>L52/D52*100</f>
        <v>0.8908972024390875</v>
      </c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5"/>
      <c r="AH52" s="205"/>
      <c r="AI52" s="205"/>
      <c r="AJ52" s="205"/>
      <c r="AK52" s="205"/>
      <c r="AL52" s="205"/>
      <c r="AM52" s="205"/>
      <c r="AN52" s="205"/>
      <c r="AO52" s="205"/>
      <c r="AP52" s="205"/>
      <c r="AQ52" s="205"/>
      <c r="AR52" s="205"/>
      <c r="AS52" s="205"/>
      <c r="AT52" s="205"/>
      <c r="AU52" s="205"/>
      <c r="AV52" s="205"/>
      <c r="AW52" s="205"/>
      <c r="AX52" s="205"/>
      <c r="AY52" s="205"/>
      <c r="AZ52" s="205"/>
      <c r="BA52" s="205"/>
      <c r="BB52" s="205"/>
      <c r="BC52" s="205"/>
      <c r="BD52" s="205"/>
      <c r="BE52" s="205"/>
      <c r="BF52" s="205"/>
      <c r="BG52" s="205"/>
      <c r="BH52" s="205"/>
      <c r="BI52" s="205"/>
      <c r="BJ52" s="205"/>
      <c r="BK52" s="205"/>
      <c r="BL52" s="205"/>
      <c r="BM52" s="205"/>
      <c r="BN52" s="205"/>
      <c r="BO52" s="205"/>
      <c r="BP52" s="205"/>
      <c r="BQ52" s="205"/>
      <c r="BR52" s="205"/>
      <c r="BS52" s="205"/>
      <c r="BT52" s="205"/>
      <c r="BU52" s="205"/>
      <c r="BV52" s="205"/>
      <c r="BW52" s="205"/>
      <c r="BX52" s="205"/>
      <c r="BY52" s="205"/>
      <c r="BZ52" s="205"/>
      <c r="CA52" s="205"/>
      <c r="CB52" s="205"/>
      <c r="CC52" s="205"/>
      <c r="CD52" s="205"/>
      <c r="CE52" s="205"/>
      <c r="CF52" s="205"/>
      <c r="CG52" s="205"/>
      <c r="CH52" s="205"/>
      <c r="CI52" s="205"/>
      <c r="CJ52" s="205"/>
      <c r="CK52" s="205"/>
      <c r="CL52" s="205"/>
      <c r="CM52" s="205"/>
      <c r="CN52" s="205"/>
      <c r="CO52" s="205"/>
      <c r="CP52" s="205"/>
    </row>
    <row r="53" spans="2:94" s="148" customFormat="1" ht="13.5" customHeight="1">
      <c r="B53" s="692">
        <v>21</v>
      </c>
      <c r="C53" s="179" t="s">
        <v>96</v>
      </c>
      <c r="D53" s="180">
        <v>14047387</v>
      </c>
      <c r="E53" s="181"/>
      <c r="F53" s="184">
        <v>9822210</v>
      </c>
      <c r="G53" s="181"/>
      <c r="H53" s="180">
        <v>1248462</v>
      </c>
      <c r="I53" s="181"/>
      <c r="J53" s="184">
        <f>D53-F53-H53-L53</f>
        <v>2821883</v>
      </c>
      <c r="K53" s="181"/>
      <c r="L53" s="184">
        <v>154832</v>
      </c>
      <c r="M53" s="181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E53" s="205"/>
      <c r="AF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205"/>
      <c r="BH53" s="205"/>
      <c r="BI53" s="205"/>
      <c r="BJ53" s="205"/>
      <c r="BK53" s="205"/>
      <c r="BL53" s="205"/>
      <c r="BM53" s="205"/>
      <c r="BN53" s="205"/>
      <c r="BO53" s="205"/>
      <c r="BP53" s="205"/>
      <c r="BQ53" s="205"/>
      <c r="BR53" s="205"/>
      <c r="BS53" s="205"/>
      <c r="BT53" s="205"/>
      <c r="BU53" s="205"/>
      <c r="BV53" s="205"/>
      <c r="BW53" s="205"/>
      <c r="BX53" s="205"/>
      <c r="BY53" s="205"/>
      <c r="BZ53" s="205"/>
      <c r="CA53" s="205"/>
      <c r="CB53" s="205"/>
      <c r="CC53" s="205"/>
      <c r="CD53" s="205"/>
      <c r="CE53" s="205"/>
      <c r="CF53" s="205"/>
      <c r="CG53" s="205"/>
      <c r="CH53" s="205"/>
      <c r="CI53" s="205"/>
      <c r="CJ53" s="205"/>
      <c r="CK53" s="205"/>
      <c r="CL53" s="205"/>
      <c r="CM53" s="205"/>
      <c r="CN53" s="205"/>
      <c r="CO53" s="205"/>
      <c r="CP53" s="205"/>
    </row>
    <row r="54" spans="2:94" s="148" customFormat="1" ht="13.5" customHeight="1">
      <c r="B54" s="691"/>
      <c r="C54" s="151" t="s">
        <v>122</v>
      </c>
      <c r="D54" s="207" t="s">
        <v>95</v>
      </c>
      <c r="E54" s="189"/>
      <c r="F54" s="209" t="s">
        <v>95</v>
      </c>
      <c r="G54" s="189"/>
      <c r="H54" s="207" t="s">
        <v>95</v>
      </c>
      <c r="I54" s="189"/>
      <c r="J54" s="207" t="s">
        <v>95</v>
      </c>
      <c r="K54" s="189"/>
      <c r="L54" s="207" t="s">
        <v>95</v>
      </c>
      <c r="M54" s="189"/>
      <c r="P54" s="205"/>
      <c r="Q54" s="205"/>
      <c r="R54" s="205"/>
      <c r="S54" s="205"/>
      <c r="T54" s="205"/>
      <c r="U54" s="205"/>
      <c r="V54" s="205"/>
      <c r="W54" s="205"/>
      <c r="X54" s="205"/>
      <c r="Y54" s="205"/>
      <c r="Z54" s="205"/>
      <c r="AA54" s="205"/>
      <c r="AB54" s="205"/>
      <c r="AC54" s="205"/>
      <c r="AD54" s="205"/>
      <c r="AE54" s="205"/>
      <c r="AF54" s="205"/>
      <c r="AG54" s="205"/>
      <c r="AH54" s="205"/>
      <c r="AI54" s="205"/>
      <c r="AJ54" s="205"/>
      <c r="AK54" s="205"/>
      <c r="AL54" s="205"/>
      <c r="AM54" s="205"/>
      <c r="AN54" s="205"/>
      <c r="AO54" s="205"/>
      <c r="AP54" s="205"/>
      <c r="AQ54" s="205"/>
      <c r="AR54" s="205"/>
      <c r="AS54" s="205"/>
      <c r="AT54" s="205"/>
      <c r="AU54" s="205"/>
      <c r="AV54" s="205"/>
      <c r="AW54" s="205"/>
      <c r="AX54" s="205"/>
      <c r="AY54" s="205"/>
      <c r="AZ54" s="205"/>
      <c r="BA54" s="205"/>
      <c r="BB54" s="205"/>
      <c r="BC54" s="205"/>
      <c r="BD54" s="205"/>
      <c r="BE54" s="205"/>
      <c r="BF54" s="205"/>
      <c r="BG54" s="205"/>
      <c r="BH54" s="205"/>
      <c r="BI54" s="205"/>
      <c r="BJ54" s="205"/>
      <c r="BK54" s="205"/>
      <c r="BL54" s="205"/>
      <c r="BM54" s="205"/>
      <c r="BN54" s="205"/>
      <c r="BO54" s="205"/>
      <c r="BP54" s="205"/>
      <c r="BQ54" s="205"/>
      <c r="BR54" s="205"/>
      <c r="BS54" s="205"/>
      <c r="BT54" s="205"/>
      <c r="BU54" s="205"/>
      <c r="BV54" s="205"/>
      <c r="BW54" s="205"/>
      <c r="BX54" s="205"/>
      <c r="BY54" s="205"/>
      <c r="BZ54" s="205"/>
      <c r="CA54" s="205"/>
      <c r="CB54" s="205"/>
      <c r="CC54" s="205"/>
      <c r="CD54" s="205"/>
      <c r="CE54" s="205"/>
      <c r="CF54" s="205"/>
      <c r="CG54" s="205"/>
      <c r="CH54" s="205"/>
      <c r="CI54" s="205"/>
      <c r="CJ54" s="205"/>
      <c r="CK54" s="205"/>
      <c r="CL54" s="205"/>
      <c r="CM54" s="205"/>
      <c r="CN54" s="205"/>
      <c r="CO54" s="205"/>
      <c r="CP54" s="205"/>
    </row>
    <row r="55" spans="2:94" s="148" customFormat="1" ht="13.5" customHeight="1">
      <c r="B55" s="691"/>
      <c r="C55" s="151" t="s">
        <v>101</v>
      </c>
      <c r="D55" s="188">
        <f>SUM(D53:D54)</f>
        <v>14047387</v>
      </c>
      <c r="E55" s="189">
        <f>D55/D52*100</f>
        <v>79.97480751948575</v>
      </c>
      <c r="F55" s="192">
        <f>SUM(F53:F54)</f>
        <v>9822210</v>
      </c>
      <c r="G55" s="189">
        <f>F55/D55*100</f>
        <v>69.92197196531995</v>
      </c>
      <c r="H55" s="190">
        <f>SUM(H53:H54)</f>
        <v>1248462</v>
      </c>
      <c r="I55" s="189">
        <f>H55/D55*100</f>
        <v>8.887503419675133</v>
      </c>
      <c r="J55" s="192">
        <f>D55-F55-H55-L55</f>
        <v>2821883</v>
      </c>
      <c r="K55" s="189">
        <f>J55/D55*100</f>
        <v>20.088312509650372</v>
      </c>
      <c r="L55" s="194">
        <f>SUM(L53:L54)</f>
        <v>154832</v>
      </c>
      <c r="M55" s="189">
        <f>L55/D55*100</f>
        <v>1.1022121053545404</v>
      </c>
      <c r="P55" s="205"/>
      <c r="Q55" s="205"/>
      <c r="R55" s="205"/>
      <c r="S55" s="205"/>
      <c r="T55" s="205"/>
      <c r="U55" s="205"/>
      <c r="V55" s="205"/>
      <c r="W55" s="205"/>
      <c r="X55" s="205"/>
      <c r="Y55" s="205"/>
      <c r="Z55" s="205"/>
      <c r="AA55" s="205"/>
      <c r="AB55" s="205"/>
      <c r="AC55" s="205"/>
      <c r="AD55" s="205"/>
      <c r="AE55" s="205"/>
      <c r="AF55" s="205"/>
      <c r="AG55" s="205"/>
      <c r="AH55" s="205"/>
      <c r="AI55" s="205"/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205"/>
      <c r="AU55" s="205"/>
      <c r="AV55" s="205"/>
      <c r="AW55" s="205"/>
      <c r="AX55" s="205"/>
      <c r="AY55" s="205"/>
      <c r="AZ55" s="205"/>
      <c r="BA55" s="205"/>
      <c r="BB55" s="205"/>
      <c r="BC55" s="205"/>
      <c r="BD55" s="205"/>
      <c r="BE55" s="205"/>
      <c r="BF55" s="205"/>
      <c r="BG55" s="205"/>
      <c r="BH55" s="205"/>
      <c r="BI55" s="205"/>
      <c r="BJ55" s="205"/>
      <c r="BK55" s="205"/>
      <c r="BL55" s="205"/>
      <c r="BM55" s="205"/>
      <c r="BN55" s="205"/>
      <c r="BO55" s="205"/>
      <c r="BP55" s="205"/>
      <c r="BQ55" s="205"/>
      <c r="BR55" s="205"/>
      <c r="BS55" s="205"/>
      <c r="BT55" s="205"/>
      <c r="BU55" s="205"/>
      <c r="BV55" s="205"/>
      <c r="BW55" s="205"/>
      <c r="BX55" s="205"/>
      <c r="BY55" s="205"/>
      <c r="BZ55" s="205"/>
      <c r="CA55" s="205"/>
      <c r="CB55" s="205"/>
      <c r="CC55" s="205"/>
      <c r="CD55" s="205"/>
      <c r="CE55" s="205"/>
      <c r="CF55" s="205"/>
      <c r="CG55" s="205"/>
      <c r="CH55" s="205"/>
      <c r="CI55" s="205"/>
      <c r="CJ55" s="205"/>
      <c r="CK55" s="205"/>
      <c r="CL55" s="205"/>
      <c r="CM55" s="205"/>
      <c r="CN55" s="205"/>
      <c r="CO55" s="205"/>
      <c r="CP55" s="205"/>
    </row>
    <row r="56" spans="2:94" s="148" customFormat="1" ht="14.25" customHeight="1">
      <c r="B56" s="692">
        <v>22</v>
      </c>
      <c r="C56" s="179" t="s">
        <v>96</v>
      </c>
      <c r="D56" s="180">
        <v>15504180</v>
      </c>
      <c r="E56" s="181"/>
      <c r="F56" s="184">
        <v>10840731</v>
      </c>
      <c r="G56" s="181"/>
      <c r="H56" s="180">
        <v>1452333</v>
      </c>
      <c r="I56" s="181"/>
      <c r="J56" s="184">
        <v>3025226</v>
      </c>
      <c r="K56" s="181"/>
      <c r="L56" s="184">
        <v>185890</v>
      </c>
      <c r="M56" s="181"/>
      <c r="P56" s="205"/>
      <c r="Q56" s="205"/>
      <c r="R56" s="205"/>
      <c r="S56" s="205"/>
      <c r="T56" s="205"/>
      <c r="U56" s="205"/>
      <c r="V56" s="205"/>
      <c r="W56" s="205"/>
      <c r="X56" s="205"/>
      <c r="Y56" s="205"/>
      <c r="Z56" s="205"/>
      <c r="AA56" s="205"/>
      <c r="AB56" s="205"/>
      <c r="AC56" s="205"/>
      <c r="AD56" s="205"/>
      <c r="AE56" s="205"/>
      <c r="AF56" s="205"/>
      <c r="AG56" s="205"/>
      <c r="AH56" s="205"/>
      <c r="AI56" s="205"/>
      <c r="AJ56" s="205"/>
      <c r="AK56" s="205"/>
      <c r="AL56" s="205"/>
      <c r="AM56" s="205"/>
      <c r="AN56" s="205"/>
      <c r="AO56" s="205"/>
      <c r="AP56" s="205"/>
      <c r="AQ56" s="205"/>
      <c r="AR56" s="205"/>
      <c r="AS56" s="205"/>
      <c r="AT56" s="205"/>
      <c r="AU56" s="205"/>
      <c r="AV56" s="205"/>
      <c r="AW56" s="205"/>
      <c r="AX56" s="205"/>
      <c r="AY56" s="205"/>
      <c r="AZ56" s="205"/>
      <c r="BA56" s="205"/>
      <c r="BB56" s="205"/>
      <c r="BC56" s="205"/>
      <c r="BD56" s="205"/>
      <c r="BE56" s="205"/>
      <c r="BF56" s="205"/>
      <c r="BG56" s="205"/>
      <c r="BH56" s="205"/>
      <c r="BI56" s="205"/>
      <c r="BJ56" s="205"/>
      <c r="BK56" s="205"/>
      <c r="BL56" s="205"/>
      <c r="BM56" s="205"/>
      <c r="BN56" s="205"/>
      <c r="BO56" s="205"/>
      <c r="BP56" s="205"/>
      <c r="BQ56" s="205"/>
      <c r="BR56" s="205"/>
      <c r="BS56" s="205"/>
      <c r="BT56" s="205"/>
      <c r="BU56" s="205"/>
      <c r="BV56" s="205"/>
      <c r="BW56" s="205"/>
      <c r="BX56" s="205"/>
      <c r="BY56" s="205"/>
      <c r="BZ56" s="205"/>
      <c r="CA56" s="205"/>
      <c r="CB56" s="205"/>
      <c r="CC56" s="205"/>
      <c r="CD56" s="205"/>
      <c r="CE56" s="205"/>
      <c r="CF56" s="205"/>
      <c r="CG56" s="205"/>
      <c r="CH56" s="205"/>
      <c r="CI56" s="205"/>
      <c r="CJ56" s="205"/>
      <c r="CK56" s="205"/>
      <c r="CL56" s="205"/>
      <c r="CM56" s="205"/>
      <c r="CN56" s="205"/>
      <c r="CO56" s="205"/>
      <c r="CP56" s="205"/>
    </row>
    <row r="57" spans="2:94" s="148" customFormat="1" ht="15" customHeight="1">
      <c r="B57" s="691"/>
      <c r="C57" s="151" t="s">
        <v>122</v>
      </c>
      <c r="D57" s="207" t="s">
        <v>95</v>
      </c>
      <c r="E57" s="189"/>
      <c r="F57" s="209" t="s">
        <v>95</v>
      </c>
      <c r="G57" s="189"/>
      <c r="H57" s="207" t="s">
        <v>95</v>
      </c>
      <c r="I57" s="189"/>
      <c r="J57" s="207" t="s">
        <v>95</v>
      </c>
      <c r="K57" s="189"/>
      <c r="L57" s="207" t="s">
        <v>95</v>
      </c>
      <c r="M57" s="189"/>
      <c r="P57" s="205"/>
      <c r="Q57" s="205"/>
      <c r="R57" s="205"/>
      <c r="S57" s="205"/>
      <c r="T57" s="205"/>
      <c r="U57" s="205"/>
      <c r="V57" s="205"/>
      <c r="W57" s="205"/>
      <c r="X57" s="205"/>
      <c r="Y57" s="205"/>
      <c r="Z57" s="205"/>
      <c r="AA57" s="205"/>
      <c r="AB57" s="205"/>
      <c r="AC57" s="205"/>
      <c r="AD57" s="205"/>
      <c r="AE57" s="205"/>
      <c r="AF57" s="205"/>
      <c r="AG57" s="205"/>
      <c r="AH57" s="205"/>
      <c r="AI57" s="205"/>
      <c r="AJ57" s="205"/>
      <c r="AK57" s="205"/>
      <c r="AL57" s="205"/>
      <c r="AM57" s="205"/>
      <c r="AN57" s="205"/>
      <c r="AO57" s="205"/>
      <c r="AP57" s="205"/>
      <c r="AQ57" s="205"/>
      <c r="AR57" s="205"/>
      <c r="AS57" s="205"/>
      <c r="AT57" s="205"/>
      <c r="AU57" s="205"/>
      <c r="AV57" s="205"/>
      <c r="AW57" s="205"/>
      <c r="AX57" s="205"/>
      <c r="AY57" s="205"/>
      <c r="AZ57" s="205"/>
      <c r="BA57" s="205"/>
      <c r="BB57" s="205"/>
      <c r="BC57" s="205"/>
      <c r="BD57" s="205"/>
      <c r="BE57" s="205"/>
      <c r="BF57" s="205"/>
      <c r="BG57" s="205"/>
      <c r="BH57" s="205"/>
      <c r="BI57" s="205"/>
      <c r="BJ57" s="205"/>
      <c r="BK57" s="205"/>
      <c r="BL57" s="205"/>
      <c r="BM57" s="205"/>
      <c r="BN57" s="205"/>
      <c r="BO57" s="205"/>
      <c r="BP57" s="205"/>
      <c r="BQ57" s="205"/>
      <c r="BR57" s="205"/>
      <c r="BS57" s="205"/>
      <c r="BT57" s="205"/>
      <c r="BU57" s="205"/>
      <c r="BV57" s="205"/>
      <c r="BW57" s="205"/>
      <c r="BX57" s="205"/>
      <c r="BY57" s="205"/>
      <c r="BZ57" s="205"/>
      <c r="CA57" s="205"/>
      <c r="CB57" s="205"/>
      <c r="CC57" s="205"/>
      <c r="CD57" s="205"/>
      <c r="CE57" s="205"/>
      <c r="CF57" s="205"/>
      <c r="CG57" s="205"/>
      <c r="CH57" s="205"/>
      <c r="CI57" s="205"/>
      <c r="CJ57" s="205"/>
      <c r="CK57" s="205"/>
      <c r="CL57" s="205"/>
      <c r="CM57" s="205"/>
      <c r="CN57" s="205"/>
      <c r="CO57" s="205"/>
      <c r="CP57" s="205"/>
    </row>
    <row r="58" spans="2:94" s="148" customFormat="1" ht="15" customHeight="1">
      <c r="B58" s="693"/>
      <c r="C58" s="196" t="s">
        <v>101</v>
      </c>
      <c r="D58" s="197">
        <f>SUM(D56:D57)</f>
        <v>15504180</v>
      </c>
      <c r="E58" s="198">
        <f>D58/D55*100</f>
        <v>110.37056215508265</v>
      </c>
      <c r="F58" s="200">
        <f>SUM(F56:F57)</f>
        <v>10840731</v>
      </c>
      <c r="G58" s="198">
        <f>F58/D58*100</f>
        <v>69.92134379244823</v>
      </c>
      <c r="H58" s="199">
        <f>SUM(H56:H57)</f>
        <v>1452333</v>
      </c>
      <c r="I58" s="198">
        <f>H58/D58*100</f>
        <v>9.367364155988902</v>
      </c>
      <c r="J58" s="200">
        <f>D58-F58-H58-L58</f>
        <v>3025226</v>
      </c>
      <c r="K58" s="198">
        <f>J58/D58*100</f>
        <v>19.512325063305507</v>
      </c>
      <c r="L58" s="201">
        <f>SUM(L56:L57)</f>
        <v>185890</v>
      </c>
      <c r="M58" s="198">
        <f>L58/D58*100</f>
        <v>1.1989669882573601</v>
      </c>
      <c r="P58" s="205"/>
      <c r="Q58" s="205"/>
      <c r="R58" s="205"/>
      <c r="S58" s="205"/>
      <c r="T58" s="205"/>
      <c r="U58" s="205"/>
      <c r="V58" s="205"/>
      <c r="W58" s="205"/>
      <c r="X58" s="205"/>
      <c r="Y58" s="205"/>
      <c r="Z58" s="205"/>
      <c r="AA58" s="205"/>
      <c r="AB58" s="205"/>
      <c r="AC58" s="205"/>
      <c r="AD58" s="205"/>
      <c r="AE58" s="205"/>
      <c r="AF58" s="205"/>
      <c r="AG58" s="205"/>
      <c r="AH58" s="205"/>
      <c r="AI58" s="205"/>
      <c r="AJ58" s="205"/>
      <c r="AK58" s="205"/>
      <c r="AL58" s="205"/>
      <c r="AM58" s="205"/>
      <c r="AN58" s="205"/>
      <c r="AO58" s="205"/>
      <c r="AP58" s="205"/>
      <c r="AQ58" s="205"/>
      <c r="AR58" s="205"/>
      <c r="AS58" s="205"/>
      <c r="AT58" s="205"/>
      <c r="AU58" s="205"/>
      <c r="AV58" s="205"/>
      <c r="AW58" s="205"/>
      <c r="AX58" s="205"/>
      <c r="AY58" s="205"/>
      <c r="AZ58" s="205"/>
      <c r="BA58" s="205"/>
      <c r="BB58" s="205"/>
      <c r="BC58" s="205"/>
      <c r="BD58" s="205"/>
      <c r="BE58" s="205"/>
      <c r="BF58" s="205"/>
      <c r="BG58" s="205"/>
      <c r="BH58" s="205"/>
      <c r="BI58" s="205"/>
      <c r="BJ58" s="205"/>
      <c r="BK58" s="205"/>
      <c r="BL58" s="205"/>
      <c r="BM58" s="205"/>
      <c r="BN58" s="205"/>
      <c r="BO58" s="205"/>
      <c r="BP58" s="205"/>
      <c r="BQ58" s="205"/>
      <c r="BR58" s="205"/>
      <c r="BS58" s="205"/>
      <c r="BT58" s="205"/>
      <c r="BU58" s="205"/>
      <c r="BV58" s="205"/>
      <c r="BW58" s="205"/>
      <c r="BX58" s="205"/>
      <c r="BY58" s="205"/>
      <c r="BZ58" s="205"/>
      <c r="CA58" s="205"/>
      <c r="CB58" s="205"/>
      <c r="CC58" s="205"/>
      <c r="CD58" s="205"/>
      <c r="CE58" s="205"/>
      <c r="CF58" s="205"/>
      <c r="CG58" s="205"/>
      <c r="CH58" s="205"/>
      <c r="CI58" s="205"/>
      <c r="CJ58" s="205"/>
      <c r="CK58" s="205"/>
      <c r="CL58" s="205"/>
      <c r="CM58" s="205"/>
      <c r="CN58" s="205"/>
      <c r="CO58" s="205"/>
      <c r="CP58" s="205"/>
    </row>
    <row r="59" spans="2:94" s="148" customFormat="1" ht="1.5" customHeight="1">
      <c r="B59" s="152"/>
      <c r="C59" s="152"/>
      <c r="D59" s="205"/>
      <c r="E59" s="205"/>
      <c r="F59" s="205"/>
      <c r="G59" s="191"/>
      <c r="H59" s="205"/>
      <c r="I59" s="205"/>
      <c r="J59" s="205"/>
      <c r="K59" s="205"/>
      <c r="L59" s="205"/>
      <c r="M59" s="205"/>
      <c r="P59" s="205"/>
      <c r="Q59" s="205"/>
      <c r="R59" s="205"/>
      <c r="S59" s="205"/>
      <c r="T59" s="205"/>
      <c r="U59" s="205"/>
      <c r="V59" s="205"/>
      <c r="W59" s="205"/>
      <c r="X59" s="205"/>
      <c r="Y59" s="205"/>
      <c r="Z59" s="205"/>
      <c r="AA59" s="205"/>
      <c r="AB59" s="205"/>
      <c r="AC59" s="205"/>
      <c r="AD59" s="205"/>
      <c r="AE59" s="205"/>
      <c r="AF59" s="205"/>
      <c r="AG59" s="205"/>
      <c r="AH59" s="205"/>
      <c r="AI59" s="205"/>
      <c r="AJ59" s="205"/>
      <c r="AK59" s="205"/>
      <c r="AL59" s="205"/>
      <c r="AM59" s="205"/>
      <c r="AN59" s="205"/>
      <c r="AO59" s="205"/>
      <c r="AP59" s="205"/>
      <c r="AQ59" s="205"/>
      <c r="AR59" s="205"/>
      <c r="AS59" s="205"/>
      <c r="AT59" s="205"/>
      <c r="AU59" s="205"/>
      <c r="AV59" s="205"/>
      <c r="AW59" s="205"/>
      <c r="AX59" s="205"/>
      <c r="AY59" s="205"/>
      <c r="AZ59" s="205"/>
      <c r="BA59" s="205"/>
      <c r="BB59" s="205"/>
      <c r="BC59" s="205"/>
      <c r="BD59" s="205"/>
      <c r="BE59" s="205"/>
      <c r="BF59" s="205"/>
      <c r="BG59" s="205"/>
      <c r="BH59" s="205"/>
      <c r="BI59" s="205"/>
      <c r="BJ59" s="205"/>
      <c r="BK59" s="205"/>
      <c r="BL59" s="205"/>
      <c r="BM59" s="205"/>
      <c r="BN59" s="205"/>
      <c r="BO59" s="205"/>
      <c r="BP59" s="205"/>
      <c r="BQ59" s="205"/>
      <c r="BR59" s="205"/>
      <c r="BS59" s="205"/>
      <c r="BT59" s="205"/>
      <c r="BU59" s="205"/>
      <c r="BV59" s="205"/>
      <c r="BW59" s="205"/>
      <c r="BX59" s="205"/>
      <c r="BY59" s="205"/>
      <c r="BZ59" s="205"/>
      <c r="CA59" s="205"/>
      <c r="CB59" s="205"/>
      <c r="CC59" s="205"/>
      <c r="CD59" s="205"/>
      <c r="CE59" s="205"/>
      <c r="CF59" s="205"/>
      <c r="CG59" s="205"/>
      <c r="CH59" s="205"/>
      <c r="CI59" s="205"/>
      <c r="CJ59" s="205"/>
      <c r="CK59" s="205"/>
      <c r="CL59" s="205"/>
      <c r="CM59" s="205"/>
      <c r="CN59" s="205"/>
      <c r="CO59" s="205"/>
      <c r="CP59" s="205"/>
    </row>
    <row r="60" spans="2:13" s="148" customFormat="1" ht="4.5" customHeight="1">
      <c r="B60" s="152"/>
      <c r="C60" s="152"/>
      <c r="D60" s="205"/>
      <c r="E60" s="205"/>
      <c r="F60" s="205"/>
      <c r="G60" s="191"/>
      <c r="H60" s="205"/>
      <c r="I60" s="205"/>
      <c r="J60" s="205"/>
      <c r="K60" s="205"/>
      <c r="L60" s="205"/>
      <c r="M60" s="205"/>
    </row>
    <row r="61" spans="2:13" s="148" customFormat="1" ht="15" customHeight="1">
      <c r="B61" s="148" t="s">
        <v>128</v>
      </c>
      <c r="D61" s="205"/>
      <c r="E61" s="205"/>
      <c r="F61" s="205"/>
      <c r="G61" s="191"/>
      <c r="H61" s="205"/>
      <c r="I61" s="205"/>
      <c r="J61" s="205"/>
      <c r="K61" s="205"/>
      <c r="L61" s="205"/>
      <c r="M61" s="205"/>
    </row>
    <row r="62" s="148" customFormat="1" ht="3" customHeight="1"/>
    <row r="63" spans="2:13" s="148" customFormat="1" ht="15" customHeight="1">
      <c r="B63" s="150"/>
      <c r="C63" s="687" t="s">
        <v>83</v>
      </c>
      <c r="D63" s="694"/>
      <c r="E63" s="688"/>
      <c r="F63" s="696" t="s">
        <v>129</v>
      </c>
      <c r="G63" s="697"/>
      <c r="H63" s="697"/>
      <c r="I63" s="698"/>
      <c r="J63" s="687" t="s">
        <v>114</v>
      </c>
      <c r="K63" s="688"/>
      <c r="L63" s="687" t="s">
        <v>115</v>
      </c>
      <c r="M63" s="688"/>
    </row>
    <row r="64" spans="2:13" s="148" customFormat="1" ht="15" customHeight="1">
      <c r="B64" s="151" t="s">
        <v>116</v>
      </c>
      <c r="C64" s="689"/>
      <c r="D64" s="695"/>
      <c r="E64" s="690"/>
      <c r="F64" s="687" t="s">
        <v>130</v>
      </c>
      <c r="G64" s="688"/>
      <c r="H64" s="687" t="s">
        <v>131</v>
      </c>
      <c r="I64" s="688"/>
      <c r="J64" s="689"/>
      <c r="K64" s="690"/>
      <c r="L64" s="689"/>
      <c r="M64" s="690"/>
    </row>
    <row r="65" spans="2:13" s="148" customFormat="1" ht="15" customHeight="1">
      <c r="B65" s="153"/>
      <c r="C65" s="153"/>
      <c r="D65" s="154"/>
      <c r="E65" s="155" t="s">
        <v>87</v>
      </c>
      <c r="F65" s="154"/>
      <c r="G65" s="156" t="s">
        <v>132</v>
      </c>
      <c r="H65" s="153"/>
      <c r="I65" s="156" t="s">
        <v>132</v>
      </c>
      <c r="J65" s="154"/>
      <c r="K65" s="156" t="s">
        <v>132</v>
      </c>
      <c r="L65" s="153"/>
      <c r="M65" s="156" t="s">
        <v>132</v>
      </c>
    </row>
    <row r="66" spans="2:13" s="148" customFormat="1" ht="15" customHeight="1">
      <c r="B66" s="206"/>
      <c r="C66" s="150"/>
      <c r="D66" s="213" t="s">
        <v>133</v>
      </c>
      <c r="E66" s="208" t="s">
        <v>120</v>
      </c>
      <c r="F66" s="214" t="s">
        <v>133</v>
      </c>
      <c r="G66" s="208" t="s">
        <v>120</v>
      </c>
      <c r="H66" s="214" t="s">
        <v>133</v>
      </c>
      <c r="I66" s="208" t="s">
        <v>120</v>
      </c>
      <c r="J66" s="214" t="s">
        <v>133</v>
      </c>
      <c r="K66" s="208" t="s">
        <v>120</v>
      </c>
      <c r="L66" s="214" t="s">
        <v>133</v>
      </c>
      <c r="M66" s="208" t="s">
        <v>120</v>
      </c>
    </row>
    <row r="67" spans="2:13" s="148" customFormat="1" ht="15" customHeight="1">
      <c r="B67" s="210">
        <v>18</v>
      </c>
      <c r="C67" s="211" t="s">
        <v>80</v>
      </c>
      <c r="D67" s="163">
        <v>169805339</v>
      </c>
      <c r="E67" s="164">
        <v>98.21076940461026</v>
      </c>
      <c r="F67" s="163">
        <v>150448051</v>
      </c>
      <c r="G67" s="164">
        <v>88.60030661344518</v>
      </c>
      <c r="H67" s="167">
        <v>4924545</v>
      </c>
      <c r="I67" s="164">
        <v>2.900111992356141</v>
      </c>
      <c r="J67" s="163">
        <v>14432742</v>
      </c>
      <c r="K67" s="164">
        <v>8.49958080528905</v>
      </c>
      <c r="L67" s="167">
        <v>1</v>
      </c>
      <c r="M67" s="164">
        <v>0</v>
      </c>
    </row>
    <row r="68" spans="2:13" s="148" customFormat="1" ht="15" customHeight="1">
      <c r="B68" s="217">
        <v>19</v>
      </c>
      <c r="C68" s="218" t="s">
        <v>80</v>
      </c>
      <c r="D68" s="219">
        <v>170594847</v>
      </c>
      <c r="E68" s="220">
        <f>D68/D67*100</f>
        <v>100.46494886712603</v>
      </c>
      <c r="F68" s="221">
        <v>150415866</v>
      </c>
      <c r="G68" s="220">
        <f>F68/D68*100</f>
        <v>88.17140062853129</v>
      </c>
      <c r="H68" s="222">
        <v>5471187</v>
      </c>
      <c r="I68" s="220">
        <f>H68/D68*100</f>
        <v>3.207123249156524</v>
      </c>
      <c r="J68" s="221">
        <v>14707794</v>
      </c>
      <c r="K68" s="220">
        <f>J68/D68*100</f>
        <v>8.621476122312183</v>
      </c>
      <c r="L68" s="222">
        <v>0</v>
      </c>
      <c r="M68" s="220">
        <v>0</v>
      </c>
    </row>
    <row r="69" spans="2:13" s="148" customFormat="1" ht="15" customHeight="1">
      <c r="B69" s="147" t="s">
        <v>134</v>
      </c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</row>
    <row r="71" ht="15" customHeight="1">
      <c r="F71" s="223"/>
    </row>
  </sheetData>
  <sheetProtection/>
  <mergeCells count="33">
    <mergeCell ref="C6:E7"/>
    <mergeCell ref="F6:I6"/>
    <mergeCell ref="J6:K7"/>
    <mergeCell ref="L6:M7"/>
    <mergeCell ref="F7:G7"/>
    <mergeCell ref="H7:I7"/>
    <mergeCell ref="B12:B14"/>
    <mergeCell ref="B15:B17"/>
    <mergeCell ref="B18:B20"/>
    <mergeCell ref="C25:E26"/>
    <mergeCell ref="F25:I25"/>
    <mergeCell ref="J25:K26"/>
    <mergeCell ref="L25:M26"/>
    <mergeCell ref="F26:G26"/>
    <mergeCell ref="H26:I26"/>
    <mergeCell ref="B31:B33"/>
    <mergeCell ref="B34:B36"/>
    <mergeCell ref="B37:B39"/>
    <mergeCell ref="C44:E45"/>
    <mergeCell ref="F44:I44"/>
    <mergeCell ref="J44:K45"/>
    <mergeCell ref="L44:M45"/>
    <mergeCell ref="F45:G45"/>
    <mergeCell ref="H45:I45"/>
    <mergeCell ref="L63:M64"/>
    <mergeCell ref="F64:G64"/>
    <mergeCell ref="H64:I64"/>
    <mergeCell ref="B50:B52"/>
    <mergeCell ref="B53:B55"/>
    <mergeCell ref="B56:B58"/>
    <mergeCell ref="C63:E64"/>
    <mergeCell ref="F63:I63"/>
    <mergeCell ref="J63:K64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E2" sqref="E2"/>
    </sheetView>
  </sheetViews>
  <sheetFormatPr defaultColWidth="8.796875" defaultRowHeight="17.25" customHeight="1"/>
  <cols>
    <col min="1" max="1" width="1" style="224" customWidth="1"/>
    <col min="2" max="2" width="5.59765625" style="224" customWidth="1"/>
    <col min="3" max="3" width="7.19921875" style="224" customWidth="1"/>
    <col min="4" max="7" width="13" style="224" customWidth="1"/>
    <col min="8" max="8" width="9.09765625" style="224" customWidth="1"/>
    <col min="9" max="9" width="13.09765625" style="224" customWidth="1"/>
    <col min="10" max="10" width="1.4921875" style="224" customWidth="1"/>
    <col min="11" max="11" width="10.69921875" style="224" customWidth="1"/>
    <col min="12" max="12" width="3.5" style="224" bestFit="1" customWidth="1"/>
    <col min="13" max="16384" width="8.69921875" style="224" customWidth="1"/>
  </cols>
  <sheetData>
    <row r="1" ht="9" customHeight="1">
      <c r="A1" s="224" t="s">
        <v>80</v>
      </c>
    </row>
    <row r="2" spans="2:3" ht="17.25" customHeight="1">
      <c r="B2" s="225" t="s">
        <v>135</v>
      </c>
      <c r="C2" s="226"/>
    </row>
    <row r="3" ht="14.25" thickBot="1"/>
    <row r="4" spans="2:8" ht="18" customHeight="1">
      <c r="B4" s="701" t="s">
        <v>82</v>
      </c>
      <c r="C4" s="701" t="s">
        <v>136</v>
      </c>
      <c r="D4" s="703"/>
      <c r="E4" s="705" t="s">
        <v>137</v>
      </c>
      <c r="F4" s="705" t="s">
        <v>138</v>
      </c>
      <c r="G4" s="707" t="s">
        <v>102</v>
      </c>
      <c r="H4" s="227"/>
    </row>
    <row r="5" spans="2:8" ht="18" customHeight="1" thickBot="1">
      <c r="B5" s="702"/>
      <c r="C5" s="702"/>
      <c r="D5" s="704"/>
      <c r="E5" s="706"/>
      <c r="F5" s="706"/>
      <c r="G5" s="708"/>
      <c r="H5" s="229" t="s">
        <v>87</v>
      </c>
    </row>
    <row r="6" spans="2:13" ht="15" customHeight="1">
      <c r="B6" s="230"/>
      <c r="C6" s="230"/>
      <c r="D6" s="231" t="s">
        <v>89</v>
      </c>
      <c r="E6" s="232" t="s">
        <v>89</v>
      </c>
      <c r="F6" s="232" t="s">
        <v>89</v>
      </c>
      <c r="G6" s="233" t="s">
        <v>89</v>
      </c>
      <c r="H6" s="234" t="s">
        <v>120</v>
      </c>
      <c r="I6" s="591"/>
      <c r="J6" s="591"/>
      <c r="K6" s="591"/>
      <c r="L6" s="591"/>
      <c r="M6" s="591"/>
    </row>
    <row r="7" spans="2:13" ht="23.25" customHeight="1">
      <c r="B7" s="235" t="s">
        <v>139</v>
      </c>
      <c r="C7" s="235"/>
      <c r="D7" s="236">
        <v>1145050</v>
      </c>
      <c r="E7" s="237">
        <v>619648</v>
      </c>
      <c r="F7" s="237">
        <v>699390.6780000001</v>
      </c>
      <c r="G7" s="238">
        <v>2464088.6780000003</v>
      </c>
      <c r="H7" s="239">
        <v>104.31905946651972</v>
      </c>
      <c r="I7" s="591"/>
      <c r="J7" s="591"/>
      <c r="K7" s="592">
        <f>D7+E7+F7</f>
        <v>2464088.6780000003</v>
      </c>
      <c r="L7" s="591" t="str">
        <f>IF(K7=G7,"○","×")</f>
        <v>○</v>
      </c>
      <c r="M7" s="591"/>
    </row>
    <row r="8" spans="2:13" ht="23.25" customHeight="1">
      <c r="B8" s="240" t="s">
        <v>140</v>
      </c>
      <c r="C8" s="241"/>
      <c r="D8" s="242">
        <v>1182050</v>
      </c>
      <c r="E8" s="243">
        <v>668265</v>
      </c>
      <c r="F8" s="244">
        <v>731019</v>
      </c>
      <c r="G8" s="245">
        <v>2581334</v>
      </c>
      <c r="H8" s="246">
        <v>104.75816162976581</v>
      </c>
      <c r="I8" s="591"/>
      <c r="J8" s="591"/>
      <c r="K8" s="592">
        <f aca="true" t="shared" si="0" ref="K8:K17">D8+E8+F8</f>
        <v>2581334</v>
      </c>
      <c r="L8" s="591" t="str">
        <f aca="true" t="shared" si="1" ref="L8:L17">IF(K8=G8,"○","×")</f>
        <v>○</v>
      </c>
      <c r="M8" s="591"/>
    </row>
    <row r="9" spans="2:13" ht="23.25" customHeight="1">
      <c r="B9" s="247"/>
      <c r="C9" s="248" t="s">
        <v>97</v>
      </c>
      <c r="D9" s="249">
        <v>966370</v>
      </c>
      <c r="E9" s="249">
        <v>173588</v>
      </c>
      <c r="F9" s="250">
        <v>212539</v>
      </c>
      <c r="G9" s="251">
        <v>1352497</v>
      </c>
      <c r="H9" s="252"/>
      <c r="I9" s="591"/>
      <c r="J9" s="591"/>
      <c r="K9" s="592">
        <f t="shared" si="0"/>
        <v>1352497</v>
      </c>
      <c r="L9" s="591" t="str">
        <f t="shared" si="1"/>
        <v>○</v>
      </c>
      <c r="M9" s="591"/>
    </row>
    <row r="10" spans="2:13" ht="23.25" customHeight="1">
      <c r="B10" s="247" t="s">
        <v>141</v>
      </c>
      <c r="C10" s="248" t="s">
        <v>142</v>
      </c>
      <c r="D10" s="249">
        <v>146090</v>
      </c>
      <c r="E10" s="249">
        <v>6800</v>
      </c>
      <c r="F10" s="250">
        <v>508192</v>
      </c>
      <c r="G10" s="251">
        <v>661082</v>
      </c>
      <c r="H10" s="252"/>
      <c r="I10" s="591"/>
      <c r="J10" s="591"/>
      <c r="K10" s="592">
        <f t="shared" si="0"/>
        <v>661082</v>
      </c>
      <c r="L10" s="591" t="str">
        <f t="shared" si="1"/>
        <v>○</v>
      </c>
      <c r="M10" s="591"/>
    </row>
    <row r="11" spans="2:13" ht="23.25" customHeight="1">
      <c r="B11" s="253"/>
      <c r="C11" s="254" t="s">
        <v>102</v>
      </c>
      <c r="D11" s="236">
        <v>1112460</v>
      </c>
      <c r="E11" s="236">
        <v>180388</v>
      </c>
      <c r="F11" s="237">
        <v>720731</v>
      </c>
      <c r="G11" s="255">
        <v>2013579</v>
      </c>
      <c r="H11" s="256">
        <v>78.00536466803598</v>
      </c>
      <c r="I11" s="591"/>
      <c r="J11" s="591"/>
      <c r="K11" s="592">
        <f t="shared" si="0"/>
        <v>2013579</v>
      </c>
      <c r="L11" s="591" t="str">
        <f t="shared" si="1"/>
        <v>○</v>
      </c>
      <c r="M11" s="591"/>
    </row>
    <row r="12" spans="2:13" ht="23.25" customHeight="1">
      <c r="B12" s="247"/>
      <c r="C12" s="248" t="s">
        <v>97</v>
      </c>
      <c r="D12" s="249">
        <v>915080</v>
      </c>
      <c r="E12" s="249">
        <v>133971</v>
      </c>
      <c r="F12" s="250">
        <v>227189</v>
      </c>
      <c r="G12" s="251">
        <v>1276240</v>
      </c>
      <c r="H12" s="252"/>
      <c r="I12" s="591"/>
      <c r="J12" s="591"/>
      <c r="K12" s="592">
        <f t="shared" si="0"/>
        <v>1276240</v>
      </c>
      <c r="L12" s="591" t="str">
        <f t="shared" si="1"/>
        <v>○</v>
      </c>
      <c r="M12" s="591"/>
    </row>
    <row r="13" spans="2:13" ht="23.25" customHeight="1">
      <c r="B13" s="247" t="s">
        <v>143</v>
      </c>
      <c r="C13" s="248" t="s">
        <v>142</v>
      </c>
      <c r="D13" s="249">
        <v>149480</v>
      </c>
      <c r="E13" s="249">
        <v>5900</v>
      </c>
      <c r="F13" s="250">
        <v>502315</v>
      </c>
      <c r="G13" s="251">
        <v>657695</v>
      </c>
      <c r="H13" s="252"/>
      <c r="I13" s="591"/>
      <c r="J13" s="591"/>
      <c r="K13" s="592">
        <f t="shared" si="0"/>
        <v>657695</v>
      </c>
      <c r="L13" s="591" t="str">
        <f>IF(K13=G13,"○","×")</f>
        <v>○</v>
      </c>
      <c r="M13" s="591"/>
    </row>
    <row r="14" spans="2:13" ht="23.25" customHeight="1">
      <c r="B14" s="253"/>
      <c r="C14" s="257" t="s">
        <v>102</v>
      </c>
      <c r="D14" s="236">
        <v>1064560</v>
      </c>
      <c r="E14" s="236">
        <v>139871</v>
      </c>
      <c r="F14" s="237">
        <v>729504</v>
      </c>
      <c r="G14" s="255">
        <v>1933935</v>
      </c>
      <c r="H14" s="256">
        <v>96.0446440392952</v>
      </c>
      <c r="I14" s="591"/>
      <c r="J14" s="591"/>
      <c r="K14" s="592">
        <f t="shared" si="0"/>
        <v>1933935</v>
      </c>
      <c r="L14" s="591" t="str">
        <f t="shared" si="1"/>
        <v>○</v>
      </c>
      <c r="M14" s="591"/>
    </row>
    <row r="15" spans="2:13" ht="23.25" customHeight="1">
      <c r="B15" s="258"/>
      <c r="C15" s="259" t="s">
        <v>97</v>
      </c>
      <c r="D15" s="260">
        <v>1076140</v>
      </c>
      <c r="E15" s="260">
        <v>130935</v>
      </c>
      <c r="F15" s="261">
        <v>235740</v>
      </c>
      <c r="G15" s="251">
        <v>1442815</v>
      </c>
      <c r="H15" s="252"/>
      <c r="I15" s="591"/>
      <c r="J15" s="591"/>
      <c r="K15" s="592">
        <f t="shared" si="0"/>
        <v>1442815</v>
      </c>
      <c r="L15" s="591" t="str">
        <f t="shared" si="1"/>
        <v>○</v>
      </c>
      <c r="M15" s="591"/>
    </row>
    <row r="16" spans="2:13" ht="23.25" customHeight="1">
      <c r="B16" s="262" t="s">
        <v>144</v>
      </c>
      <c r="C16" s="263" t="s">
        <v>142</v>
      </c>
      <c r="D16" s="264">
        <v>162890</v>
      </c>
      <c r="E16" s="264">
        <v>5400</v>
      </c>
      <c r="F16" s="264">
        <v>473539</v>
      </c>
      <c r="G16" s="265">
        <v>641829</v>
      </c>
      <c r="H16" s="266"/>
      <c r="I16" s="591"/>
      <c r="J16" s="591"/>
      <c r="K16" s="592">
        <f t="shared" si="0"/>
        <v>641829</v>
      </c>
      <c r="L16" s="591" t="str">
        <f t="shared" si="1"/>
        <v>○</v>
      </c>
      <c r="M16" s="591"/>
    </row>
    <row r="17" spans="2:13" ht="23.25" customHeight="1" thickBot="1">
      <c r="B17" s="267"/>
      <c r="C17" s="228" t="s">
        <v>102</v>
      </c>
      <c r="D17" s="268">
        <v>1239030</v>
      </c>
      <c r="E17" s="268">
        <v>136335</v>
      </c>
      <c r="F17" s="268">
        <v>709279</v>
      </c>
      <c r="G17" s="269">
        <v>2084644</v>
      </c>
      <c r="H17" s="270">
        <v>107.79288000426848</v>
      </c>
      <c r="I17" s="591"/>
      <c r="J17" s="591"/>
      <c r="K17" s="592">
        <f t="shared" si="0"/>
        <v>2084644</v>
      </c>
      <c r="L17" s="591" t="str">
        <f t="shared" si="1"/>
        <v>○</v>
      </c>
      <c r="M17" s="591"/>
    </row>
    <row r="18" spans="2:13" ht="23.25" customHeight="1">
      <c r="B18" s="271"/>
      <c r="C18" s="259"/>
      <c r="D18" s="271"/>
      <c r="E18" s="271"/>
      <c r="F18" s="271"/>
      <c r="G18" s="271"/>
      <c r="H18" s="272"/>
      <c r="I18" s="591"/>
      <c r="J18" s="591"/>
      <c r="K18" s="591"/>
      <c r="L18" s="591"/>
      <c r="M18" s="591"/>
    </row>
    <row r="19" ht="17.25" customHeight="1">
      <c r="B19" s="273" t="s">
        <v>145</v>
      </c>
    </row>
    <row r="20" ht="17.25" customHeight="1">
      <c r="B20" s="274"/>
    </row>
    <row r="21" ht="17.25" customHeight="1">
      <c r="B21" s="275" t="s">
        <v>146</v>
      </c>
    </row>
    <row r="22" ht="17.25" customHeight="1">
      <c r="B22" s="274" t="s">
        <v>147</v>
      </c>
    </row>
    <row r="23" ht="17.25" customHeight="1">
      <c r="B23" s="274" t="s">
        <v>148</v>
      </c>
    </row>
    <row r="24" ht="17.25" customHeight="1">
      <c r="B24" s="274" t="s">
        <v>149</v>
      </c>
    </row>
    <row r="25" ht="17.25" customHeight="1">
      <c r="B25" s="274"/>
    </row>
    <row r="26" ht="17.25" customHeight="1">
      <c r="B26" s="274" t="s">
        <v>150</v>
      </c>
    </row>
    <row r="27" ht="17.25" customHeight="1">
      <c r="B27" s="276" t="s">
        <v>151</v>
      </c>
    </row>
    <row r="28" ht="17.25" customHeight="1">
      <c r="B28" s="274" t="s">
        <v>152</v>
      </c>
    </row>
    <row r="29" ht="17.25" customHeight="1">
      <c r="B29" s="274"/>
    </row>
    <row r="30" ht="17.25" customHeight="1">
      <c r="B30" s="275" t="s">
        <v>153</v>
      </c>
    </row>
    <row r="31" ht="17.25" customHeight="1">
      <c r="B31" s="274" t="s">
        <v>154</v>
      </c>
    </row>
    <row r="32" ht="17.25" customHeight="1">
      <c r="B32" s="276" t="s">
        <v>155</v>
      </c>
    </row>
    <row r="33" ht="17.25" customHeight="1">
      <c r="B33" s="274" t="s">
        <v>156</v>
      </c>
    </row>
    <row r="34" ht="17.25" customHeight="1">
      <c r="B34" s="274" t="s">
        <v>157</v>
      </c>
    </row>
    <row r="35" ht="17.25" customHeight="1">
      <c r="B35" s="274" t="s">
        <v>158</v>
      </c>
    </row>
    <row r="36" ht="17.25" customHeight="1">
      <c r="B36" s="274" t="s">
        <v>159</v>
      </c>
    </row>
    <row r="37" ht="17.25" customHeight="1">
      <c r="B37" s="274" t="s">
        <v>160</v>
      </c>
    </row>
    <row r="38" ht="17.25" customHeight="1">
      <c r="B38" s="274"/>
    </row>
    <row r="39" ht="17.25" customHeight="1">
      <c r="B39" s="274" t="s">
        <v>161</v>
      </c>
    </row>
    <row r="40" ht="17.25" customHeight="1">
      <c r="B40" s="274" t="s">
        <v>162</v>
      </c>
    </row>
    <row r="41" ht="17.25" customHeight="1">
      <c r="B41" s="274" t="s">
        <v>163</v>
      </c>
    </row>
    <row r="42" ht="17.25" customHeight="1">
      <c r="B42" s="274" t="s">
        <v>164</v>
      </c>
    </row>
    <row r="43" ht="17.25" customHeight="1">
      <c r="B43" s="276" t="s">
        <v>165</v>
      </c>
    </row>
  </sheetData>
  <sheetProtection/>
  <mergeCells count="5">
    <mergeCell ref="B4:B5"/>
    <mergeCell ref="C4:D5"/>
    <mergeCell ref="E4:E5"/>
    <mergeCell ref="F4:F5"/>
    <mergeCell ref="G4:G5"/>
  </mergeCells>
  <printOptions horizontalCentered="1"/>
  <pageMargins left="0.7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PageLayoutView="0" workbookViewId="0" topLeftCell="A1">
      <selection activeCell="A1" sqref="A1:J1"/>
    </sheetView>
  </sheetViews>
  <sheetFormatPr defaultColWidth="13.296875" defaultRowHeight="21.75" customHeight="1"/>
  <cols>
    <col min="1" max="2" width="4.59765625" style="274" customWidth="1"/>
    <col min="3" max="3" width="24.5" style="274" customWidth="1"/>
    <col min="4" max="4" width="13" style="404" customWidth="1"/>
    <col min="5" max="5" width="7.69921875" style="274" bestFit="1" customWidth="1"/>
    <col min="6" max="7" width="4.59765625" style="274" customWidth="1"/>
    <col min="8" max="8" width="24.5" style="274" customWidth="1"/>
    <col min="9" max="9" width="12.8984375" style="404" customWidth="1"/>
    <col min="10" max="10" width="7.09765625" style="274" customWidth="1"/>
    <col min="11" max="11" width="8.59765625" style="405" customWidth="1"/>
    <col min="12" max="16384" width="13.19921875" style="274" customWidth="1"/>
  </cols>
  <sheetData>
    <row r="1" spans="1:11" s="278" customFormat="1" ht="21.75" customHeight="1">
      <c r="A1" s="737" t="s">
        <v>166</v>
      </c>
      <c r="B1" s="738"/>
      <c r="C1" s="738"/>
      <c r="D1" s="738"/>
      <c r="E1" s="738"/>
      <c r="F1" s="738"/>
      <c r="G1" s="738"/>
      <c r="H1" s="738"/>
      <c r="I1" s="738"/>
      <c r="J1" s="738"/>
      <c r="K1" s="277"/>
    </row>
    <row r="2" spans="1:11" s="278" customFormat="1" ht="21.75" customHeight="1" thickBot="1">
      <c r="A2" s="279"/>
      <c r="B2" s="279"/>
      <c r="C2" s="279"/>
      <c r="D2" s="280"/>
      <c r="E2" s="281"/>
      <c r="F2" s="281"/>
      <c r="G2" s="281"/>
      <c r="H2" s="281"/>
      <c r="I2" s="280"/>
      <c r="J2" s="279"/>
      <c r="K2" s="282"/>
    </row>
    <row r="3" spans="1:11" ht="21.75" customHeight="1">
      <c r="A3" s="739" t="s">
        <v>167</v>
      </c>
      <c r="B3" s="740"/>
      <c r="C3" s="740"/>
      <c r="D3" s="740"/>
      <c r="E3" s="741"/>
      <c r="F3" s="740" t="s">
        <v>168</v>
      </c>
      <c r="G3" s="740"/>
      <c r="H3" s="740"/>
      <c r="I3" s="740"/>
      <c r="J3" s="741"/>
      <c r="K3" s="277"/>
    </row>
    <row r="4" spans="1:11" ht="21.75" customHeight="1">
      <c r="A4" s="742" t="s">
        <v>169</v>
      </c>
      <c r="B4" s="743"/>
      <c r="C4" s="744"/>
      <c r="D4" s="285" t="s">
        <v>170</v>
      </c>
      <c r="E4" s="286" t="s">
        <v>171</v>
      </c>
      <c r="F4" s="743" t="s">
        <v>169</v>
      </c>
      <c r="G4" s="743"/>
      <c r="H4" s="744"/>
      <c r="I4" s="287" t="s">
        <v>172</v>
      </c>
      <c r="J4" s="286" t="s">
        <v>171</v>
      </c>
      <c r="K4" s="277"/>
    </row>
    <row r="5" spans="1:11" ht="21.75" customHeight="1">
      <c r="A5" s="288"/>
      <c r="B5" s="289"/>
      <c r="C5" s="290"/>
      <c r="D5" s="291" t="s">
        <v>133</v>
      </c>
      <c r="E5" s="292" t="s">
        <v>120</v>
      </c>
      <c r="F5" s="293"/>
      <c r="G5" s="293"/>
      <c r="H5" s="294"/>
      <c r="I5" s="291" t="s">
        <v>133</v>
      </c>
      <c r="J5" s="295" t="s">
        <v>120</v>
      </c>
      <c r="K5" s="277"/>
    </row>
    <row r="6" spans="1:11" ht="21.75" customHeight="1">
      <c r="A6" s="296"/>
      <c r="B6" s="745" t="s">
        <v>173</v>
      </c>
      <c r="C6" s="290" t="s">
        <v>174</v>
      </c>
      <c r="D6" s="297">
        <v>27972262</v>
      </c>
      <c r="E6" s="298">
        <v>94.57711876610271</v>
      </c>
      <c r="F6" s="747" t="s">
        <v>175</v>
      </c>
      <c r="G6" s="748"/>
      <c r="H6" s="749"/>
      <c r="I6" s="301">
        <v>2381341</v>
      </c>
      <c r="J6" s="302">
        <v>110.82112699324978</v>
      </c>
      <c r="K6" s="303"/>
    </row>
    <row r="7" spans="1:11" ht="21.75" customHeight="1">
      <c r="A7" s="304" t="s">
        <v>176</v>
      </c>
      <c r="B7" s="745"/>
      <c r="C7" s="305" t="s">
        <v>177</v>
      </c>
      <c r="D7" s="306">
        <v>9148299</v>
      </c>
      <c r="E7" s="307">
        <v>94.3254496964218</v>
      </c>
      <c r="F7" s="308"/>
      <c r="G7" s="309"/>
      <c r="H7" s="305" t="s">
        <v>178</v>
      </c>
      <c r="I7" s="306">
        <v>106938940</v>
      </c>
      <c r="J7" s="310">
        <v>102.41639484568246</v>
      </c>
      <c r="K7" s="303"/>
    </row>
    <row r="8" spans="1:11" ht="21.75" customHeight="1">
      <c r="A8" s="311" t="s">
        <v>179</v>
      </c>
      <c r="B8" s="745"/>
      <c r="C8" s="312" t="s">
        <v>180</v>
      </c>
      <c r="D8" s="313">
        <v>3351914</v>
      </c>
      <c r="E8" s="314">
        <v>91.55103226983556</v>
      </c>
      <c r="F8" s="315"/>
      <c r="G8" s="727" t="s">
        <v>181</v>
      </c>
      <c r="H8" s="305" t="s">
        <v>182</v>
      </c>
      <c r="I8" s="306">
        <v>1434559</v>
      </c>
      <c r="J8" s="298">
        <v>103.03341750914299</v>
      </c>
      <c r="K8" s="303"/>
    </row>
    <row r="9" spans="1:11" ht="21.75" customHeight="1">
      <c r="A9" s="311" t="s">
        <v>183</v>
      </c>
      <c r="B9" s="746"/>
      <c r="C9" s="316" t="s">
        <v>184</v>
      </c>
      <c r="D9" s="313">
        <v>40472475</v>
      </c>
      <c r="E9" s="298">
        <v>94.26222912416694</v>
      </c>
      <c r="F9" s="315" t="s">
        <v>185</v>
      </c>
      <c r="G9" s="750"/>
      <c r="H9" s="305" t="s">
        <v>186</v>
      </c>
      <c r="I9" s="306">
        <v>12438183</v>
      </c>
      <c r="J9" s="298">
        <v>107.42201999826926</v>
      </c>
      <c r="K9" s="303"/>
    </row>
    <row r="10" spans="1:11" ht="21.75" customHeight="1">
      <c r="A10" s="311"/>
      <c r="B10" s="726" t="s">
        <v>187</v>
      </c>
      <c r="C10" s="317" t="s">
        <v>174</v>
      </c>
      <c r="D10" s="306">
        <v>3005518</v>
      </c>
      <c r="E10" s="310">
        <v>96.68300933755084</v>
      </c>
      <c r="F10" s="315"/>
      <c r="G10" s="750"/>
      <c r="H10" s="305" t="s">
        <v>188</v>
      </c>
      <c r="I10" s="306">
        <v>4529</v>
      </c>
      <c r="J10" s="307">
        <v>145.3932584269663</v>
      </c>
      <c r="K10" s="303"/>
    </row>
    <row r="11" spans="1:11" ht="21.75" customHeight="1">
      <c r="A11" s="304" t="s">
        <v>189</v>
      </c>
      <c r="B11" s="727"/>
      <c r="C11" s="305" t="s">
        <v>177</v>
      </c>
      <c r="D11" s="306">
        <v>1007126</v>
      </c>
      <c r="E11" s="307">
        <v>96.1344836210007</v>
      </c>
      <c r="F11" s="315"/>
      <c r="G11" s="750"/>
      <c r="H11" s="305" t="s">
        <v>190</v>
      </c>
      <c r="I11" s="306">
        <v>61</v>
      </c>
      <c r="J11" s="307">
        <v>31.93717277486911</v>
      </c>
      <c r="K11" s="303"/>
    </row>
    <row r="12" spans="1:11" ht="21.75" customHeight="1">
      <c r="A12" s="304" t="s">
        <v>191</v>
      </c>
      <c r="B12" s="727"/>
      <c r="C12" s="312" t="s">
        <v>180</v>
      </c>
      <c r="D12" s="318">
        <v>988309</v>
      </c>
      <c r="E12" s="314">
        <v>97.08263589284171</v>
      </c>
      <c r="F12" s="315" t="s">
        <v>192</v>
      </c>
      <c r="G12" s="750"/>
      <c r="H12" s="305" t="s">
        <v>193</v>
      </c>
      <c r="I12" s="306">
        <v>1077277</v>
      </c>
      <c r="J12" s="298">
        <v>117.58047334436435</v>
      </c>
      <c r="K12" s="303"/>
    </row>
    <row r="13" spans="1:11" ht="21.75" customHeight="1">
      <c r="A13" s="304"/>
      <c r="B13" s="728"/>
      <c r="C13" s="316" t="s">
        <v>184</v>
      </c>
      <c r="D13" s="319">
        <v>5000953</v>
      </c>
      <c r="E13" s="320">
        <v>96.65057483571083</v>
      </c>
      <c r="F13" s="315"/>
      <c r="G13" s="750"/>
      <c r="H13" s="305" t="s">
        <v>194</v>
      </c>
      <c r="I13" s="306">
        <v>130935</v>
      </c>
      <c r="J13" s="298">
        <v>97.7338379201469</v>
      </c>
      <c r="K13" s="303"/>
    </row>
    <row r="14" spans="1:11" ht="21.75" customHeight="1">
      <c r="A14" s="304"/>
      <c r="B14" s="751" t="s">
        <v>184</v>
      </c>
      <c r="C14" s="751"/>
      <c r="D14" s="321">
        <v>45473428</v>
      </c>
      <c r="E14" s="322">
        <v>94.51909557511044</v>
      </c>
      <c r="F14" s="315"/>
      <c r="G14" s="750"/>
      <c r="H14" s="305" t="s">
        <v>195</v>
      </c>
      <c r="I14" s="306">
        <v>0</v>
      </c>
      <c r="J14" s="307" t="s">
        <v>196</v>
      </c>
      <c r="K14" s="303"/>
    </row>
    <row r="15" spans="1:11" ht="21.75" customHeight="1">
      <c r="A15" s="724" t="s">
        <v>197</v>
      </c>
      <c r="B15" s="323" t="s">
        <v>198</v>
      </c>
      <c r="C15" s="324"/>
      <c r="D15" s="306">
        <v>0</v>
      </c>
      <c r="E15" s="307" t="s">
        <v>196</v>
      </c>
      <c r="F15" s="315" t="s">
        <v>199</v>
      </c>
      <c r="G15" s="750"/>
      <c r="H15" s="305" t="s">
        <v>200</v>
      </c>
      <c r="I15" s="306">
        <v>235743</v>
      </c>
      <c r="J15" s="298">
        <v>103.76057993212999</v>
      </c>
      <c r="K15" s="303"/>
    </row>
    <row r="16" spans="1:11" ht="21.75" customHeight="1">
      <c r="A16" s="719"/>
      <c r="B16" s="325" t="s">
        <v>201</v>
      </c>
      <c r="C16" s="326"/>
      <c r="D16" s="306">
        <v>35976870</v>
      </c>
      <c r="E16" s="298">
        <v>99.93925064986304</v>
      </c>
      <c r="F16" s="315"/>
      <c r="G16" s="316"/>
      <c r="H16" s="327" t="s">
        <v>17</v>
      </c>
      <c r="I16" s="328">
        <v>122260227</v>
      </c>
      <c r="J16" s="329">
        <v>103.02743091406734</v>
      </c>
      <c r="K16" s="303"/>
    </row>
    <row r="17" spans="1:11" ht="21.75" customHeight="1">
      <c r="A17" s="719"/>
      <c r="B17" s="325" t="s">
        <v>202</v>
      </c>
      <c r="C17" s="330"/>
      <c r="D17" s="306">
        <v>924679</v>
      </c>
      <c r="E17" s="307">
        <v>108.363148427017</v>
      </c>
      <c r="F17" s="315"/>
      <c r="G17" s="726" t="s">
        <v>203</v>
      </c>
      <c r="H17" s="331" t="s">
        <v>204</v>
      </c>
      <c r="I17" s="306">
        <v>10859294</v>
      </c>
      <c r="J17" s="298">
        <v>110.24869906199264</v>
      </c>
      <c r="K17" s="303"/>
    </row>
    <row r="18" spans="1:11" ht="21.75" customHeight="1">
      <c r="A18" s="719"/>
      <c r="B18" s="325" t="s">
        <v>205</v>
      </c>
      <c r="C18" s="330"/>
      <c r="D18" s="306">
        <v>265168</v>
      </c>
      <c r="E18" s="307">
        <v>119.4283681107593</v>
      </c>
      <c r="F18" s="315" t="s">
        <v>206</v>
      </c>
      <c r="G18" s="727"/>
      <c r="H18" s="305" t="s">
        <v>207</v>
      </c>
      <c r="I18" s="306">
        <v>1453463</v>
      </c>
      <c r="J18" s="298">
        <v>116.35448554557914</v>
      </c>
      <c r="K18" s="303"/>
    </row>
    <row r="19" spans="1:11" ht="21.75" customHeight="1">
      <c r="A19" s="719"/>
      <c r="B19" s="325" t="s">
        <v>208</v>
      </c>
      <c r="C19" s="326"/>
      <c r="D19" s="306">
        <v>9863032</v>
      </c>
      <c r="E19" s="298">
        <v>93.84009292831612</v>
      </c>
      <c r="F19" s="315"/>
      <c r="G19" s="727"/>
      <c r="H19" s="305" t="s">
        <v>188</v>
      </c>
      <c r="I19" s="306">
        <v>502</v>
      </c>
      <c r="J19" s="307">
        <v>81.22977346278317</v>
      </c>
      <c r="K19" s="303"/>
    </row>
    <row r="20" spans="1:11" ht="21.75" customHeight="1">
      <c r="A20" s="719"/>
      <c r="B20" s="325" t="s">
        <v>209</v>
      </c>
      <c r="C20" s="326"/>
      <c r="D20" s="306">
        <v>2089054</v>
      </c>
      <c r="E20" s="298">
        <v>112.98364294414026</v>
      </c>
      <c r="F20" s="315"/>
      <c r="G20" s="727"/>
      <c r="H20" s="305" t="s">
        <v>210</v>
      </c>
      <c r="I20" s="306">
        <v>0</v>
      </c>
      <c r="J20" s="307">
        <v>0</v>
      </c>
      <c r="K20" s="303"/>
    </row>
    <row r="21" spans="1:11" ht="21.75" customHeight="1">
      <c r="A21" s="719"/>
      <c r="B21" s="325" t="s">
        <v>211</v>
      </c>
      <c r="C21" s="326"/>
      <c r="D21" s="306">
        <v>158134</v>
      </c>
      <c r="E21" s="307">
        <v>90.52419470252508</v>
      </c>
      <c r="F21" s="315" t="s">
        <v>212</v>
      </c>
      <c r="G21" s="728"/>
      <c r="H21" s="327" t="s">
        <v>17</v>
      </c>
      <c r="I21" s="332">
        <v>12313259</v>
      </c>
      <c r="J21" s="329">
        <v>110.93394906551397</v>
      </c>
      <c r="K21" s="303"/>
    </row>
    <row r="22" spans="1:11" ht="21.75" customHeight="1">
      <c r="A22" s="725"/>
      <c r="B22" s="729" t="s">
        <v>184</v>
      </c>
      <c r="C22" s="730"/>
      <c r="D22" s="328">
        <v>49276937</v>
      </c>
      <c r="E22" s="329">
        <v>99.33218738093584</v>
      </c>
      <c r="F22" s="315"/>
      <c r="G22" s="333" t="s">
        <v>213</v>
      </c>
      <c r="H22" s="334"/>
      <c r="I22" s="328">
        <v>444252</v>
      </c>
      <c r="J22" s="320">
        <v>100.12373141493296</v>
      </c>
      <c r="K22" s="303"/>
    </row>
    <row r="23" spans="1:11" ht="21.75" customHeight="1">
      <c r="A23" s="335" t="s">
        <v>214</v>
      </c>
      <c r="B23" s="336"/>
      <c r="C23" s="337"/>
      <c r="D23" s="328">
        <v>13467207</v>
      </c>
      <c r="E23" s="329">
        <v>117.70859062845301</v>
      </c>
      <c r="F23" s="338"/>
      <c r="G23" s="729" t="s">
        <v>17</v>
      </c>
      <c r="H23" s="730"/>
      <c r="I23" s="339">
        <v>135017738</v>
      </c>
      <c r="J23" s="320">
        <v>103.69151510878729</v>
      </c>
      <c r="K23" s="303"/>
    </row>
    <row r="24" spans="1:11" ht="21.75" customHeight="1">
      <c r="A24" s="335" t="s">
        <v>215</v>
      </c>
      <c r="B24" s="308"/>
      <c r="C24" s="340"/>
      <c r="D24" s="341">
        <v>44903377</v>
      </c>
      <c r="E24" s="307">
        <v>102.28867479133028</v>
      </c>
      <c r="F24" s="731" t="s">
        <v>216</v>
      </c>
      <c r="G24" s="732"/>
      <c r="H24" s="342" t="s">
        <v>217</v>
      </c>
      <c r="I24" s="341">
        <v>23004971</v>
      </c>
      <c r="J24" s="307">
        <v>90.37024032936057</v>
      </c>
      <c r="K24" s="303"/>
    </row>
    <row r="25" spans="1:11" ht="21.75" customHeight="1">
      <c r="A25" s="724" t="s">
        <v>218</v>
      </c>
      <c r="B25" s="323" t="s">
        <v>219</v>
      </c>
      <c r="C25" s="343"/>
      <c r="D25" s="341">
        <v>924679</v>
      </c>
      <c r="E25" s="344">
        <v>108.363148427017</v>
      </c>
      <c r="F25" s="733"/>
      <c r="G25" s="734"/>
      <c r="H25" s="345" t="s">
        <v>220</v>
      </c>
      <c r="I25" s="301">
        <v>2982</v>
      </c>
      <c r="J25" s="307">
        <v>86.6608544027899</v>
      </c>
      <c r="K25" s="303"/>
    </row>
    <row r="26" spans="1:11" ht="21.75" customHeight="1">
      <c r="A26" s="719"/>
      <c r="B26" s="325" t="s">
        <v>221</v>
      </c>
      <c r="C26" s="326"/>
      <c r="D26" s="297">
        <v>241264</v>
      </c>
      <c r="E26" s="307">
        <v>120.34077532371661</v>
      </c>
      <c r="F26" s="735"/>
      <c r="G26" s="736"/>
      <c r="H26" s="284" t="s">
        <v>17</v>
      </c>
      <c r="I26" s="301">
        <v>23007953</v>
      </c>
      <c r="J26" s="346">
        <v>90.36973899007369</v>
      </c>
      <c r="K26" s="303"/>
    </row>
    <row r="27" spans="1:11" ht="21.75" customHeight="1">
      <c r="A27" s="719"/>
      <c r="B27" s="325" t="s">
        <v>222</v>
      </c>
      <c r="C27" s="326"/>
      <c r="D27" s="297">
        <v>5992670</v>
      </c>
      <c r="E27" s="347">
        <v>96.38666030379956</v>
      </c>
      <c r="F27" s="731" t="s">
        <v>223</v>
      </c>
      <c r="G27" s="732"/>
      <c r="H27" s="342" t="s">
        <v>217</v>
      </c>
      <c r="I27" s="341">
        <v>37144</v>
      </c>
      <c r="J27" s="307">
        <v>53.61354483913339</v>
      </c>
      <c r="K27" s="303"/>
    </row>
    <row r="28" spans="1:11" ht="21.75" customHeight="1">
      <c r="A28" s="719"/>
      <c r="B28" s="325" t="s">
        <v>224</v>
      </c>
      <c r="C28" s="326"/>
      <c r="D28" s="297">
        <v>998778</v>
      </c>
      <c r="E28" s="347">
        <v>96.38658162689234</v>
      </c>
      <c r="F28" s="733"/>
      <c r="G28" s="734"/>
      <c r="H28" s="345" t="s">
        <v>220</v>
      </c>
      <c r="I28" s="301">
        <v>2925</v>
      </c>
      <c r="J28" s="307">
        <v>91.66405515512378</v>
      </c>
      <c r="K28" s="303"/>
    </row>
    <row r="29" spans="1:11" ht="21.75" customHeight="1">
      <c r="A29" s="725"/>
      <c r="B29" s="345" t="s">
        <v>225</v>
      </c>
      <c r="C29" s="334"/>
      <c r="D29" s="301">
        <v>0</v>
      </c>
      <c r="E29" s="307" t="s">
        <v>226</v>
      </c>
      <c r="F29" s="735"/>
      <c r="G29" s="736"/>
      <c r="H29" s="284" t="s">
        <v>17</v>
      </c>
      <c r="I29" s="301">
        <v>40069</v>
      </c>
      <c r="J29" s="346">
        <v>55.288939176509544</v>
      </c>
      <c r="K29" s="303"/>
    </row>
    <row r="30" spans="1:11" ht="21.75" customHeight="1">
      <c r="A30" s="335" t="s">
        <v>227</v>
      </c>
      <c r="B30" s="336"/>
      <c r="C30" s="337"/>
      <c r="D30" s="328">
        <v>0</v>
      </c>
      <c r="E30" s="348">
        <v>0</v>
      </c>
      <c r="F30" s="711" t="s">
        <v>228</v>
      </c>
      <c r="G30" s="712"/>
      <c r="H30" s="342" t="s">
        <v>217</v>
      </c>
      <c r="I30" s="341">
        <v>318488</v>
      </c>
      <c r="J30" s="349">
        <v>25.44026902999828</v>
      </c>
      <c r="K30" s="303"/>
    </row>
    <row r="31" spans="1:11" ht="21.75" customHeight="1">
      <c r="A31" s="717" t="s">
        <v>229</v>
      </c>
      <c r="B31" s="308" t="s">
        <v>230</v>
      </c>
      <c r="C31" s="350"/>
      <c r="D31" s="297">
        <v>3698716</v>
      </c>
      <c r="E31" s="307">
        <v>108.44855349777104</v>
      </c>
      <c r="F31" s="713"/>
      <c r="G31" s="714"/>
      <c r="H31" s="345" t="s">
        <v>220</v>
      </c>
      <c r="I31" s="301">
        <v>1737</v>
      </c>
      <c r="J31" s="351">
        <v>83.79160636758321</v>
      </c>
      <c r="K31" s="303"/>
    </row>
    <row r="32" spans="1:11" ht="21.75" customHeight="1">
      <c r="A32" s="718"/>
      <c r="B32" s="325" t="s">
        <v>231</v>
      </c>
      <c r="C32" s="350"/>
      <c r="D32" s="297">
        <v>16870408</v>
      </c>
      <c r="E32" s="307">
        <v>102.42089952637399</v>
      </c>
      <c r="F32" s="715"/>
      <c r="G32" s="716"/>
      <c r="H32" s="284" t="s">
        <v>17</v>
      </c>
      <c r="I32" s="301">
        <v>320225</v>
      </c>
      <c r="J32" s="351">
        <v>25.536731904387477</v>
      </c>
      <c r="K32" s="303"/>
    </row>
    <row r="33" spans="1:11" ht="21.75" customHeight="1">
      <c r="A33" s="352"/>
      <c r="B33" s="317"/>
      <c r="C33" s="353" t="s">
        <v>232</v>
      </c>
      <c r="D33" s="341">
        <v>4493241</v>
      </c>
      <c r="E33" s="310">
        <v>128.96329177721572</v>
      </c>
      <c r="F33" s="342" t="s">
        <v>233</v>
      </c>
      <c r="G33" s="342"/>
      <c r="H33" s="324"/>
      <c r="I33" s="341">
        <v>10064008</v>
      </c>
      <c r="J33" s="307">
        <v>106.917528872703</v>
      </c>
      <c r="K33" s="303"/>
    </row>
    <row r="34" spans="1:11" ht="21.75" customHeight="1">
      <c r="A34" s="719" t="s">
        <v>234</v>
      </c>
      <c r="B34" s="309" t="s">
        <v>235</v>
      </c>
      <c r="C34" s="354" t="s">
        <v>236</v>
      </c>
      <c r="D34" s="297">
        <v>1192889</v>
      </c>
      <c r="E34" s="298">
        <v>120.60603854697148</v>
      </c>
      <c r="F34" s="717" t="s">
        <v>237</v>
      </c>
      <c r="G34" s="323" t="s">
        <v>238</v>
      </c>
      <c r="H34" s="355"/>
      <c r="I34" s="341">
        <v>3698716</v>
      </c>
      <c r="J34" s="356">
        <v>108.363148427017</v>
      </c>
      <c r="K34" s="357"/>
    </row>
    <row r="35" spans="1:11" ht="21.75" customHeight="1">
      <c r="A35" s="719"/>
      <c r="B35" s="309" t="s">
        <v>239</v>
      </c>
      <c r="C35" s="354" t="s">
        <v>240</v>
      </c>
      <c r="D35" s="297">
        <v>2098762</v>
      </c>
      <c r="E35" s="298">
        <v>102.64792220762567</v>
      </c>
      <c r="F35" s="720"/>
      <c r="G35" s="325" t="s">
        <v>241</v>
      </c>
      <c r="H35" s="350"/>
      <c r="I35" s="358">
        <v>16870408</v>
      </c>
      <c r="J35" s="307">
        <v>102.42089952637399</v>
      </c>
      <c r="K35" s="303"/>
    </row>
    <row r="36" spans="1:11" ht="21.75" customHeight="1">
      <c r="A36" s="719"/>
      <c r="B36" s="309" t="s">
        <v>242</v>
      </c>
      <c r="C36" s="354" t="s">
        <v>243</v>
      </c>
      <c r="D36" s="297">
        <v>690958</v>
      </c>
      <c r="E36" s="298">
        <v>113.30876794232874</v>
      </c>
      <c r="F36" s="718"/>
      <c r="G36" s="345" t="s">
        <v>244</v>
      </c>
      <c r="H36" s="359"/>
      <c r="I36" s="301">
        <v>0</v>
      </c>
      <c r="J36" s="314" t="s">
        <v>226</v>
      </c>
      <c r="K36" s="303"/>
    </row>
    <row r="37" spans="1:11" ht="21.75" customHeight="1">
      <c r="A37" s="719"/>
      <c r="B37" s="309" t="s">
        <v>184</v>
      </c>
      <c r="C37" s="354" t="s">
        <v>245</v>
      </c>
      <c r="D37" s="297">
        <v>949858</v>
      </c>
      <c r="E37" s="298">
        <v>109.08880007350238</v>
      </c>
      <c r="F37" s="717" t="s">
        <v>246</v>
      </c>
      <c r="G37" s="323" t="s">
        <v>247</v>
      </c>
      <c r="H37" s="355"/>
      <c r="I37" s="341">
        <v>1436764</v>
      </c>
      <c r="J37" s="307">
        <v>103.57519265843406</v>
      </c>
      <c r="K37" s="303"/>
    </row>
    <row r="38" spans="1:11" ht="21.75" customHeight="1">
      <c r="A38" s="719"/>
      <c r="B38" s="309"/>
      <c r="C38" s="360" t="s">
        <v>248</v>
      </c>
      <c r="D38" s="301">
        <v>3058350</v>
      </c>
      <c r="E38" s="320">
        <v>140.73479267232057</v>
      </c>
      <c r="F38" s="720"/>
      <c r="G38" s="325" t="s">
        <v>249</v>
      </c>
      <c r="H38" s="350"/>
      <c r="I38" s="358">
        <v>594154</v>
      </c>
      <c r="J38" s="307">
        <v>110.31226618097291</v>
      </c>
      <c r="K38" s="303"/>
    </row>
    <row r="39" spans="1:11" ht="21.75" customHeight="1">
      <c r="A39" s="719"/>
      <c r="B39" s="316"/>
      <c r="C39" s="361" t="s">
        <v>184</v>
      </c>
      <c r="D39" s="301">
        <v>12484058</v>
      </c>
      <c r="E39" s="351">
        <v>122.73595297280355</v>
      </c>
      <c r="F39" s="718"/>
      <c r="G39" s="345" t="s">
        <v>250</v>
      </c>
      <c r="H39" s="359"/>
      <c r="I39" s="301">
        <v>50880</v>
      </c>
      <c r="J39" s="314">
        <v>102.03140353339883</v>
      </c>
      <c r="K39" s="303"/>
    </row>
    <row r="40" spans="1:11" ht="21.75" customHeight="1">
      <c r="A40" s="338"/>
      <c r="B40" s="345" t="s">
        <v>251</v>
      </c>
      <c r="C40" s="300"/>
      <c r="D40" s="301">
        <v>23387</v>
      </c>
      <c r="E40" s="314">
        <v>143.30269607843138</v>
      </c>
      <c r="F40" s="308" t="s">
        <v>252</v>
      </c>
      <c r="G40" s="308"/>
      <c r="H40" s="340"/>
      <c r="I40" s="297">
        <v>238397</v>
      </c>
      <c r="J40" s="302">
        <v>68.11323396218867</v>
      </c>
      <c r="K40" s="303"/>
    </row>
    <row r="41" spans="1:11" ht="21.75" customHeight="1">
      <c r="A41" s="362" t="s">
        <v>253</v>
      </c>
      <c r="B41" s="299"/>
      <c r="C41" s="334"/>
      <c r="D41" s="306">
        <v>564819</v>
      </c>
      <c r="E41" s="298">
        <v>74.34890948509057</v>
      </c>
      <c r="F41" s="363" t="s">
        <v>254</v>
      </c>
      <c r="G41" s="308"/>
      <c r="H41" s="340"/>
      <c r="I41" s="297">
        <v>1727041</v>
      </c>
      <c r="J41" s="347">
        <v>160.51417221916032</v>
      </c>
      <c r="K41" s="303"/>
    </row>
    <row r="42" spans="1:11" ht="21.75" customHeight="1" thickBot="1">
      <c r="A42" s="364" t="s">
        <v>255</v>
      </c>
      <c r="B42" s="365"/>
      <c r="C42" s="366"/>
      <c r="D42" s="367">
        <v>194919728</v>
      </c>
      <c r="E42" s="368">
        <v>101.41742073692264</v>
      </c>
      <c r="F42" s="369" t="s">
        <v>256</v>
      </c>
      <c r="G42" s="370"/>
      <c r="H42" s="371"/>
      <c r="I42" s="372">
        <v>195447694</v>
      </c>
      <c r="J42" s="373">
        <v>101.8777014263724</v>
      </c>
      <c r="K42" s="303"/>
    </row>
    <row r="43" spans="1:11" ht="21.75" customHeight="1" thickBot="1">
      <c r="A43" s="374"/>
      <c r="B43" s="374"/>
      <c r="C43" s="374"/>
      <c r="D43" s="375"/>
      <c r="E43" s="376"/>
      <c r="F43" s="377" t="s">
        <v>257</v>
      </c>
      <c r="G43" s="378"/>
      <c r="H43" s="378"/>
      <c r="I43" s="379">
        <v>-527966</v>
      </c>
      <c r="J43" s="380">
        <v>-150.80477236438836</v>
      </c>
      <c r="K43" s="303"/>
    </row>
    <row r="44" spans="1:11" ht="21.75" customHeight="1" thickBot="1">
      <c r="A44" s="308"/>
      <c r="B44" s="308"/>
      <c r="C44" s="308"/>
      <c r="D44" s="381"/>
      <c r="E44" s="382"/>
      <c r="F44" s="383"/>
      <c r="G44" s="384"/>
      <c r="H44" s="384"/>
      <c r="I44" s="375"/>
      <c r="J44" s="376"/>
      <c r="K44" s="303"/>
    </row>
    <row r="45" spans="1:11" ht="21.75" customHeight="1">
      <c r="A45" s="385" t="s">
        <v>258</v>
      </c>
      <c r="B45" s="374"/>
      <c r="C45" s="374"/>
      <c r="D45" s="386">
        <v>1607458</v>
      </c>
      <c r="E45" s="387">
        <v>101.10860700463509</v>
      </c>
      <c r="F45" s="385" t="s">
        <v>259</v>
      </c>
      <c r="G45" s="374"/>
      <c r="H45" s="388"/>
      <c r="I45" s="389">
        <v>1033951</v>
      </c>
      <c r="J45" s="390">
        <v>47.320043734213506</v>
      </c>
      <c r="K45" s="303"/>
    </row>
    <row r="46" spans="1:11" ht="21.75" customHeight="1">
      <c r="A46" s="363" t="s">
        <v>260</v>
      </c>
      <c r="B46" s="308"/>
      <c r="C46" s="308"/>
      <c r="D46" s="297">
        <v>5464183</v>
      </c>
      <c r="E46" s="302">
        <v>90.82559261132619</v>
      </c>
      <c r="F46" s="391" t="s">
        <v>261</v>
      </c>
      <c r="G46" s="305"/>
      <c r="H46" s="305"/>
      <c r="I46" s="297">
        <v>0</v>
      </c>
      <c r="J46" s="298">
        <v>0</v>
      </c>
      <c r="K46" s="303"/>
    </row>
    <row r="47" spans="1:11" ht="21.75" customHeight="1">
      <c r="A47" s="283"/>
      <c r="B47" s="284"/>
      <c r="C47" s="284"/>
      <c r="D47" s="301"/>
      <c r="E47" s="392"/>
      <c r="F47" s="393" t="s">
        <v>262</v>
      </c>
      <c r="G47" s="345"/>
      <c r="H47" s="334"/>
      <c r="I47" s="394">
        <v>1274</v>
      </c>
      <c r="J47" s="395">
        <v>63.7</v>
      </c>
      <c r="K47" s="303"/>
    </row>
    <row r="48" spans="1:11" ht="21.75" customHeight="1" thickBot="1">
      <c r="A48" s="721" t="s">
        <v>263</v>
      </c>
      <c r="B48" s="722"/>
      <c r="C48" s="723"/>
      <c r="D48" s="367">
        <v>201991369</v>
      </c>
      <c r="E48" s="396">
        <v>101.09603849357103</v>
      </c>
      <c r="F48" s="721" t="s">
        <v>264</v>
      </c>
      <c r="G48" s="722"/>
      <c r="H48" s="723"/>
      <c r="I48" s="367">
        <v>196482919</v>
      </c>
      <c r="J48" s="397">
        <v>101.22030265914839</v>
      </c>
      <c r="K48" s="303"/>
    </row>
    <row r="49" spans="1:11" ht="21.75" customHeight="1" thickBot="1">
      <c r="A49" s="308"/>
      <c r="B49" s="308"/>
      <c r="C49" s="308"/>
      <c r="D49" s="398"/>
      <c r="E49" s="281"/>
      <c r="F49" s="315"/>
      <c r="G49" s="399"/>
      <c r="H49" s="378"/>
      <c r="I49" s="398"/>
      <c r="J49" s="400"/>
      <c r="K49" s="303"/>
    </row>
    <row r="50" spans="1:11" ht="21.75" customHeight="1" thickBot="1">
      <c r="A50" s="281"/>
      <c r="B50" s="709" t="s">
        <v>265</v>
      </c>
      <c r="C50" s="710"/>
      <c r="D50" s="401">
        <v>12087013</v>
      </c>
      <c r="E50" s="402">
        <v>97.20054371772098</v>
      </c>
      <c r="F50" s="281"/>
      <c r="G50" s="281"/>
      <c r="H50" s="403" t="s">
        <v>266</v>
      </c>
      <c r="I50" s="401">
        <v>5508450</v>
      </c>
      <c r="J50" s="402">
        <v>96.85478016130243</v>
      </c>
      <c r="K50" s="303"/>
    </row>
    <row r="51" ht="21.75" customHeight="1">
      <c r="K51" s="277"/>
    </row>
    <row r="52" ht="21.75" customHeight="1">
      <c r="K52" s="277"/>
    </row>
    <row r="53" ht="21.75" customHeight="1">
      <c r="K53" s="303"/>
    </row>
  </sheetData>
  <sheetProtection/>
  <mergeCells count="25">
    <mergeCell ref="A1:J1"/>
    <mergeCell ref="A3:E3"/>
    <mergeCell ref="F3:J3"/>
    <mergeCell ref="A4:C4"/>
    <mergeCell ref="F4:H4"/>
    <mergeCell ref="B6:B9"/>
    <mergeCell ref="F6:H6"/>
    <mergeCell ref="G8:G15"/>
    <mergeCell ref="B10:B13"/>
    <mergeCell ref="B14:C14"/>
    <mergeCell ref="A15:A22"/>
    <mergeCell ref="G17:G21"/>
    <mergeCell ref="B22:C22"/>
    <mergeCell ref="G23:H23"/>
    <mergeCell ref="F24:G26"/>
    <mergeCell ref="A25:A29"/>
    <mergeCell ref="F27:G29"/>
    <mergeCell ref="B50:C50"/>
    <mergeCell ref="F30:G32"/>
    <mergeCell ref="A31:A32"/>
    <mergeCell ref="A34:A39"/>
    <mergeCell ref="F34:F36"/>
    <mergeCell ref="F37:F39"/>
    <mergeCell ref="A48:C48"/>
    <mergeCell ref="F48:H48"/>
  </mergeCells>
  <printOptions/>
  <pageMargins left="0.87" right="0.5905511811023623" top="0.7874015748031497" bottom="0.7874015748031497" header="0.56" footer="0.5118110236220472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N0300110</dc:creator>
  <cp:keywords/>
  <dc:description/>
  <cp:lastModifiedBy>N0300020</cp:lastModifiedBy>
  <cp:lastPrinted>2012-01-26T10:38:38Z</cp:lastPrinted>
  <dcterms:created xsi:type="dcterms:W3CDTF">2005-11-28T00:44:18Z</dcterms:created>
  <dcterms:modified xsi:type="dcterms:W3CDTF">2013-12-27T04:13:49Z</dcterms:modified>
  <cp:category/>
  <cp:version/>
  <cp:contentType/>
  <cp:contentStatus/>
</cp:coreProperties>
</file>