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積雪量算出式" sheetId="1" r:id="rId1"/>
  </sheets>
  <definedNames>
    <definedName name="_xlnm.Print_Titles" localSheetId="0">'積雪量算出式'!$4:$6</definedName>
  </definedNames>
  <calcPr fullCalcOnLoad="1"/>
</workbook>
</file>

<file path=xl/sharedStrings.xml><?xml version="1.0" encoding="utf-8"?>
<sst xmlns="http://schemas.openxmlformats.org/spreadsheetml/2006/main" count="184" uniqueCount="151">
  <si>
    <t>α</t>
  </si>
  <si>
    <t>β</t>
  </si>
  <si>
    <t>rs</t>
  </si>
  <si>
    <t>γ</t>
  </si>
  <si>
    <t>50年再現</t>
  </si>
  <si>
    <t>現在の垂直最深</t>
  </si>
  <si>
    <t>期待値cm</t>
  </si>
  <si>
    <t>積雪量(cm)(B)</t>
  </si>
  <si>
    <t>郡名</t>
  </si>
  <si>
    <r>
      <t>当該地の標高a</t>
    </r>
    <r>
      <rPr>
        <sz val="11"/>
        <rFont val="ＭＳ ゴシック"/>
        <family val="3"/>
      </rPr>
      <t>l(m)</t>
    </r>
  </si>
  <si>
    <t>ｍ</t>
  </si>
  <si>
    <r>
      <t>ｃｍ(</t>
    </r>
    <r>
      <rPr>
        <sz val="11"/>
        <rFont val="ＭＳ ゴシック"/>
        <family val="3"/>
      </rPr>
      <t>A)</t>
    </r>
  </si>
  <si>
    <t>補正係数(ｃ）</t>
  </si>
  <si>
    <t>当該地積雪深度</t>
  </si>
  <si>
    <t>役場の積雪深度</t>
  </si>
  <si>
    <t>m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</si>
  <si>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</si>
  <si>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</si>
  <si>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</si>
  <si>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</si>
  <si>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</si>
  <si>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</si>
  <si>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</si>
  <si>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</si>
  <si>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</si>
  <si>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</si>
  <si>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</si>
  <si>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</si>
  <si>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南佐久郡</t>
  </si>
  <si>
    <t>小海町</t>
  </si>
  <si>
    <t>川上村</t>
  </si>
  <si>
    <t>南牧村</t>
  </si>
  <si>
    <t>南相木村</t>
  </si>
  <si>
    <t>北相木村</t>
  </si>
  <si>
    <t>北佐久郡</t>
  </si>
  <si>
    <t>軽井沢町</t>
  </si>
  <si>
    <t>御代田町</t>
  </si>
  <si>
    <t>立科町</t>
  </si>
  <si>
    <t>小県郡</t>
  </si>
  <si>
    <t>青木村</t>
  </si>
  <si>
    <t>諏訪郡</t>
  </si>
  <si>
    <t>下諏訪町</t>
  </si>
  <si>
    <t>富士見町</t>
  </si>
  <si>
    <t>原村</t>
  </si>
  <si>
    <t>上伊那郡</t>
  </si>
  <si>
    <t>辰野町</t>
  </si>
  <si>
    <t>箕輪町</t>
  </si>
  <si>
    <t>飯島町</t>
  </si>
  <si>
    <t>南箕輪村</t>
  </si>
  <si>
    <t>中川村</t>
  </si>
  <si>
    <t>宮田村</t>
  </si>
  <si>
    <t>下伊那郡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</si>
  <si>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</si>
  <si>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</si>
  <si>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</si>
  <si>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</si>
  <si>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</si>
  <si>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</si>
  <si>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</si>
  <si>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</si>
  <si>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</si>
  <si>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</si>
  <si>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</si>
  <si>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</si>
  <si>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</si>
  <si>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</si>
  <si>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</si>
  <si>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</si>
  <si>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</si>
  <si>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</si>
  <si>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麻績村</t>
  </si>
  <si>
    <t>生坂村</t>
  </si>
  <si>
    <t>山形村</t>
  </si>
  <si>
    <t>朝日村</t>
  </si>
  <si>
    <t>北安曇郡</t>
  </si>
  <si>
    <t>池田町</t>
  </si>
  <si>
    <t>松川村</t>
  </si>
  <si>
    <t>白馬村</t>
  </si>
  <si>
    <t>小谷村</t>
  </si>
  <si>
    <t>埴科郡</t>
  </si>
  <si>
    <t>坂城町</t>
  </si>
  <si>
    <t>上高井郡</t>
  </si>
  <si>
    <t>小布施町</t>
  </si>
  <si>
    <t>高山村</t>
  </si>
  <si>
    <t>下高井郡</t>
  </si>
  <si>
    <t>山ノ内町</t>
  </si>
  <si>
    <t>木島平村</t>
  </si>
  <si>
    <t>野沢温泉村</t>
  </si>
  <si>
    <t>信濃町</t>
  </si>
  <si>
    <t>小川村</t>
  </si>
  <si>
    <t>栄村</t>
  </si>
  <si>
    <r>
      <t>算定式　d</t>
    </r>
    <r>
      <rPr>
        <sz val="11"/>
        <rFont val="ＭＳ ゴシック"/>
        <family val="3"/>
      </rPr>
      <t>=α×al×ｃ＋β×ｒｓ＋γ（建築基準法施行細則第９条第２項　別表第１関係）</t>
    </r>
  </si>
  <si>
    <r>
      <t>垂直積雪量の算定式</t>
    </r>
    <r>
      <rPr>
        <b/>
        <sz val="11"/>
        <rFont val="ＭＳ Ｐゴシック"/>
        <family val="3"/>
      </rPr>
      <t>（建築基準法施行令第86条、建築基準法施行細則第９条関係）</t>
    </r>
  </si>
  <si>
    <t>（旧更埴市）</t>
  </si>
  <si>
    <t>（旧戸倉町）</t>
  </si>
  <si>
    <t>（旧上山田町）</t>
  </si>
  <si>
    <t>市町村名</t>
  </si>
  <si>
    <t>千曲市</t>
  </si>
  <si>
    <t>（上記以外）</t>
  </si>
  <si>
    <t>（旧臼田町）</t>
  </si>
  <si>
    <t>佐久市</t>
  </si>
  <si>
    <t>（旧佐久町）</t>
  </si>
  <si>
    <t>（旧八千穂村）</t>
  </si>
  <si>
    <t>佐久穂町</t>
  </si>
  <si>
    <t>（合併前の旧市町村名）</t>
  </si>
  <si>
    <t>（旧豊田村）</t>
  </si>
  <si>
    <t>（旧楢川村）</t>
  </si>
  <si>
    <t>（旧望月町）</t>
  </si>
  <si>
    <t>（旧浅科村）</t>
  </si>
  <si>
    <t>（旧上村）</t>
  </si>
  <si>
    <t>（旧南信濃村）</t>
  </si>
  <si>
    <t>安曇野市</t>
  </si>
  <si>
    <t>（旧豊科町）</t>
  </si>
  <si>
    <t>（旧穂高町）</t>
  </si>
  <si>
    <t>（旧三郷村）</t>
  </si>
  <si>
    <t>（旧堀金村）</t>
  </si>
  <si>
    <t>（旧明科町）</t>
  </si>
  <si>
    <t>（旧和田村）</t>
  </si>
  <si>
    <t>飯綱町</t>
  </si>
  <si>
    <t>（旧牟礼村）</t>
  </si>
  <si>
    <t>（旧三水村）</t>
  </si>
  <si>
    <t>筑北村</t>
  </si>
  <si>
    <t>（旧本城村）</t>
  </si>
  <si>
    <t>（旧坂北村）</t>
  </si>
  <si>
    <t>（旧坂井村）</t>
  </si>
  <si>
    <t>木曽町</t>
  </si>
  <si>
    <t>（旧木曽福島町）</t>
  </si>
  <si>
    <t>（旧日義村）</t>
  </si>
  <si>
    <t>（旧開田村）</t>
  </si>
  <si>
    <t>（旧三岳村）</t>
  </si>
  <si>
    <t>（旧八坂村）</t>
  </si>
  <si>
    <t>（旧美麻村）</t>
  </si>
  <si>
    <t>（旧浪合村）</t>
  </si>
  <si>
    <t>（旧高遠町）</t>
  </si>
  <si>
    <t>（旧長谷村）</t>
  </si>
  <si>
    <t>（旧清内路村）</t>
  </si>
  <si>
    <t>東御市</t>
  </si>
  <si>
    <t>（旧東部町）</t>
  </si>
  <si>
    <t>（旧北御牧村）</t>
  </si>
  <si>
    <t>木曽郡</t>
  </si>
  <si>
    <t>東筑摩郡</t>
  </si>
  <si>
    <t>上水内郡</t>
  </si>
  <si>
    <t>下水内郡</t>
  </si>
  <si>
    <t>長和町</t>
  </si>
  <si>
    <t>（旧長門町）</t>
  </si>
  <si>
    <r>
      <t>市役所又は町村役場の標高(</t>
    </r>
    <r>
      <rPr>
        <sz val="11"/>
        <rFont val="ＭＳ ゴシック"/>
        <family val="3"/>
      </rPr>
      <t>m)</t>
    </r>
  </si>
  <si>
    <r>
      <t>市役所又は町村役場の
垂直積雪量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cm)</t>
    </r>
  </si>
  <si>
    <t>使用方法
　垂直積雪量を計算したい市町村の列の黄色のセルに「当該地の標高」を入力すると、水色のセルに「垂直積雪量」が表示されます。
　また、当該地の標高はご自身の調査等により確認してください。（お問い合わせいただいてもお答えできません）
　なお、入力した標高と市役所又は町村役場の標高の差が５０ｍ以内の場合は、役場の垂直積雪量が表示されます。</t>
  </si>
  <si>
    <r>
      <t>垂直積雪量
(</t>
    </r>
    <r>
      <rPr>
        <sz val="11"/>
        <rFont val="ＭＳ Ｐゴシック"/>
        <family val="3"/>
      </rPr>
      <t>cm)</t>
    </r>
  </si>
  <si>
    <t>数値を別に定める区域</t>
  </si>
  <si>
    <t>数値を別に定める区域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</si>
</sst>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  <numFmt numFmtId="179" formatCode="#\ ???/???"/>
    <numFmt numFmtId="180" formatCode="0.0_ "/>
    <numFmt numFmtId="181" formatCode="#,##0_);[Red]\(#,##0\)"/>
    <numFmt numFmtId="182" formatCode="[&lt;=999]000;[&lt;=9999]000\-00;000\-0000"/>
    <numFmt numFmtId="183" formatCode="#,##0.00_);[Red]\(#,##0.00\)"/>
    <numFmt numFmtId="184" formatCode="#,##0.00_ "/>
    <numFmt numFmtId="185" formatCode="#,##0_ "/>
    <numFmt numFmtId="186" formatCode="#,##0.000_ 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9">
    <font>
      <sz val="11"/>
      <name val="ＭＳ Ｐゴシック"/>
      <family val="3"/>
    </font>
    <font>
      <sz val="10"/>
      <color indexed="8"/>
      <name val="Arial"/>
      <family val="2"/>
    </font>
    <font>
      <sz val="11"/>
      <name val="ＭＳ ゴシック"/>
      <family val="3"/>
    </font>
    <font>
      <sz val="6"/>
      <name val="ＭＳ 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b/>
      <u val="single"/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 diagonalDown="1">
      <left style="medium"/>
      <right style="medium"/>
      <top style="thin"/>
      <bottom>
        <color indexed="63"/>
      </bottom>
      <diagonal style="medium"/>
    </border>
    <border diagonalDown="1">
      <left style="medium"/>
      <right style="medium"/>
      <top>
        <color indexed="63"/>
      </top>
      <bottom>
        <color indexed="63"/>
      </bottom>
      <diagonal style="medium"/>
    </border>
    <border diagonalDown="1">
      <left style="medium"/>
      <right style="medium"/>
      <top>
        <color indexed="63"/>
      </top>
      <bottom style="thin"/>
      <diagonal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60">
      <alignment/>
      <protection/>
    </xf>
    <xf numFmtId="181" fontId="0" fillId="33" borderId="10" xfId="60" applyNumberFormat="1" applyFont="1" applyFill="1" applyBorder="1" applyProtection="1">
      <alignment/>
      <protection locked="0"/>
    </xf>
    <xf numFmtId="176" fontId="0" fillId="33" borderId="10" xfId="60" applyNumberFormat="1" applyFont="1" applyFill="1" applyBorder="1" applyProtection="1">
      <alignment/>
      <protection/>
    </xf>
    <xf numFmtId="176" fontId="0" fillId="34" borderId="10" xfId="60" applyNumberFormat="1" applyFont="1" applyFill="1" applyBorder="1" applyProtection="1">
      <alignment/>
      <protection/>
    </xf>
    <xf numFmtId="176" fontId="0" fillId="33" borderId="11" xfId="60" applyNumberFormat="1" applyFont="1" applyFill="1" applyBorder="1" applyAlignment="1" applyProtection="1">
      <alignment horizontal="center" vertical="center" wrapText="1"/>
      <protection/>
    </xf>
    <xf numFmtId="0" fontId="0" fillId="34" borderId="12" xfId="60" applyFont="1" applyFill="1" applyBorder="1" applyAlignment="1" applyProtection="1">
      <alignment horizontal="center" vertical="center" wrapText="1"/>
      <protection/>
    </xf>
    <xf numFmtId="0" fontId="0" fillId="33" borderId="13" xfId="60" applyFont="1" applyFill="1" applyBorder="1" applyAlignment="1" applyProtection="1">
      <alignment horizontal="center" vertical="center"/>
      <protection/>
    </xf>
    <xf numFmtId="0" fontId="0" fillId="34" borderId="14" xfId="60" applyFont="1" applyFill="1" applyBorder="1" applyAlignment="1" applyProtection="1">
      <alignment horizontal="center" vertical="center"/>
      <protection/>
    </xf>
    <xf numFmtId="181" fontId="0" fillId="33" borderId="15" xfId="60" applyNumberFormat="1" applyFont="1" applyFill="1" applyBorder="1" applyProtection="1">
      <alignment/>
      <protection locked="0"/>
    </xf>
    <xf numFmtId="176" fontId="0" fillId="33" borderId="15" xfId="60" applyNumberFormat="1" applyFont="1" applyFill="1" applyBorder="1" applyProtection="1">
      <alignment/>
      <protection/>
    </xf>
    <xf numFmtId="176" fontId="0" fillId="34" borderId="15" xfId="60" applyNumberFormat="1" applyFont="1" applyFill="1" applyBorder="1" applyProtection="1">
      <alignment/>
      <protection/>
    </xf>
    <xf numFmtId="176" fontId="0" fillId="33" borderId="14" xfId="60" applyNumberFormat="1" applyFont="1" applyFill="1" applyBorder="1" applyProtection="1">
      <alignment/>
      <protection/>
    </xf>
    <xf numFmtId="176" fontId="0" fillId="34" borderId="14" xfId="60" applyNumberFormat="1" applyFont="1" applyFill="1" applyBorder="1" applyProtection="1">
      <alignment/>
      <protection/>
    </xf>
    <xf numFmtId="0" fontId="2" fillId="0" borderId="0" xfId="60" applyFont="1">
      <alignment/>
      <protection/>
    </xf>
    <xf numFmtId="0" fontId="0" fillId="0" borderId="16" xfId="60" applyFont="1" applyFill="1" applyBorder="1">
      <alignment/>
      <protection/>
    </xf>
    <xf numFmtId="0" fontId="0" fillId="0" borderId="17" xfId="60" applyFont="1" applyFill="1" applyBorder="1">
      <alignment/>
      <protection/>
    </xf>
    <xf numFmtId="0" fontId="0" fillId="0" borderId="13" xfId="60" applyFont="1" applyFill="1" applyBorder="1">
      <alignment/>
      <protection/>
    </xf>
    <xf numFmtId="0" fontId="0" fillId="0" borderId="18" xfId="60" applyFont="1" applyFill="1" applyBorder="1">
      <alignment/>
      <protection/>
    </xf>
    <xf numFmtId="181" fontId="0" fillId="0" borderId="15" xfId="60" applyNumberFormat="1" applyFont="1" applyFill="1" applyBorder="1" applyProtection="1">
      <alignment/>
      <protection/>
    </xf>
    <xf numFmtId="0" fontId="0" fillId="0" borderId="15" xfId="60" applyFont="1" applyFill="1" applyBorder="1">
      <alignment/>
      <protection/>
    </xf>
    <xf numFmtId="0" fontId="0" fillId="0" borderId="19" xfId="60" applyFont="1" applyFill="1" applyBorder="1">
      <alignment/>
      <protection/>
    </xf>
    <xf numFmtId="0" fontId="0" fillId="0" borderId="20" xfId="60" applyFont="1" applyFill="1" applyBorder="1">
      <alignment/>
      <protection/>
    </xf>
    <xf numFmtId="180" fontId="0" fillId="0" borderId="15" xfId="60" applyNumberFormat="1" applyFont="1" applyFill="1" applyBorder="1">
      <alignment/>
      <protection/>
    </xf>
    <xf numFmtId="181" fontId="0" fillId="0" borderId="10" xfId="60" applyNumberFormat="1" applyFont="1" applyFill="1" applyBorder="1" applyProtection="1">
      <alignment/>
      <protection/>
    </xf>
    <xf numFmtId="0" fontId="0" fillId="0" borderId="10" xfId="60" applyFont="1" applyFill="1" applyBorder="1">
      <alignment/>
      <protection/>
    </xf>
    <xf numFmtId="0" fontId="0" fillId="0" borderId="21" xfId="60" applyFont="1" applyFill="1" applyBorder="1">
      <alignment/>
      <protection/>
    </xf>
    <xf numFmtId="0" fontId="0" fillId="0" borderId="22" xfId="60" applyFont="1" applyFill="1" applyBorder="1">
      <alignment/>
      <protection/>
    </xf>
    <xf numFmtId="180" fontId="0" fillId="0" borderId="10" xfId="60" applyNumberFormat="1" applyFont="1" applyFill="1" applyBorder="1">
      <alignment/>
      <protection/>
    </xf>
    <xf numFmtId="181" fontId="0" fillId="0" borderId="14" xfId="60" applyNumberFormat="1" applyFont="1" applyFill="1" applyBorder="1" applyProtection="1">
      <alignment/>
      <protection/>
    </xf>
    <xf numFmtId="0" fontId="0" fillId="0" borderId="14" xfId="60" applyFont="1" applyFill="1" applyBorder="1">
      <alignment/>
      <protection/>
    </xf>
    <xf numFmtId="0" fontId="0" fillId="0" borderId="23" xfId="60" applyFont="1" applyFill="1" applyBorder="1">
      <alignment/>
      <protection/>
    </xf>
    <xf numFmtId="0" fontId="0" fillId="0" borderId="24" xfId="60" applyFont="1" applyFill="1" applyBorder="1">
      <alignment/>
      <protection/>
    </xf>
    <xf numFmtId="180" fontId="0" fillId="0" borderId="14" xfId="60" applyNumberFormat="1" applyFont="1" applyFill="1" applyBorder="1">
      <alignment/>
      <protection/>
    </xf>
    <xf numFmtId="0" fontId="0" fillId="0" borderId="25" xfId="60" applyFont="1" applyFill="1" applyBorder="1" applyProtection="1">
      <alignment/>
      <protection/>
    </xf>
    <xf numFmtId="0" fontId="0" fillId="0" borderId="26" xfId="60" applyFont="1" applyFill="1" applyBorder="1" applyProtection="1">
      <alignment/>
      <protection/>
    </xf>
    <xf numFmtId="0" fontId="0" fillId="0" borderId="27" xfId="60" applyFont="1" applyFill="1" applyBorder="1" applyProtection="1">
      <alignment/>
      <protection/>
    </xf>
    <xf numFmtId="178" fontId="0" fillId="34" borderId="15" xfId="60" applyNumberFormat="1" applyFont="1" applyFill="1" applyBorder="1" applyProtection="1">
      <alignment/>
      <protection/>
    </xf>
    <xf numFmtId="178" fontId="0" fillId="34" borderId="10" xfId="60" applyNumberFormat="1" applyFont="1" applyFill="1" applyBorder="1" applyProtection="1">
      <alignment/>
      <protection/>
    </xf>
    <xf numFmtId="49" fontId="0" fillId="0" borderId="21" xfId="60" applyNumberFormat="1" applyFont="1" applyFill="1" applyBorder="1">
      <alignment/>
      <protection/>
    </xf>
    <xf numFmtId="0" fontId="2" fillId="0" borderId="21" xfId="60" applyFont="1" applyFill="1" applyBorder="1">
      <alignment/>
      <protection/>
    </xf>
    <xf numFmtId="0" fontId="2" fillId="0" borderId="23" xfId="60" applyFont="1" applyFill="1" applyBorder="1">
      <alignment/>
      <protection/>
    </xf>
    <xf numFmtId="0" fontId="0" fillId="0" borderId="28" xfId="60" applyFont="1" applyFill="1" applyBorder="1" applyAlignment="1">
      <alignment vertical="center"/>
      <protection/>
    </xf>
    <xf numFmtId="0" fontId="0" fillId="0" borderId="29" xfId="60" applyFont="1" applyFill="1" applyBorder="1" applyAlignment="1">
      <alignment vertical="center"/>
      <protection/>
    </xf>
    <xf numFmtId="49" fontId="0" fillId="0" borderId="29" xfId="60" applyNumberFormat="1" applyFont="1" applyFill="1" applyBorder="1" applyAlignment="1">
      <alignment vertical="center"/>
      <protection/>
    </xf>
    <xf numFmtId="0" fontId="2" fillId="0" borderId="29" xfId="60" applyFont="1" applyFill="1" applyBorder="1" applyAlignment="1">
      <alignment vertical="center"/>
      <protection/>
    </xf>
    <xf numFmtId="0" fontId="2" fillId="0" borderId="30" xfId="60" applyFont="1" applyFill="1" applyBorder="1" applyAlignment="1">
      <alignment vertical="center"/>
      <protection/>
    </xf>
    <xf numFmtId="0" fontId="2" fillId="0" borderId="31" xfId="60" applyFont="1" applyBorder="1" applyAlignment="1">
      <alignment horizontal="center" vertical="center"/>
      <protection/>
    </xf>
    <xf numFmtId="0" fontId="2" fillId="0" borderId="32" xfId="60" applyBorder="1" applyAlignment="1">
      <alignment horizontal="center" vertical="center"/>
      <protection/>
    </xf>
    <xf numFmtId="0" fontId="2" fillId="0" borderId="33" xfId="60" applyFont="1" applyFill="1" applyBorder="1">
      <alignment/>
      <protection/>
    </xf>
    <xf numFmtId="0" fontId="2" fillId="0" borderId="34" xfId="60" applyFont="1" applyFill="1" applyBorder="1">
      <alignment/>
      <protection/>
    </xf>
    <xf numFmtId="0" fontId="2" fillId="0" borderId="35" xfId="60" applyFont="1" applyFill="1" applyBorder="1">
      <alignment/>
      <protection/>
    </xf>
    <xf numFmtId="0" fontId="2" fillId="0" borderId="33" xfId="60" applyFont="1" applyFill="1" applyBorder="1" applyAlignment="1">
      <alignment vertical="center"/>
      <protection/>
    </xf>
    <xf numFmtId="0" fontId="2" fillId="0" borderId="34" xfId="60" applyFont="1" applyFill="1" applyBorder="1" applyAlignment="1">
      <alignment vertical="center"/>
      <protection/>
    </xf>
    <xf numFmtId="0" fontId="2" fillId="0" borderId="35" xfId="60" applyFont="1" applyFill="1" applyBorder="1" applyAlignment="1">
      <alignment vertical="center"/>
      <protection/>
    </xf>
    <xf numFmtId="0" fontId="2" fillId="0" borderId="36" xfId="60" applyFont="1" applyFill="1" applyBorder="1">
      <alignment/>
      <protection/>
    </xf>
    <xf numFmtId="0" fontId="2" fillId="0" borderId="15" xfId="60" applyFont="1" applyFill="1" applyBorder="1">
      <alignment/>
      <protection/>
    </xf>
    <xf numFmtId="0" fontId="2" fillId="0" borderId="37" xfId="60" applyFont="1" applyFill="1" applyBorder="1">
      <alignment/>
      <protection/>
    </xf>
    <xf numFmtId="0" fontId="2" fillId="0" borderId="15" xfId="60" applyFont="1" applyFill="1" applyBorder="1" applyAlignment="1">
      <alignment wrapText="1"/>
      <protection/>
    </xf>
    <xf numFmtId="0" fontId="2" fillId="0" borderId="38" xfId="60" applyFont="1" applyFill="1" applyBorder="1" applyAlignment="1">
      <alignment wrapText="1"/>
      <protection/>
    </xf>
    <xf numFmtId="0" fontId="2" fillId="0" borderId="39" xfId="60" applyFont="1" applyFill="1" applyBorder="1" applyAlignment="1">
      <alignment wrapText="1"/>
      <protection/>
    </xf>
    <xf numFmtId="0" fontId="2" fillId="0" borderId="34" xfId="60" applyFont="1" applyFill="1" applyBorder="1" applyAlignment="1">
      <alignment wrapText="1"/>
      <protection/>
    </xf>
    <xf numFmtId="0" fontId="2" fillId="0" borderId="37" xfId="60" applyFont="1" applyFill="1" applyBorder="1" applyAlignment="1">
      <alignment wrapText="1"/>
      <protection/>
    </xf>
    <xf numFmtId="0" fontId="2" fillId="0" borderId="39" xfId="60" applyFont="1" applyFill="1" applyBorder="1">
      <alignment/>
      <protection/>
    </xf>
    <xf numFmtId="0" fontId="2" fillId="0" borderId="38" xfId="60" applyFont="1" applyFill="1" applyBorder="1">
      <alignment/>
      <protection/>
    </xf>
    <xf numFmtId="181" fontId="7" fillId="35" borderId="10" xfId="60" applyNumberFormat="1" applyFont="1" applyFill="1" applyBorder="1" applyAlignment="1" applyProtection="1">
      <alignment vertical="center"/>
      <protection locked="0"/>
    </xf>
    <xf numFmtId="178" fontId="7" fillId="35" borderId="10" xfId="60" applyNumberFormat="1" applyFont="1" applyFill="1" applyBorder="1" applyProtection="1">
      <alignment/>
      <protection/>
    </xf>
    <xf numFmtId="181" fontId="7" fillId="35" borderId="14" xfId="60" applyNumberFormat="1" applyFont="1" applyFill="1" applyBorder="1" applyProtection="1">
      <alignment/>
      <protection locked="0"/>
    </xf>
    <xf numFmtId="178" fontId="7" fillId="35" borderId="14" xfId="60" applyNumberFormat="1" applyFont="1" applyFill="1" applyBorder="1" applyProtection="1">
      <alignment/>
      <protection/>
    </xf>
    <xf numFmtId="0" fontId="0" fillId="0" borderId="40" xfId="60" applyFont="1" applyFill="1" applyBorder="1" applyAlignment="1">
      <alignment vertical="center"/>
      <protection/>
    </xf>
    <xf numFmtId="0" fontId="0" fillId="0" borderId="41" xfId="60" applyFont="1" applyFill="1" applyBorder="1" applyAlignment="1">
      <alignment vertical="center"/>
      <protection/>
    </xf>
    <xf numFmtId="0" fontId="0" fillId="0" borderId="28" xfId="60" applyFont="1" applyFill="1" applyBorder="1" applyAlignment="1">
      <alignment vertical="center"/>
      <protection/>
    </xf>
    <xf numFmtId="0" fontId="2" fillId="0" borderId="40" xfId="60" applyFont="1" applyFill="1" applyBorder="1" applyAlignment="1">
      <alignment vertical="center"/>
      <protection/>
    </xf>
    <xf numFmtId="0" fontId="2" fillId="0" borderId="41" xfId="60" applyFont="1" applyFill="1" applyBorder="1" applyAlignment="1">
      <alignment vertical="center"/>
      <protection/>
    </xf>
    <xf numFmtId="0" fontId="2" fillId="0" borderId="28" xfId="60" applyFont="1" applyFill="1" applyBorder="1" applyAlignment="1">
      <alignment vertical="center"/>
      <protection/>
    </xf>
    <xf numFmtId="49" fontId="0" fillId="0" borderId="40" xfId="60" applyNumberFormat="1" applyFont="1" applyFill="1" applyBorder="1" applyAlignment="1">
      <alignment vertical="center"/>
      <protection/>
    </xf>
    <xf numFmtId="49" fontId="0" fillId="0" borderId="41" xfId="60" applyNumberFormat="1" applyFont="1" applyFill="1" applyBorder="1" applyAlignment="1">
      <alignment vertical="center"/>
      <protection/>
    </xf>
    <xf numFmtId="49" fontId="0" fillId="0" borderId="28" xfId="60" applyNumberFormat="1" applyFont="1" applyFill="1" applyBorder="1" applyAlignment="1">
      <alignment vertical="center"/>
      <protection/>
    </xf>
    <xf numFmtId="0" fontId="2" fillId="0" borderId="40" xfId="60" applyFont="1" applyFill="1" applyBorder="1" applyAlignment="1">
      <alignment vertical="center" wrapText="1"/>
      <protection/>
    </xf>
    <xf numFmtId="0" fontId="2" fillId="0" borderId="41" xfId="60" applyFont="1" applyFill="1" applyBorder="1" applyAlignment="1">
      <alignment vertical="center" wrapText="1"/>
      <protection/>
    </xf>
    <xf numFmtId="0" fontId="2" fillId="0" borderId="28" xfId="60" applyFont="1" applyFill="1" applyBorder="1" applyAlignment="1">
      <alignment vertical="center" wrapText="1"/>
      <protection/>
    </xf>
    <xf numFmtId="181" fontId="0" fillId="0" borderId="0" xfId="60" applyNumberFormat="1" applyFont="1" applyBorder="1" applyAlignment="1">
      <alignment vertical="center" wrapText="1"/>
      <protection/>
    </xf>
    <xf numFmtId="181" fontId="0" fillId="0" borderId="0" xfId="60" applyNumberFormat="1" applyFont="1" applyBorder="1" applyAlignment="1">
      <alignment vertical="center"/>
      <protection/>
    </xf>
    <xf numFmtId="181" fontId="0" fillId="0" borderId="42" xfId="60" applyNumberFormat="1" applyFont="1" applyBorder="1">
      <alignment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 wrapText="1"/>
      <protection/>
    </xf>
    <xf numFmtId="0" fontId="0" fillId="0" borderId="13" xfId="60" applyFont="1" applyFill="1" applyBorder="1" applyAlignment="1">
      <alignment horizontal="center" vertical="center" wrapText="1"/>
      <protection/>
    </xf>
    <xf numFmtId="180" fontId="0" fillId="0" borderId="16" xfId="60" applyNumberFormat="1" applyFont="1" applyFill="1" applyBorder="1" applyAlignment="1">
      <alignment horizontal="center" vertical="center" wrapText="1"/>
      <protection/>
    </xf>
    <xf numFmtId="180" fontId="0" fillId="0" borderId="13" xfId="60" applyNumberFormat="1" applyFont="1" applyFill="1" applyBorder="1" applyAlignment="1">
      <alignment horizontal="center" vertical="center" wrapText="1"/>
      <protection/>
    </xf>
    <xf numFmtId="181" fontId="4" fillId="0" borderId="0" xfId="60" applyNumberFormat="1" applyFont="1" applyBorder="1" applyAlignment="1">
      <alignment horizontal="center" wrapText="1"/>
      <protection/>
    </xf>
    <xf numFmtId="181" fontId="4" fillId="0" borderId="0" xfId="60" applyNumberFormat="1" applyFont="1" applyBorder="1" applyAlignment="1">
      <alignment horizontal="center"/>
      <protection/>
    </xf>
    <xf numFmtId="0" fontId="0" fillId="0" borderId="43" xfId="60" applyFont="1" applyFill="1" applyBorder="1" applyAlignment="1">
      <alignment horizontal="center" vertical="center"/>
      <protection/>
    </xf>
    <xf numFmtId="0" fontId="0" fillId="0" borderId="44" xfId="60" applyFont="1" applyFill="1" applyBorder="1" applyAlignment="1">
      <alignment horizontal="center" vertical="center"/>
      <protection/>
    </xf>
    <xf numFmtId="181" fontId="0" fillId="33" borderId="16" xfId="60" applyNumberFormat="1" applyFont="1" applyFill="1" applyBorder="1" applyAlignment="1">
      <alignment horizontal="center" vertical="center" wrapText="1"/>
      <protection/>
    </xf>
    <xf numFmtId="181" fontId="0" fillId="33" borderId="13" xfId="60" applyNumberFormat="1" applyFont="1" applyFill="1" applyBorder="1" applyAlignment="1">
      <alignment horizontal="center" vertical="center" wrapText="1"/>
      <protection/>
    </xf>
    <xf numFmtId="181" fontId="0" fillId="0" borderId="16" xfId="60" applyNumberFormat="1" applyFont="1" applyFill="1" applyBorder="1" applyAlignment="1">
      <alignment horizontal="center" vertical="center" wrapText="1"/>
      <protection/>
    </xf>
    <xf numFmtId="181" fontId="0" fillId="0" borderId="13" xfId="60" applyNumberFormat="1" applyFont="1" applyFill="1" applyBorder="1" applyAlignment="1">
      <alignment horizontal="center" vertical="center" wrapText="1"/>
      <protection/>
    </xf>
    <xf numFmtId="176" fontId="0" fillId="34" borderId="16" xfId="60" applyNumberFormat="1" applyFont="1" applyFill="1" applyBorder="1" applyAlignment="1" applyProtection="1">
      <alignment horizontal="center" vertical="center" wrapText="1"/>
      <protection/>
    </xf>
    <xf numFmtId="176" fontId="0" fillId="34" borderId="13" xfId="60" applyNumberFormat="1" applyFont="1" applyFill="1" applyBorder="1" applyAlignment="1" applyProtection="1">
      <alignment horizontal="center" vertical="center" wrapText="1"/>
      <protection/>
    </xf>
    <xf numFmtId="0" fontId="0" fillId="0" borderId="45" xfId="60" applyFont="1" applyFill="1" applyBorder="1" applyAlignment="1" applyProtection="1">
      <alignment horizontal="center" vertical="center" wrapText="1"/>
      <protection/>
    </xf>
    <xf numFmtId="0" fontId="0" fillId="0" borderId="46" xfId="60" applyFont="1" applyFill="1" applyBorder="1" applyAlignment="1" applyProtection="1">
      <alignment horizontal="center" vertical="center" wrapText="1"/>
      <protection/>
    </xf>
    <xf numFmtId="181" fontId="0" fillId="0" borderId="0" xfId="60" applyNumberFormat="1" applyFont="1" applyBorder="1">
      <alignment/>
      <protection/>
    </xf>
    <xf numFmtId="0" fontId="2" fillId="0" borderId="47" xfId="60" applyFont="1" applyBorder="1" applyAlignment="1">
      <alignment horizontal="center" vertical="center"/>
      <protection/>
    </xf>
    <xf numFmtId="0" fontId="2" fillId="0" borderId="47" xfId="60" applyBorder="1" applyAlignment="1">
      <alignment horizontal="center" vertical="center"/>
      <protection/>
    </xf>
    <xf numFmtId="0" fontId="2" fillId="0" borderId="48" xfId="60" applyFont="1" applyBorder="1" applyAlignment="1">
      <alignment horizontal="center" vertical="center"/>
      <protection/>
    </xf>
    <xf numFmtId="0" fontId="2" fillId="0" borderId="49" xfId="60" applyBorder="1" applyAlignment="1">
      <alignment horizontal="center" vertical="center"/>
      <protection/>
    </xf>
    <xf numFmtId="0" fontId="2" fillId="0" borderId="50" xfId="60" applyBorder="1" applyAlignment="1">
      <alignment horizontal="center" vertical="center"/>
      <protection/>
    </xf>
    <xf numFmtId="0" fontId="2" fillId="0" borderId="51" xfId="60" applyBorder="1" applyAlignment="1">
      <alignment horizontal="center" vertical="center"/>
      <protection/>
    </xf>
    <xf numFmtId="0" fontId="2" fillId="0" borderId="52" xfId="60" applyBorder="1" applyAlignment="1">
      <alignment horizontal="center" vertical="center"/>
      <protection/>
    </xf>
    <xf numFmtId="0" fontId="2" fillId="0" borderId="53" xfId="60" applyBorder="1" applyAlignment="1">
      <alignment horizontal="center" vertical="center"/>
      <protection/>
    </xf>
    <xf numFmtId="0" fontId="2" fillId="0" borderId="31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積雪量算定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</xdr:row>
      <xdr:rowOff>66675</xdr:rowOff>
    </xdr:from>
    <xdr:to>
      <xdr:col>17</xdr:col>
      <xdr:colOff>1524000</xdr:colOff>
      <xdr:row>2</xdr:row>
      <xdr:rowOff>3124200</xdr:rowOff>
    </xdr:to>
    <xdr:sp>
      <xdr:nvSpPr>
        <xdr:cNvPr id="1" name="Text Box 1"/>
        <xdr:cNvSpPr>
          <a:spLocks/>
        </xdr:cNvSpPr>
      </xdr:nvSpPr>
      <xdr:spPr>
        <a:xfrm>
          <a:off x="962025" y="1362075"/>
          <a:ext cx="10163175" cy="30670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</a:rPr>
            <a:t>注１</a:t>
          </a:r>
          <a:r>
            <a:rPr lang="en-US" cap="none" sz="1100" b="0" i="0" u="none" baseline="0">
              <a:solidFill>
                <a:srgbClr val="000000"/>
              </a:solidFill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</a:rPr>
            <a:t>日現在の市町村の区域に応じて数値を定めていますので、合併により市町村名が変わっている場合があります。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なお、合併により市町村名が変わっている場合、「市役所又は町村役場の標高」は合併前の市役所又は町村役場の所在地となります。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</a:rPr>
            <a:t>ただし、</a:t>
          </a:r>
          <a:r>
            <a:rPr lang="en-US" cap="none" sz="1100" b="1" i="0" u="none" baseline="0">
              <a:solidFill>
                <a:srgbClr val="FF0000"/>
              </a:solidFill>
            </a:rPr>
            <a:t>長野市、松本市、上田市と合併した市町村は除きます。</a:t>
          </a:r>
          <a:r>
            <a:rPr lang="en-US" cap="none" sz="1100" b="0" i="0" u="none" baseline="0">
              <a:solidFill>
                <a:srgbClr val="FF0000"/>
              </a:solidFill>
            </a:rPr>
            <a:t>（各市の建築担当課にお問い合わせください）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　　　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</a:rPr>
            <a:t>長野市（</a:t>
          </a:r>
          <a:r>
            <a:rPr lang="en-US" cap="none" sz="1100" b="1" i="0" u="none" baseline="0">
              <a:solidFill>
                <a:srgbClr val="FF0000"/>
              </a:solidFill>
            </a:rPr>
            <a:t>tel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026-224-5048</a:t>
          </a:r>
          <a:r>
            <a:rPr lang="en-US" cap="none" sz="1100" b="1" i="0" u="none" baseline="0">
              <a:solidFill>
                <a:srgbClr val="FF0000"/>
              </a:solidFill>
            </a:rPr>
            <a:t>）　　松本市（</a:t>
          </a:r>
          <a:r>
            <a:rPr lang="en-US" cap="none" sz="1100" b="1" i="0" u="none" baseline="0">
              <a:solidFill>
                <a:srgbClr val="FF0000"/>
              </a:solidFill>
            </a:rPr>
            <a:t>tel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0263-34-3255</a:t>
          </a:r>
          <a:r>
            <a:rPr lang="en-US" cap="none" sz="1100" b="1" i="0" u="none" baseline="0">
              <a:solidFill>
                <a:srgbClr val="FF0000"/>
              </a:solidFill>
            </a:rPr>
            <a:t>）　　上田市（</a:t>
          </a:r>
          <a:r>
            <a:rPr lang="en-US" cap="none" sz="1100" b="1" i="0" u="none" baseline="0">
              <a:solidFill>
                <a:srgbClr val="FF0000"/>
              </a:solidFill>
            </a:rPr>
            <a:t>tel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0268-23-5430</a:t>
          </a:r>
          <a:r>
            <a:rPr lang="en-US" cap="none" sz="1100" b="1" i="0" u="none" baseline="0">
              <a:solidFill>
                <a:srgbClr val="FF0000"/>
              </a:solidFill>
            </a:rPr>
            <a:t>）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</a:rPr>
            <a:t>注２</a:t>
          </a:r>
          <a:r>
            <a:rPr lang="en-US" cap="none" sz="1100" b="0" i="0" u="none" baseline="0">
              <a:solidFill>
                <a:srgbClr val="000000"/>
              </a:solidFill>
            </a:rPr>
            <a:t>　この算定式の他、建築基準法施行細則第９条第３項により、知事が垂直積雪量の数値を別に定める区域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（以下の区域）があります。詳しくは管轄する建設事務所（整備・）建築課までお問い合わせください。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sng" baseline="0">
              <a:solidFill>
                <a:srgbClr val="FF0000"/>
              </a:solidFill>
            </a:rPr>
            <a:t>大町市（旧八坂村及び美麻村含む）、池田町、松川村、白馬村及び小谷村</a:t>
          </a:r>
          <a:r>
            <a:rPr lang="en-US" cap="none" sz="1100" b="1" i="0" u="sng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</a:rPr>
            <a:t>　お問い合わせ先：</a:t>
          </a:r>
          <a:r>
            <a:rPr lang="en-US" cap="none" sz="1100" b="1" i="0" u="none" baseline="0">
              <a:solidFill>
                <a:srgbClr val="FF0000"/>
              </a:solidFill>
            </a:rPr>
            <a:t>大町建設事務所整備・建築課　（</a:t>
          </a:r>
          <a:r>
            <a:rPr lang="en-US" cap="none" sz="1100" b="1" i="0" u="none" baseline="0">
              <a:solidFill>
                <a:srgbClr val="FF0000"/>
              </a:solidFill>
            </a:rPr>
            <a:t>tel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0261-23-6524</a:t>
          </a:r>
          <a:r>
            <a:rPr lang="en-US" cap="none" sz="1100" b="1" i="0" u="none" baseline="0">
              <a:solidFill>
                <a:srgbClr val="FF0000"/>
              </a:solidFill>
            </a:rPr>
            <a:t>）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参考</a:t>
          </a:r>
          <a:r>
            <a:rPr lang="en-US" cap="none" sz="1100" b="0" i="0" u="none" baseline="0">
              <a:solidFill>
                <a:srgbClr val="000000"/>
              </a:solidFill>
            </a:rPr>
            <a:t>URL</a:t>
          </a:r>
          <a:r>
            <a:rPr lang="en-US" cap="none" sz="1100" b="0" i="0" u="none" baseline="0">
              <a:solidFill>
                <a:srgbClr val="000000"/>
              </a:solidFill>
            </a:rPr>
            <a:t>　：　</a:t>
          </a:r>
          <a:r>
            <a:rPr lang="en-US" cap="none" sz="1100" b="0" i="0" u="none" baseline="0">
              <a:solidFill>
                <a:srgbClr val="000000"/>
              </a:solidFill>
            </a:rPr>
            <a:t>https://www.pref.nagano.lg.jp/omachiken/kannai/kenchikukijun.html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1" i="0" u="sng" baseline="0">
              <a:solidFill>
                <a:srgbClr val="FF0000"/>
              </a:solidFill>
            </a:rPr>
            <a:t>中野市（旧豊田村含む）、飯山市、山ノ内町、木島平村、野沢温泉村及び栄村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</a:rPr>
            <a:t>お問い合わせ先：</a:t>
          </a:r>
          <a:r>
            <a:rPr lang="en-US" cap="none" sz="1100" b="1" i="0" u="none" baseline="0">
              <a:solidFill>
                <a:srgbClr val="FF0000"/>
              </a:solidFill>
            </a:rPr>
            <a:t>北信建設事務所建築課　（</a:t>
          </a:r>
          <a:r>
            <a:rPr lang="en-US" cap="none" sz="1100" b="1" i="0" u="none" baseline="0">
              <a:solidFill>
                <a:srgbClr val="FF0000"/>
              </a:solidFill>
            </a:rPr>
            <a:t>tel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0269-23-0220</a:t>
          </a:r>
          <a:r>
            <a:rPr lang="en-US" cap="none" sz="1100" b="1" i="0" u="none" baseline="0">
              <a:solidFill>
                <a:srgbClr val="FF0000"/>
              </a:solidFill>
            </a:rPr>
            <a:t>）　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参考</a:t>
          </a:r>
          <a:r>
            <a:rPr lang="en-US" cap="none" sz="1100" b="0" i="0" u="none" baseline="0">
              <a:solidFill>
                <a:srgbClr val="000000"/>
              </a:solidFill>
            </a:rPr>
            <a:t>URL</a:t>
          </a:r>
          <a:r>
            <a:rPr lang="en-US" cap="none" sz="1100" b="0" i="0" u="none" baseline="0">
              <a:solidFill>
                <a:srgbClr val="000000"/>
              </a:solidFill>
            </a:rPr>
            <a:t>　：　</a:t>
          </a:r>
          <a:r>
            <a:rPr lang="en-US" cap="none" sz="1100" b="0" i="0" u="none" baseline="0">
              <a:solidFill>
                <a:srgbClr val="000000"/>
              </a:solidFill>
            </a:rPr>
            <a:t>https://www.pref.nagano.lg.jp/hokuken/sumai/sekisetsuryo.html</a:t>
          </a:r>
          <a:r>
            <a:rPr lang="en-US" cap="none" sz="1100" b="0" i="0" u="none" baseline="0">
              <a:solidFill>
                <a:srgbClr val="FF0000"/>
              </a:solidFill>
            </a:rPr>
            <a:t>　　　　　　　　　　　　　　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</a:rPr>
            <a:t>注３</a:t>
          </a:r>
          <a:r>
            <a:rPr lang="en-US" cap="none" sz="1100" b="0" i="0" u="none" baseline="0">
              <a:solidFill>
                <a:srgbClr val="000000"/>
              </a:solidFill>
            </a:rPr>
            <a:t>　令</a:t>
          </a:r>
          <a:r>
            <a:rPr lang="en-US" cap="none" sz="1100" b="0" i="0" u="none" baseline="0">
              <a:solidFill>
                <a:srgbClr val="000000"/>
              </a:solidFill>
            </a:rPr>
            <a:t>86</a:t>
          </a:r>
          <a:r>
            <a:rPr lang="en-US" cap="none" sz="1100" b="0" i="0" u="none" baseline="0">
              <a:solidFill>
                <a:srgbClr val="000000"/>
              </a:solidFill>
            </a:rPr>
            <a:t>条第２項ただし書きの規定により指定する多雪区域は、垂直積雪量が</a:t>
          </a:r>
          <a:r>
            <a:rPr lang="en-US" cap="none" sz="1100" b="0" i="0" u="none" baseline="0">
              <a:solidFill>
                <a:srgbClr val="000000"/>
              </a:solidFill>
            </a:rPr>
            <a:t>100cm</a:t>
          </a:r>
          <a:r>
            <a:rPr lang="en-US" cap="none" sz="1100" b="0" i="0" u="none" baseline="0">
              <a:solidFill>
                <a:srgbClr val="000000"/>
              </a:solidFill>
            </a:rPr>
            <a:t>以上の区域とし、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その区域における積雪の単位荷重は、積雪量</a:t>
          </a:r>
          <a:r>
            <a:rPr lang="en-US" cap="none" sz="1100" b="0" i="0" u="none" baseline="0">
              <a:solidFill>
                <a:srgbClr val="000000"/>
              </a:solidFill>
            </a:rPr>
            <a:t>1cm</a:t>
          </a:r>
          <a:r>
            <a:rPr lang="en-US" cap="none" sz="1100" b="0" i="0" u="none" baseline="0">
              <a:solidFill>
                <a:srgbClr val="000000"/>
              </a:solidFill>
            </a:rPr>
            <a:t>につき</a:t>
          </a:r>
          <a:r>
            <a:rPr lang="en-US" cap="none" sz="1100" b="0" i="0" u="none" baseline="0">
              <a:solidFill>
                <a:srgbClr val="000000"/>
              </a:solidFill>
            </a:rPr>
            <a:t>30N</a:t>
          </a:r>
          <a:r>
            <a:rPr lang="en-US" cap="none" sz="1100" b="0" i="0" u="none" baseline="0">
              <a:solidFill>
                <a:srgbClr val="000000"/>
              </a:solidFill>
            </a:rPr>
            <a:t>以上です。（細則第９条第１項）</a:t>
          </a:r>
        </a:p>
      </xdr:txBody>
    </xdr:sp>
    <xdr:clientData/>
  </xdr:twoCellAnchor>
  <xdr:twoCellAnchor>
    <xdr:from>
      <xdr:col>1</xdr:col>
      <xdr:colOff>161925</xdr:colOff>
      <xdr:row>2</xdr:row>
      <xdr:rowOff>0</xdr:rowOff>
    </xdr:from>
    <xdr:to>
      <xdr:col>17</xdr:col>
      <xdr:colOff>1571625</xdr:colOff>
      <xdr:row>2</xdr:row>
      <xdr:rowOff>3114675</xdr:rowOff>
    </xdr:to>
    <xdr:sp>
      <xdr:nvSpPr>
        <xdr:cNvPr id="2" name="Text Box 3"/>
        <xdr:cNvSpPr>
          <a:spLocks/>
        </xdr:cNvSpPr>
      </xdr:nvSpPr>
      <xdr:spPr>
        <a:xfrm>
          <a:off x="885825" y="1295400"/>
          <a:ext cx="10287000" cy="311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tabSelected="1" zoomScalePageLayoutView="0" workbookViewId="0" topLeftCell="A7">
      <selection activeCell="D20" sqref="D20"/>
    </sheetView>
  </sheetViews>
  <sheetFormatPr defaultColWidth="9.00390625" defaultRowHeight="13.5"/>
  <cols>
    <col min="1" max="1" width="9.50390625" style="1" bestFit="1" customWidth="1"/>
    <col min="2" max="2" width="16.125" style="1" bestFit="1" customWidth="1"/>
    <col min="3" max="3" width="21.50390625" style="1" bestFit="1" customWidth="1"/>
    <col min="4" max="4" width="14.25390625" style="1" customWidth="1"/>
    <col min="5" max="5" width="14.75390625" style="1" customWidth="1"/>
    <col min="6" max="6" width="8.00390625" style="1" customWidth="1"/>
    <col min="7" max="7" width="5.50390625" style="1" customWidth="1"/>
    <col min="8" max="8" width="5.75390625" style="1" customWidth="1"/>
    <col min="9" max="9" width="7.375" style="1" customWidth="1"/>
    <col min="10" max="10" width="7.125" style="1" hidden="1" customWidth="1"/>
    <col min="11" max="11" width="7.50390625" style="1" hidden="1" customWidth="1"/>
    <col min="12" max="12" width="0" style="1" hidden="1" customWidth="1"/>
    <col min="13" max="13" width="16.50390625" style="1" hidden="1" customWidth="1"/>
    <col min="14" max="14" width="9.00390625" style="1" customWidth="1"/>
    <col min="15" max="15" width="0" style="1" hidden="1" customWidth="1"/>
    <col min="16" max="16" width="14.25390625" style="1" customWidth="1"/>
    <col min="17" max="17" width="0" style="1" hidden="1" customWidth="1"/>
    <col min="18" max="18" width="21.875" style="1" customWidth="1"/>
    <col min="19" max="16384" width="9.00390625" style="1" customWidth="1"/>
  </cols>
  <sheetData>
    <row r="1" spans="2:18" ht="33.75" customHeight="1">
      <c r="B1" s="92" t="s">
        <v>92</v>
      </c>
      <c r="C1" s="92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2:18" s="14" customFormat="1" ht="68.25" customHeight="1">
      <c r="B2" s="81" t="s">
        <v>147</v>
      </c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2:18" ht="252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2:18" ht="25.5" customHeight="1" thickBot="1">
      <c r="B4" s="83" t="s">
        <v>91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5" spans="1:18" ht="13.5" customHeight="1">
      <c r="A5" s="107" t="s">
        <v>8</v>
      </c>
      <c r="B5" s="94" t="s">
        <v>96</v>
      </c>
      <c r="C5" s="84" t="s">
        <v>104</v>
      </c>
      <c r="D5" s="96" t="s">
        <v>9</v>
      </c>
      <c r="E5" s="98" t="s">
        <v>145</v>
      </c>
      <c r="F5" s="84" t="s">
        <v>0</v>
      </c>
      <c r="G5" s="84" t="s">
        <v>1</v>
      </c>
      <c r="H5" s="84" t="s">
        <v>2</v>
      </c>
      <c r="I5" s="84" t="s">
        <v>3</v>
      </c>
      <c r="J5" s="86" t="s">
        <v>10</v>
      </c>
      <c r="K5" s="88" t="s">
        <v>11</v>
      </c>
      <c r="L5" s="15" t="s">
        <v>4</v>
      </c>
      <c r="M5" s="16" t="s">
        <v>5</v>
      </c>
      <c r="N5" s="90" t="s">
        <v>12</v>
      </c>
      <c r="O5" s="5" t="s">
        <v>13</v>
      </c>
      <c r="P5" s="100" t="s">
        <v>148</v>
      </c>
      <c r="Q5" s="6" t="s">
        <v>14</v>
      </c>
      <c r="R5" s="102" t="s">
        <v>146</v>
      </c>
    </row>
    <row r="6" spans="1:18" ht="20.25" customHeight="1" thickBot="1">
      <c r="A6" s="105"/>
      <c r="B6" s="95"/>
      <c r="C6" s="85"/>
      <c r="D6" s="97"/>
      <c r="E6" s="99"/>
      <c r="F6" s="85"/>
      <c r="G6" s="85"/>
      <c r="H6" s="85"/>
      <c r="I6" s="85"/>
      <c r="J6" s="87"/>
      <c r="K6" s="89"/>
      <c r="L6" s="17" t="s">
        <v>6</v>
      </c>
      <c r="M6" s="18" t="s">
        <v>7</v>
      </c>
      <c r="N6" s="91"/>
      <c r="O6" s="7" t="s">
        <v>15</v>
      </c>
      <c r="P6" s="101"/>
      <c r="Q6" s="8" t="s">
        <v>15</v>
      </c>
      <c r="R6" s="103"/>
    </row>
    <row r="7" spans="1:18" ht="13.5">
      <c r="A7" s="108"/>
      <c r="B7" s="42" t="s">
        <v>16</v>
      </c>
      <c r="C7" s="21"/>
      <c r="D7" s="9"/>
      <c r="E7" s="19">
        <v>779</v>
      </c>
      <c r="F7" s="20">
        <v>0.0005</v>
      </c>
      <c r="G7" s="20">
        <v>6.26</v>
      </c>
      <c r="H7" s="20">
        <v>0</v>
      </c>
      <c r="I7" s="20">
        <v>0.12</v>
      </c>
      <c r="J7" s="20">
        <f aca="true" t="shared" si="0" ref="J7:J53">(F7*D7+G7*H7+I7)</f>
        <v>0.12</v>
      </c>
      <c r="K7" s="21">
        <f aca="true" t="shared" si="1" ref="K7:K53">ROUND(J7,2)*100</f>
        <v>12</v>
      </c>
      <c r="L7" s="20">
        <v>87</v>
      </c>
      <c r="M7" s="22">
        <v>50</v>
      </c>
      <c r="N7" s="23">
        <v>1.6</v>
      </c>
      <c r="O7" s="10">
        <f aca="true" t="shared" si="2" ref="O7:O53">IF(D7="","",IF(D7&gt;=(E7-50),IF(D7&lt;=(E7+50),Q7,ROUND((F7*D7*N7+G7*H7+I7),2)),ROUND((F7*D7*N7+G7*H7+I7),2)))</f>
      </c>
      <c r="P7" s="37" t="str">
        <f aca="true" t="shared" si="3" ref="P7:P53">IF(D7="","標高を入力！",O7*100)</f>
        <v>標高を入力！</v>
      </c>
      <c r="Q7" s="11">
        <f aca="true" t="shared" si="4" ref="Q7:Q53">ROUND((F7*E7*N7+G7*H7+I7),2)</f>
        <v>0.74</v>
      </c>
      <c r="R7" s="34">
        <f aca="true" t="shared" si="5" ref="R7:R53">Q7*100</f>
        <v>74</v>
      </c>
    </row>
    <row r="8" spans="1:18" ht="13.5">
      <c r="A8" s="109"/>
      <c r="B8" s="69" t="s">
        <v>17</v>
      </c>
      <c r="C8" s="49" t="s">
        <v>109</v>
      </c>
      <c r="D8" s="2"/>
      <c r="E8" s="24">
        <v>578</v>
      </c>
      <c r="F8" s="25">
        <v>0.0005</v>
      </c>
      <c r="G8" s="25">
        <v>6.26</v>
      </c>
      <c r="H8" s="25">
        <v>0</v>
      </c>
      <c r="I8" s="25">
        <v>0.12</v>
      </c>
      <c r="J8" s="25">
        <f t="shared" si="0"/>
        <v>0.12</v>
      </c>
      <c r="K8" s="26">
        <f t="shared" si="1"/>
        <v>12</v>
      </c>
      <c r="L8" s="25">
        <v>105</v>
      </c>
      <c r="M8" s="27">
        <v>65</v>
      </c>
      <c r="N8" s="28">
        <v>1.6</v>
      </c>
      <c r="O8" s="3">
        <f t="shared" si="2"/>
      </c>
      <c r="P8" s="38" t="str">
        <f t="shared" si="3"/>
        <v>標高を入力！</v>
      </c>
      <c r="Q8" s="4">
        <f t="shared" si="4"/>
        <v>0.58</v>
      </c>
      <c r="R8" s="35">
        <f t="shared" si="5"/>
        <v>57.99999999999999</v>
      </c>
    </row>
    <row r="9" spans="1:18" ht="13.5">
      <c r="A9" s="109"/>
      <c r="B9" s="70"/>
      <c r="C9" s="51" t="s">
        <v>110</v>
      </c>
      <c r="D9" s="2"/>
      <c r="E9" s="24">
        <v>420</v>
      </c>
      <c r="F9" s="25">
        <v>0.0005</v>
      </c>
      <c r="G9" s="25">
        <v>6.26</v>
      </c>
      <c r="H9" s="25">
        <v>0</v>
      </c>
      <c r="I9" s="25">
        <v>0.12</v>
      </c>
      <c r="J9" s="25">
        <f t="shared" si="0"/>
        <v>0.12</v>
      </c>
      <c r="K9" s="26">
        <f t="shared" si="1"/>
        <v>12</v>
      </c>
      <c r="L9" s="25">
        <v>105</v>
      </c>
      <c r="M9" s="27">
        <v>65</v>
      </c>
      <c r="N9" s="28">
        <v>2.3</v>
      </c>
      <c r="O9" s="3">
        <f t="shared" si="2"/>
      </c>
      <c r="P9" s="38" t="str">
        <f t="shared" si="3"/>
        <v>標高を入力！</v>
      </c>
      <c r="Q9" s="4">
        <f t="shared" si="4"/>
        <v>0.6</v>
      </c>
      <c r="R9" s="35">
        <f t="shared" si="5"/>
        <v>60</v>
      </c>
    </row>
    <row r="10" spans="1:18" ht="13.5">
      <c r="A10" s="109"/>
      <c r="B10" s="71"/>
      <c r="C10" s="50" t="s">
        <v>98</v>
      </c>
      <c r="D10" s="2"/>
      <c r="E10" s="24">
        <v>499</v>
      </c>
      <c r="F10" s="25">
        <v>0.0005</v>
      </c>
      <c r="G10" s="25">
        <v>6.26</v>
      </c>
      <c r="H10" s="25">
        <v>0</v>
      </c>
      <c r="I10" s="25">
        <v>0.12</v>
      </c>
      <c r="J10" s="25">
        <f t="shared" si="0"/>
        <v>0.12</v>
      </c>
      <c r="K10" s="26">
        <f t="shared" si="1"/>
        <v>12</v>
      </c>
      <c r="L10" s="25">
        <v>136</v>
      </c>
      <c r="M10" s="27">
        <v>80</v>
      </c>
      <c r="N10" s="28">
        <v>1.7</v>
      </c>
      <c r="O10" s="3">
        <f t="shared" si="2"/>
      </c>
      <c r="P10" s="38" t="str">
        <f t="shared" si="3"/>
        <v>標高を入力！</v>
      </c>
      <c r="Q10" s="4">
        <f t="shared" si="4"/>
        <v>0.54</v>
      </c>
      <c r="R10" s="35">
        <f t="shared" si="5"/>
        <v>54</v>
      </c>
    </row>
    <row r="11" spans="1:18" ht="13.5">
      <c r="A11" s="109"/>
      <c r="B11" s="43" t="s">
        <v>18</v>
      </c>
      <c r="C11" s="26"/>
      <c r="D11" s="2"/>
      <c r="E11" s="24">
        <v>761</v>
      </c>
      <c r="F11" s="25">
        <v>0.0005</v>
      </c>
      <c r="G11" s="25">
        <v>6.26</v>
      </c>
      <c r="H11" s="25">
        <v>0</v>
      </c>
      <c r="I11" s="25">
        <v>0.12</v>
      </c>
      <c r="J11" s="25">
        <f t="shared" si="0"/>
        <v>0.12</v>
      </c>
      <c r="K11" s="26">
        <f t="shared" si="1"/>
        <v>12</v>
      </c>
      <c r="L11" s="25">
        <v>83</v>
      </c>
      <c r="M11" s="27">
        <v>50</v>
      </c>
      <c r="N11" s="28">
        <v>1.6</v>
      </c>
      <c r="O11" s="3">
        <f t="shared" si="2"/>
      </c>
      <c r="P11" s="38" t="str">
        <f t="shared" si="3"/>
        <v>標高を入力！</v>
      </c>
      <c r="Q11" s="4">
        <f t="shared" si="4"/>
        <v>0.73</v>
      </c>
      <c r="R11" s="35">
        <f t="shared" si="5"/>
        <v>73</v>
      </c>
    </row>
    <row r="12" spans="1:18" ht="13.5">
      <c r="A12" s="109"/>
      <c r="B12" s="43" t="s">
        <v>19</v>
      </c>
      <c r="C12" s="26"/>
      <c r="D12" s="2"/>
      <c r="E12" s="24">
        <v>379</v>
      </c>
      <c r="F12" s="25">
        <v>0.0005</v>
      </c>
      <c r="G12" s="25">
        <v>6.26</v>
      </c>
      <c r="H12" s="25">
        <v>0</v>
      </c>
      <c r="I12" s="25">
        <v>0.12</v>
      </c>
      <c r="J12" s="25">
        <f t="shared" si="0"/>
        <v>0.12</v>
      </c>
      <c r="K12" s="26">
        <f t="shared" si="1"/>
        <v>12</v>
      </c>
      <c r="L12" s="25">
        <v>103</v>
      </c>
      <c r="M12" s="27">
        <v>65</v>
      </c>
      <c r="N12" s="28">
        <v>3.5</v>
      </c>
      <c r="O12" s="3">
        <f t="shared" si="2"/>
      </c>
      <c r="P12" s="38" t="str">
        <f t="shared" si="3"/>
        <v>標高を入力！</v>
      </c>
      <c r="Q12" s="4">
        <f t="shared" si="4"/>
        <v>0.78</v>
      </c>
      <c r="R12" s="35">
        <f t="shared" si="5"/>
        <v>78</v>
      </c>
    </row>
    <row r="13" spans="1:18" ht="13.5">
      <c r="A13" s="109"/>
      <c r="B13" s="43" t="s">
        <v>20</v>
      </c>
      <c r="C13" s="26"/>
      <c r="D13" s="2"/>
      <c r="E13" s="24">
        <v>680</v>
      </c>
      <c r="F13" s="25">
        <v>0.0005</v>
      </c>
      <c r="G13" s="25">
        <v>6.26</v>
      </c>
      <c r="H13" s="25">
        <v>0</v>
      </c>
      <c r="I13" s="25">
        <v>0.12</v>
      </c>
      <c r="J13" s="25">
        <f t="shared" si="0"/>
        <v>0.12</v>
      </c>
      <c r="K13" s="26">
        <f t="shared" si="1"/>
        <v>12</v>
      </c>
      <c r="L13" s="25">
        <v>108</v>
      </c>
      <c r="M13" s="27">
        <v>65</v>
      </c>
      <c r="N13" s="28">
        <v>1.5</v>
      </c>
      <c r="O13" s="3">
        <f t="shared" si="2"/>
      </c>
      <c r="P13" s="38" t="str">
        <f t="shared" si="3"/>
        <v>標高を入力！</v>
      </c>
      <c r="Q13" s="4">
        <f t="shared" si="4"/>
        <v>0.63</v>
      </c>
      <c r="R13" s="35">
        <f t="shared" si="5"/>
        <v>63</v>
      </c>
    </row>
    <row r="14" spans="1:18" ht="13.5">
      <c r="A14" s="109"/>
      <c r="B14" s="69" t="s">
        <v>21</v>
      </c>
      <c r="C14" s="52" t="s">
        <v>134</v>
      </c>
      <c r="D14" s="2"/>
      <c r="E14" s="24">
        <v>843</v>
      </c>
      <c r="F14" s="25">
        <v>0.0005</v>
      </c>
      <c r="G14" s="25">
        <v>6.26</v>
      </c>
      <c r="H14" s="25">
        <v>0</v>
      </c>
      <c r="I14" s="25">
        <v>0.12</v>
      </c>
      <c r="J14" s="25">
        <f t="shared" si="0"/>
        <v>0.12</v>
      </c>
      <c r="K14" s="26">
        <f t="shared" si="1"/>
        <v>12</v>
      </c>
      <c r="L14" s="25">
        <v>105</v>
      </c>
      <c r="M14" s="27">
        <v>65</v>
      </c>
      <c r="N14" s="28">
        <v>1.5</v>
      </c>
      <c r="O14" s="3">
        <f t="shared" si="2"/>
      </c>
      <c r="P14" s="38" t="str">
        <f t="shared" si="3"/>
        <v>標高を入力！</v>
      </c>
      <c r="Q14" s="4">
        <f t="shared" si="4"/>
        <v>0.75</v>
      </c>
      <c r="R14" s="35">
        <f t="shared" si="5"/>
        <v>75</v>
      </c>
    </row>
    <row r="15" spans="1:18" ht="13.5">
      <c r="A15" s="109"/>
      <c r="B15" s="70"/>
      <c r="C15" s="54" t="s">
        <v>133</v>
      </c>
      <c r="D15" s="2"/>
      <c r="E15" s="24">
        <v>753</v>
      </c>
      <c r="F15" s="25">
        <v>0.0005</v>
      </c>
      <c r="G15" s="25">
        <v>6.26</v>
      </c>
      <c r="H15" s="25">
        <v>0</v>
      </c>
      <c r="I15" s="25">
        <v>0.12</v>
      </c>
      <c r="J15" s="25">
        <f t="shared" si="0"/>
        <v>0.12</v>
      </c>
      <c r="K15" s="26">
        <f t="shared" si="1"/>
        <v>12</v>
      </c>
      <c r="L15" s="25">
        <v>105</v>
      </c>
      <c r="M15" s="27">
        <v>65</v>
      </c>
      <c r="N15" s="28">
        <v>1.7</v>
      </c>
      <c r="O15" s="3">
        <f t="shared" si="2"/>
      </c>
      <c r="P15" s="38" t="str">
        <f t="shared" si="3"/>
        <v>標高を入力！</v>
      </c>
      <c r="Q15" s="4">
        <f t="shared" si="4"/>
        <v>0.76</v>
      </c>
      <c r="R15" s="35">
        <f t="shared" si="5"/>
        <v>76</v>
      </c>
    </row>
    <row r="16" spans="1:18" ht="13.5">
      <c r="A16" s="109"/>
      <c r="B16" s="71"/>
      <c r="C16" s="50" t="s">
        <v>98</v>
      </c>
      <c r="D16" s="2"/>
      <c r="E16" s="24">
        <v>632</v>
      </c>
      <c r="F16" s="25">
        <v>0.0005</v>
      </c>
      <c r="G16" s="25">
        <v>6.26</v>
      </c>
      <c r="H16" s="25">
        <v>0</v>
      </c>
      <c r="I16" s="25">
        <v>0.12</v>
      </c>
      <c r="J16" s="25">
        <f t="shared" si="0"/>
        <v>0.12</v>
      </c>
      <c r="K16" s="26">
        <f t="shared" si="1"/>
        <v>12</v>
      </c>
      <c r="L16" s="25">
        <v>105</v>
      </c>
      <c r="M16" s="27">
        <v>65</v>
      </c>
      <c r="N16" s="28">
        <v>1.2</v>
      </c>
      <c r="O16" s="3">
        <f t="shared" si="2"/>
      </c>
      <c r="P16" s="38" t="str">
        <f t="shared" si="3"/>
        <v>標高を入力！</v>
      </c>
      <c r="Q16" s="4">
        <f t="shared" si="4"/>
        <v>0.5</v>
      </c>
      <c r="R16" s="35">
        <f t="shared" si="5"/>
        <v>50</v>
      </c>
    </row>
    <row r="17" spans="1:18" ht="13.5">
      <c r="A17" s="109"/>
      <c r="B17" s="44" t="s">
        <v>22</v>
      </c>
      <c r="C17" s="39"/>
      <c r="D17" s="2"/>
      <c r="E17" s="24">
        <v>676</v>
      </c>
      <c r="F17" s="25">
        <v>0.0005</v>
      </c>
      <c r="G17" s="25">
        <v>6.26</v>
      </c>
      <c r="H17" s="25">
        <v>0</v>
      </c>
      <c r="I17" s="25">
        <v>0.12</v>
      </c>
      <c r="J17" s="25">
        <f t="shared" si="0"/>
        <v>0.12</v>
      </c>
      <c r="K17" s="26">
        <f t="shared" si="1"/>
        <v>12</v>
      </c>
      <c r="L17" s="25">
        <v>105</v>
      </c>
      <c r="M17" s="27">
        <v>65</v>
      </c>
      <c r="N17" s="28">
        <v>1.2</v>
      </c>
      <c r="O17" s="3">
        <f t="shared" si="2"/>
      </c>
      <c r="P17" s="38" t="str">
        <f t="shared" si="3"/>
        <v>標高を入力！</v>
      </c>
      <c r="Q17" s="4">
        <f t="shared" si="4"/>
        <v>0.53</v>
      </c>
      <c r="R17" s="35">
        <f t="shared" si="5"/>
        <v>53</v>
      </c>
    </row>
    <row r="18" spans="1:18" ht="13.5">
      <c r="A18" s="109"/>
      <c r="B18" s="72" t="s">
        <v>23</v>
      </c>
      <c r="C18" s="55" t="s">
        <v>105</v>
      </c>
      <c r="D18" s="65" t="s">
        <v>149</v>
      </c>
      <c r="E18" s="24">
        <v>340</v>
      </c>
      <c r="F18" s="25">
        <v>0.0052</v>
      </c>
      <c r="G18" s="25">
        <v>2.9699999999999998</v>
      </c>
      <c r="H18" s="25">
        <v>0</v>
      </c>
      <c r="I18" s="25">
        <v>0.29</v>
      </c>
      <c r="J18" s="25" t="e">
        <f t="shared" si="0"/>
        <v>#VALUE!</v>
      </c>
      <c r="K18" s="26" t="e">
        <f t="shared" si="1"/>
        <v>#VALUE!</v>
      </c>
      <c r="L18" s="25">
        <v>105</v>
      </c>
      <c r="M18" s="27">
        <v>65</v>
      </c>
      <c r="N18" s="28">
        <v>1</v>
      </c>
      <c r="O18" s="3" t="e">
        <f t="shared" si="2"/>
        <v>#VALUE!</v>
      </c>
      <c r="P18" s="66" t="s">
        <v>149</v>
      </c>
      <c r="Q18" s="4">
        <f t="shared" si="4"/>
        <v>2.06</v>
      </c>
      <c r="R18" s="35"/>
    </row>
    <row r="19" spans="1:18" ht="13.5">
      <c r="A19" s="109"/>
      <c r="B19" s="74"/>
      <c r="C19" s="50" t="s">
        <v>98</v>
      </c>
      <c r="D19" s="65" t="s">
        <v>149</v>
      </c>
      <c r="E19" s="24">
        <v>367</v>
      </c>
      <c r="F19" s="25">
        <v>0.0019</v>
      </c>
      <c r="G19" s="25">
        <v>0</v>
      </c>
      <c r="H19" s="25">
        <v>0</v>
      </c>
      <c r="I19" s="25">
        <v>-0.16</v>
      </c>
      <c r="J19" s="25" t="e">
        <f t="shared" si="0"/>
        <v>#VALUE!</v>
      </c>
      <c r="K19" s="26" t="e">
        <f t="shared" si="1"/>
        <v>#VALUE!</v>
      </c>
      <c r="L19" s="25">
        <v>105</v>
      </c>
      <c r="M19" s="27">
        <v>65</v>
      </c>
      <c r="N19" s="28">
        <v>2</v>
      </c>
      <c r="O19" s="3" t="e">
        <f t="shared" si="2"/>
        <v>#VALUE!</v>
      </c>
      <c r="P19" s="66" t="s">
        <v>149</v>
      </c>
      <c r="Q19" s="4">
        <f t="shared" si="4"/>
        <v>1.23</v>
      </c>
      <c r="R19" s="35"/>
    </row>
    <row r="20" spans="1:18" ht="13.5">
      <c r="A20" s="109"/>
      <c r="B20" s="75" t="s">
        <v>24</v>
      </c>
      <c r="C20" s="49" t="s">
        <v>130</v>
      </c>
      <c r="D20" s="65" t="s">
        <v>149</v>
      </c>
      <c r="E20" s="24">
        <v>735</v>
      </c>
      <c r="F20" s="25">
        <v>0.0019</v>
      </c>
      <c r="G20" s="25">
        <v>0</v>
      </c>
      <c r="H20" s="25">
        <v>0</v>
      </c>
      <c r="I20" s="25">
        <v>-0.16</v>
      </c>
      <c r="J20" s="25" t="e">
        <f t="shared" si="0"/>
        <v>#VALUE!</v>
      </c>
      <c r="K20" s="26" t="e">
        <f t="shared" si="1"/>
        <v>#VALUE!</v>
      </c>
      <c r="L20" s="25">
        <v>105</v>
      </c>
      <c r="M20" s="27">
        <v>65</v>
      </c>
      <c r="N20" s="28">
        <v>0.9</v>
      </c>
      <c r="O20" s="3" t="e">
        <f t="shared" si="2"/>
        <v>#VALUE!</v>
      </c>
      <c r="P20" s="66" t="s">
        <v>149</v>
      </c>
      <c r="Q20" s="4">
        <f t="shared" si="4"/>
        <v>1.1</v>
      </c>
      <c r="R20" s="35"/>
    </row>
    <row r="21" spans="1:18" ht="13.5">
      <c r="A21" s="109"/>
      <c r="B21" s="76"/>
      <c r="C21" s="57" t="s">
        <v>131</v>
      </c>
      <c r="D21" s="65" t="s">
        <v>149</v>
      </c>
      <c r="E21" s="24">
        <v>872</v>
      </c>
      <c r="F21" s="25">
        <v>0.0052</v>
      </c>
      <c r="G21" s="25">
        <v>2.9699999999999998</v>
      </c>
      <c r="H21" s="25">
        <v>0</v>
      </c>
      <c r="I21" s="25">
        <v>0.29</v>
      </c>
      <c r="J21" s="25" t="e">
        <f t="shared" si="0"/>
        <v>#VALUE!</v>
      </c>
      <c r="K21" s="26" t="e">
        <f t="shared" si="1"/>
        <v>#VALUE!</v>
      </c>
      <c r="L21" s="25">
        <v>105</v>
      </c>
      <c r="M21" s="27">
        <v>65</v>
      </c>
      <c r="N21" s="28">
        <v>0.3</v>
      </c>
      <c r="O21" s="3" t="e">
        <f t="shared" si="2"/>
        <v>#VALUE!</v>
      </c>
      <c r="P21" s="66" t="s">
        <v>149</v>
      </c>
      <c r="Q21" s="4">
        <f t="shared" si="4"/>
        <v>1.65</v>
      </c>
      <c r="R21" s="35"/>
    </row>
    <row r="22" spans="1:18" ht="13.5">
      <c r="A22" s="109"/>
      <c r="B22" s="77"/>
      <c r="C22" s="56" t="s">
        <v>98</v>
      </c>
      <c r="D22" s="65" t="s">
        <v>149</v>
      </c>
      <c r="E22" s="24">
        <v>726</v>
      </c>
      <c r="F22" s="25">
        <v>0.0052</v>
      </c>
      <c r="G22" s="25">
        <v>2.9699999999999998</v>
      </c>
      <c r="H22" s="25">
        <v>0</v>
      </c>
      <c r="I22" s="25">
        <v>0.29</v>
      </c>
      <c r="J22" s="25" t="e">
        <f>(F22*D22+G22*H22+I22)</f>
        <v>#VALUE!</v>
      </c>
      <c r="K22" s="26" t="e">
        <f>ROUND(J22,2)*100</f>
        <v>#VALUE!</v>
      </c>
      <c r="L22" s="25">
        <v>105</v>
      </c>
      <c r="M22" s="27">
        <v>65</v>
      </c>
      <c r="N22" s="28">
        <v>0.3</v>
      </c>
      <c r="O22" s="3" t="e">
        <f>IF(D22="","",IF(D22&gt;=(E22-50),IF(D22&lt;=(E22+50),Q22,ROUND((F22*D22*N22+G22*H22+I22),2)),ROUND((F22*D22*N22+G22*H22+I22),2)))</f>
        <v>#VALUE!</v>
      </c>
      <c r="P22" s="66" t="s">
        <v>149</v>
      </c>
      <c r="Q22" s="4">
        <f>ROUND((F22*E22*N22+G22*H22+I22),2)</f>
        <v>1.42</v>
      </c>
      <c r="R22" s="35"/>
    </row>
    <row r="23" spans="1:18" ht="13.5">
      <c r="A23" s="109"/>
      <c r="B23" s="44" t="s">
        <v>25</v>
      </c>
      <c r="C23" s="39"/>
      <c r="D23" s="65" t="s">
        <v>149</v>
      </c>
      <c r="E23" s="24">
        <v>315</v>
      </c>
      <c r="F23" s="25">
        <v>0.0052</v>
      </c>
      <c r="G23" s="25">
        <v>2.9699999999999998</v>
      </c>
      <c r="H23" s="25">
        <v>0.005</v>
      </c>
      <c r="I23" s="25">
        <v>0.29</v>
      </c>
      <c r="J23" s="25" t="e">
        <f t="shared" si="0"/>
        <v>#VALUE!</v>
      </c>
      <c r="K23" s="26" t="e">
        <f t="shared" si="1"/>
        <v>#VALUE!</v>
      </c>
      <c r="L23" s="25">
        <v>105</v>
      </c>
      <c r="M23" s="27">
        <v>65</v>
      </c>
      <c r="N23" s="28">
        <v>1.6</v>
      </c>
      <c r="O23" s="3" t="e">
        <f t="shared" si="2"/>
        <v>#VALUE!</v>
      </c>
      <c r="P23" s="66" t="s">
        <v>149</v>
      </c>
      <c r="Q23" s="4">
        <f t="shared" si="4"/>
        <v>2.93</v>
      </c>
      <c r="R23" s="35"/>
    </row>
    <row r="24" spans="1:18" ht="13.5">
      <c r="A24" s="109"/>
      <c r="B24" s="44" t="s">
        <v>26</v>
      </c>
      <c r="C24" s="39"/>
      <c r="D24" s="2"/>
      <c r="E24" s="24">
        <v>802</v>
      </c>
      <c r="F24" s="25">
        <v>0.0005</v>
      </c>
      <c r="G24" s="25">
        <v>6.26</v>
      </c>
      <c r="H24" s="25">
        <v>0</v>
      </c>
      <c r="I24" s="25">
        <v>0.12</v>
      </c>
      <c r="J24" s="25">
        <f t="shared" si="0"/>
        <v>0.12</v>
      </c>
      <c r="K24" s="26">
        <f t="shared" si="1"/>
        <v>12</v>
      </c>
      <c r="L24" s="25">
        <v>105</v>
      </c>
      <c r="M24" s="27">
        <v>65</v>
      </c>
      <c r="N24" s="28">
        <v>1.6</v>
      </c>
      <c r="O24" s="3">
        <f t="shared" si="2"/>
      </c>
      <c r="P24" s="38" t="str">
        <f t="shared" si="3"/>
        <v>標高を入力！</v>
      </c>
      <c r="Q24" s="4">
        <f t="shared" si="4"/>
        <v>0.76</v>
      </c>
      <c r="R24" s="35">
        <f t="shared" si="5"/>
        <v>76</v>
      </c>
    </row>
    <row r="25" spans="1:18" ht="13.5">
      <c r="A25" s="109"/>
      <c r="B25" s="75" t="s">
        <v>27</v>
      </c>
      <c r="C25" s="55" t="s">
        <v>106</v>
      </c>
      <c r="D25" s="2"/>
      <c r="E25" s="24">
        <v>900</v>
      </c>
      <c r="F25" s="25">
        <v>0.0019</v>
      </c>
      <c r="G25" s="25">
        <v>0</v>
      </c>
      <c r="H25" s="25">
        <v>0</v>
      </c>
      <c r="I25" s="25">
        <v>-0.16</v>
      </c>
      <c r="J25" s="25">
        <f t="shared" si="0"/>
        <v>-0.16</v>
      </c>
      <c r="K25" s="26">
        <f t="shared" si="1"/>
        <v>-16</v>
      </c>
      <c r="L25" s="25">
        <v>105</v>
      </c>
      <c r="M25" s="27">
        <v>65</v>
      </c>
      <c r="N25" s="28">
        <v>0.6</v>
      </c>
      <c r="O25" s="3">
        <f t="shared" si="2"/>
      </c>
      <c r="P25" s="38" t="str">
        <f t="shared" si="3"/>
        <v>標高を入力！</v>
      </c>
      <c r="Q25" s="4">
        <f t="shared" si="4"/>
        <v>0.87</v>
      </c>
      <c r="R25" s="35">
        <f t="shared" si="5"/>
        <v>87</v>
      </c>
    </row>
    <row r="26" spans="1:18" ht="13.5">
      <c r="A26" s="109"/>
      <c r="B26" s="77"/>
      <c r="C26" s="50" t="s">
        <v>98</v>
      </c>
      <c r="D26" s="2"/>
      <c r="E26" s="24">
        <v>713</v>
      </c>
      <c r="F26" s="25">
        <v>0.0005</v>
      </c>
      <c r="G26" s="25">
        <v>6.26</v>
      </c>
      <c r="H26" s="25">
        <v>0</v>
      </c>
      <c r="I26" s="25">
        <v>0.12</v>
      </c>
      <c r="J26" s="25">
        <f t="shared" si="0"/>
        <v>0.12</v>
      </c>
      <c r="K26" s="26">
        <f t="shared" si="1"/>
        <v>12</v>
      </c>
      <c r="L26" s="25">
        <v>105</v>
      </c>
      <c r="M26" s="27">
        <v>65</v>
      </c>
      <c r="N26" s="28">
        <v>1.7</v>
      </c>
      <c r="O26" s="3">
        <f t="shared" si="2"/>
      </c>
      <c r="P26" s="38" t="str">
        <f t="shared" si="3"/>
        <v>標高を入力！</v>
      </c>
      <c r="Q26" s="4">
        <f t="shared" si="4"/>
        <v>0.73</v>
      </c>
      <c r="R26" s="35">
        <f t="shared" si="5"/>
        <v>73</v>
      </c>
    </row>
    <row r="27" spans="1:18" ht="13.5">
      <c r="A27" s="109"/>
      <c r="B27" s="78" t="s">
        <v>97</v>
      </c>
      <c r="C27" s="59" t="s">
        <v>93</v>
      </c>
      <c r="D27" s="2"/>
      <c r="E27" s="24">
        <v>360</v>
      </c>
      <c r="F27" s="25">
        <v>0.0019</v>
      </c>
      <c r="G27" s="25">
        <v>0</v>
      </c>
      <c r="H27" s="25">
        <v>0</v>
      </c>
      <c r="I27" s="25">
        <v>-0.16</v>
      </c>
      <c r="J27" s="25">
        <f t="shared" si="0"/>
        <v>-0.16</v>
      </c>
      <c r="K27" s="26">
        <f t="shared" si="1"/>
        <v>-16</v>
      </c>
      <c r="L27" s="25">
        <v>105</v>
      </c>
      <c r="M27" s="27">
        <v>65</v>
      </c>
      <c r="N27" s="28">
        <v>1</v>
      </c>
      <c r="O27" s="3">
        <f t="shared" si="2"/>
      </c>
      <c r="P27" s="38" t="str">
        <f t="shared" si="3"/>
        <v>標高を入力！</v>
      </c>
      <c r="Q27" s="4">
        <f t="shared" si="4"/>
        <v>0.52</v>
      </c>
      <c r="R27" s="35">
        <f t="shared" si="5"/>
        <v>52</v>
      </c>
    </row>
    <row r="28" spans="1:18" ht="13.5">
      <c r="A28" s="109"/>
      <c r="B28" s="79"/>
      <c r="C28" s="60" t="s">
        <v>94</v>
      </c>
      <c r="D28" s="2"/>
      <c r="E28" s="24">
        <v>377</v>
      </c>
      <c r="F28" s="25">
        <v>0.0019</v>
      </c>
      <c r="G28" s="25">
        <v>0</v>
      </c>
      <c r="H28" s="25">
        <v>0</v>
      </c>
      <c r="I28" s="25">
        <v>-0.16</v>
      </c>
      <c r="J28" s="25">
        <f t="shared" si="0"/>
        <v>-0.16</v>
      </c>
      <c r="K28" s="26">
        <f t="shared" si="1"/>
        <v>-16</v>
      </c>
      <c r="L28" s="25">
        <v>105</v>
      </c>
      <c r="M28" s="27">
        <v>65</v>
      </c>
      <c r="N28" s="28">
        <v>0.9</v>
      </c>
      <c r="O28" s="3">
        <f t="shared" si="2"/>
      </c>
      <c r="P28" s="38" t="str">
        <f t="shared" si="3"/>
        <v>標高を入力！</v>
      </c>
      <c r="Q28" s="4">
        <f t="shared" si="4"/>
        <v>0.48</v>
      </c>
      <c r="R28" s="35">
        <f t="shared" si="5"/>
        <v>48</v>
      </c>
    </row>
    <row r="29" spans="1:18" ht="13.5">
      <c r="A29" s="109"/>
      <c r="B29" s="80"/>
      <c r="C29" s="61" t="s">
        <v>95</v>
      </c>
      <c r="D29" s="2"/>
      <c r="E29" s="24">
        <v>385</v>
      </c>
      <c r="F29" s="25">
        <v>0.0019</v>
      </c>
      <c r="G29" s="25">
        <v>0</v>
      </c>
      <c r="H29" s="25">
        <v>0</v>
      </c>
      <c r="I29" s="25">
        <v>-0.16</v>
      </c>
      <c r="J29" s="25">
        <f t="shared" si="0"/>
        <v>-0.16</v>
      </c>
      <c r="K29" s="26">
        <f t="shared" si="1"/>
        <v>-16</v>
      </c>
      <c r="L29" s="25">
        <v>105</v>
      </c>
      <c r="M29" s="27">
        <v>65</v>
      </c>
      <c r="N29" s="28">
        <v>0.9</v>
      </c>
      <c r="O29" s="3">
        <f t="shared" si="2"/>
      </c>
      <c r="P29" s="38" t="str">
        <f t="shared" si="3"/>
        <v>標高を入力！</v>
      </c>
      <c r="Q29" s="4">
        <f t="shared" si="4"/>
        <v>0.5</v>
      </c>
      <c r="R29" s="35">
        <f t="shared" si="5"/>
        <v>50</v>
      </c>
    </row>
    <row r="30" spans="1:18" ht="13.5">
      <c r="A30" s="109"/>
      <c r="B30" s="78" t="s">
        <v>100</v>
      </c>
      <c r="C30" s="49" t="s">
        <v>107</v>
      </c>
      <c r="D30" s="2"/>
      <c r="E30" s="24">
        <v>680</v>
      </c>
      <c r="F30" s="25">
        <v>0.0005</v>
      </c>
      <c r="G30" s="25">
        <v>6.26</v>
      </c>
      <c r="H30" s="25">
        <v>0</v>
      </c>
      <c r="I30" s="25">
        <v>0.12</v>
      </c>
      <c r="J30" s="25">
        <f>(F30*D30+G30*H30+I30)</f>
        <v>0.12</v>
      </c>
      <c r="K30" s="26">
        <f>ROUND(J30,2)*100</f>
        <v>12</v>
      </c>
      <c r="L30" s="25">
        <v>105</v>
      </c>
      <c r="M30" s="27">
        <v>65</v>
      </c>
      <c r="N30" s="28">
        <v>1.1</v>
      </c>
      <c r="O30" s="3">
        <f>IF(D30="","",IF(D30&gt;=(E30-50),IF(D30&lt;=(E30+50),Q30,ROUND((F30*D30*N30+G30*H30+I30),2)),ROUND((F30*D30*N30+G30*H30+I30),2)))</f>
      </c>
      <c r="P30" s="38" t="str">
        <f>IF(D30="","標高を入力！",O30*100)</f>
        <v>標高を入力！</v>
      </c>
      <c r="Q30" s="4">
        <f>ROUND((F30*E30*N30+G30*H30+I30),2)</f>
        <v>0.49</v>
      </c>
      <c r="R30" s="35">
        <f>Q30*100</f>
        <v>49</v>
      </c>
    </row>
    <row r="31" spans="1:18" ht="13.5">
      <c r="A31" s="109"/>
      <c r="B31" s="79"/>
      <c r="C31" s="57" t="s">
        <v>108</v>
      </c>
      <c r="D31" s="2"/>
      <c r="E31" s="24">
        <v>675</v>
      </c>
      <c r="F31" s="25">
        <v>0.0005</v>
      </c>
      <c r="G31" s="25">
        <v>6.26</v>
      </c>
      <c r="H31" s="25">
        <v>0</v>
      </c>
      <c r="I31" s="25">
        <v>0.12</v>
      </c>
      <c r="J31" s="25">
        <f>(F31*D31+G31*H31+I31)</f>
        <v>0.12</v>
      </c>
      <c r="K31" s="26">
        <f>ROUND(J31,2)*100</f>
        <v>12</v>
      </c>
      <c r="L31" s="25">
        <v>105</v>
      </c>
      <c r="M31" s="27">
        <v>65</v>
      </c>
      <c r="N31" s="28">
        <v>1.1</v>
      </c>
      <c r="O31" s="3">
        <f>IF(D31="","",IF(D31&gt;=(E31-50),IF(D31&lt;=(E31+50),Q31,ROUND((F31*D31*N31+G31*H31+I31),2)),ROUND((F31*D31*N31+G31*H31+I31),2)))</f>
      </c>
      <c r="P31" s="38" t="str">
        <f>IF(D31="","標高を入力！",O31*100)</f>
        <v>標高を入力！</v>
      </c>
      <c r="Q31" s="4">
        <f>ROUND((F31*E31*N31+G31*H31+I31),2)</f>
        <v>0.49</v>
      </c>
      <c r="R31" s="35">
        <f>Q31*100</f>
        <v>49</v>
      </c>
    </row>
    <row r="32" spans="1:18" ht="13.5">
      <c r="A32" s="109"/>
      <c r="B32" s="79"/>
      <c r="C32" s="62" t="s">
        <v>99</v>
      </c>
      <c r="D32" s="2"/>
      <c r="E32" s="24">
        <v>704</v>
      </c>
      <c r="F32" s="25">
        <v>0.0005</v>
      </c>
      <c r="G32" s="25">
        <v>6.26</v>
      </c>
      <c r="H32" s="25">
        <v>0</v>
      </c>
      <c r="I32" s="25">
        <v>0.12</v>
      </c>
      <c r="J32" s="25">
        <f>(F32*D32+G32*H32+I32)</f>
        <v>0.12</v>
      </c>
      <c r="K32" s="26">
        <f>ROUND(J32,2)*100</f>
        <v>12</v>
      </c>
      <c r="L32" s="25">
        <v>105</v>
      </c>
      <c r="M32" s="27">
        <v>65</v>
      </c>
      <c r="N32" s="28">
        <v>1.4</v>
      </c>
      <c r="O32" s="3">
        <f>IF(D32="","",IF(D32&gt;=(E32-50),IF(D32&lt;=(E32+50),Q32,ROUND((F32*D32*N32+G32*H32+I32),2)),ROUND((F32*D32*N32+G32*H32+I32),2)))</f>
      </c>
      <c r="P32" s="38" t="str">
        <f>IF(D32="","標高を入力！",O32*100)</f>
        <v>標高を入力！</v>
      </c>
      <c r="Q32" s="4">
        <f>ROUND((F32*E32*N32+G32*H32+I32),2)</f>
        <v>0.61</v>
      </c>
      <c r="R32" s="35">
        <f>Q32*100</f>
        <v>61</v>
      </c>
    </row>
    <row r="33" spans="1:18" ht="13.5">
      <c r="A33" s="109"/>
      <c r="B33" s="80"/>
      <c r="C33" s="56" t="s">
        <v>98</v>
      </c>
      <c r="D33" s="2"/>
      <c r="E33" s="24">
        <v>692</v>
      </c>
      <c r="F33" s="25">
        <v>0.0005</v>
      </c>
      <c r="G33" s="25">
        <v>6.26</v>
      </c>
      <c r="H33" s="25">
        <v>0</v>
      </c>
      <c r="I33" s="25">
        <v>0.12</v>
      </c>
      <c r="J33" s="25">
        <f t="shared" si="0"/>
        <v>0.12</v>
      </c>
      <c r="K33" s="26">
        <f t="shared" si="1"/>
        <v>12</v>
      </c>
      <c r="L33" s="25">
        <v>105</v>
      </c>
      <c r="M33" s="27">
        <v>65</v>
      </c>
      <c r="N33" s="28">
        <v>1.4</v>
      </c>
      <c r="O33" s="3">
        <f t="shared" si="2"/>
      </c>
      <c r="P33" s="38" t="str">
        <f t="shared" si="3"/>
        <v>標高を入力！</v>
      </c>
      <c r="Q33" s="4">
        <f t="shared" si="4"/>
        <v>0.6</v>
      </c>
      <c r="R33" s="35">
        <f t="shared" si="5"/>
        <v>60</v>
      </c>
    </row>
    <row r="34" spans="1:18" ht="13.5">
      <c r="A34" s="109"/>
      <c r="B34" s="72" t="s">
        <v>111</v>
      </c>
      <c r="C34" s="49" t="s">
        <v>112</v>
      </c>
      <c r="D34" s="2"/>
      <c r="E34" s="24">
        <v>555</v>
      </c>
      <c r="F34" s="25">
        <v>0.0019</v>
      </c>
      <c r="G34" s="25">
        <v>0</v>
      </c>
      <c r="H34" s="25">
        <v>0</v>
      </c>
      <c r="I34" s="25">
        <v>-0.16</v>
      </c>
      <c r="J34" s="25">
        <f t="shared" si="0"/>
        <v>-0.16</v>
      </c>
      <c r="K34" s="26">
        <f t="shared" si="1"/>
        <v>-16</v>
      </c>
      <c r="L34" s="25">
        <v>105</v>
      </c>
      <c r="M34" s="27">
        <v>65</v>
      </c>
      <c r="N34" s="28">
        <v>0.6</v>
      </c>
      <c r="O34" s="3">
        <f t="shared" si="2"/>
      </c>
      <c r="P34" s="38" t="str">
        <f t="shared" si="3"/>
        <v>標高を入力！</v>
      </c>
      <c r="Q34" s="4">
        <f t="shared" si="4"/>
        <v>0.47</v>
      </c>
      <c r="R34" s="35">
        <f t="shared" si="5"/>
        <v>47</v>
      </c>
    </row>
    <row r="35" spans="1:18" ht="13.5">
      <c r="A35" s="109"/>
      <c r="B35" s="73"/>
      <c r="C35" s="57" t="s">
        <v>113</v>
      </c>
      <c r="D35" s="2"/>
      <c r="E35" s="24">
        <v>540</v>
      </c>
      <c r="F35" s="25">
        <v>0.0019</v>
      </c>
      <c r="G35" s="25">
        <v>0</v>
      </c>
      <c r="H35" s="25">
        <v>0</v>
      </c>
      <c r="I35" s="25">
        <v>-0.16</v>
      </c>
      <c r="J35" s="25">
        <f t="shared" si="0"/>
        <v>-0.16</v>
      </c>
      <c r="K35" s="26">
        <f t="shared" si="1"/>
        <v>-16</v>
      </c>
      <c r="L35" s="25">
        <v>105</v>
      </c>
      <c r="M35" s="27">
        <v>65</v>
      </c>
      <c r="N35" s="28">
        <v>0.8</v>
      </c>
      <c r="O35" s="3">
        <f t="shared" si="2"/>
      </c>
      <c r="P35" s="38" t="str">
        <f t="shared" si="3"/>
        <v>標高を入力！</v>
      </c>
      <c r="Q35" s="4">
        <f t="shared" si="4"/>
        <v>0.66</v>
      </c>
      <c r="R35" s="35">
        <f t="shared" si="5"/>
        <v>66</v>
      </c>
    </row>
    <row r="36" spans="1:18" ht="13.5">
      <c r="A36" s="109"/>
      <c r="B36" s="73"/>
      <c r="C36" s="63" t="s">
        <v>114</v>
      </c>
      <c r="D36" s="2"/>
      <c r="E36" s="24">
        <v>603</v>
      </c>
      <c r="F36" s="25">
        <v>0.0019</v>
      </c>
      <c r="G36" s="25">
        <v>0</v>
      </c>
      <c r="H36" s="25">
        <v>0</v>
      </c>
      <c r="I36" s="25">
        <v>-0.16</v>
      </c>
      <c r="J36" s="25">
        <f t="shared" si="0"/>
        <v>-0.16</v>
      </c>
      <c r="K36" s="26">
        <f t="shared" si="1"/>
        <v>-16</v>
      </c>
      <c r="L36" s="25">
        <v>105</v>
      </c>
      <c r="M36" s="27">
        <v>65</v>
      </c>
      <c r="N36" s="28">
        <v>0.8</v>
      </c>
      <c r="O36" s="3">
        <f t="shared" si="2"/>
      </c>
      <c r="P36" s="38" t="str">
        <f t="shared" si="3"/>
        <v>標高を入力！</v>
      </c>
      <c r="Q36" s="4">
        <f t="shared" si="4"/>
        <v>0.76</v>
      </c>
      <c r="R36" s="35">
        <f t="shared" si="5"/>
        <v>76</v>
      </c>
    </row>
    <row r="37" spans="1:18" ht="13.5">
      <c r="A37" s="109"/>
      <c r="B37" s="73"/>
      <c r="C37" s="57" t="s">
        <v>115</v>
      </c>
      <c r="D37" s="2"/>
      <c r="E37" s="24">
        <v>570</v>
      </c>
      <c r="F37" s="25">
        <v>0.0019</v>
      </c>
      <c r="G37" s="25">
        <v>0</v>
      </c>
      <c r="H37" s="25">
        <v>0</v>
      </c>
      <c r="I37" s="25">
        <v>-0.16</v>
      </c>
      <c r="J37" s="25">
        <f t="shared" si="0"/>
        <v>-0.16</v>
      </c>
      <c r="K37" s="26">
        <f t="shared" si="1"/>
        <v>-16</v>
      </c>
      <c r="L37" s="25">
        <v>105</v>
      </c>
      <c r="M37" s="27">
        <v>65</v>
      </c>
      <c r="N37" s="28">
        <v>0.8</v>
      </c>
      <c r="O37" s="3">
        <f t="shared" si="2"/>
      </c>
      <c r="P37" s="38" t="str">
        <f t="shared" si="3"/>
        <v>標高を入力！</v>
      </c>
      <c r="Q37" s="4">
        <f t="shared" si="4"/>
        <v>0.71</v>
      </c>
      <c r="R37" s="35">
        <f t="shared" si="5"/>
        <v>71</v>
      </c>
    </row>
    <row r="38" spans="1:18" ht="13.5">
      <c r="A38" s="109"/>
      <c r="B38" s="74"/>
      <c r="C38" s="56" t="s">
        <v>116</v>
      </c>
      <c r="D38" s="2"/>
      <c r="E38" s="24">
        <v>533</v>
      </c>
      <c r="F38" s="25">
        <v>0.0019</v>
      </c>
      <c r="G38" s="25">
        <v>0</v>
      </c>
      <c r="H38" s="25">
        <v>0</v>
      </c>
      <c r="I38" s="25">
        <v>-0.16</v>
      </c>
      <c r="J38" s="25">
        <f t="shared" si="0"/>
        <v>-0.16</v>
      </c>
      <c r="K38" s="26">
        <f t="shared" si="1"/>
        <v>-16</v>
      </c>
      <c r="L38" s="25">
        <v>105</v>
      </c>
      <c r="M38" s="27">
        <v>65</v>
      </c>
      <c r="N38" s="28">
        <v>0.7</v>
      </c>
      <c r="O38" s="3">
        <f t="shared" si="2"/>
      </c>
      <c r="P38" s="38" t="str">
        <f t="shared" si="3"/>
        <v>標高を入力！</v>
      </c>
      <c r="Q38" s="4">
        <f t="shared" si="4"/>
        <v>0.55</v>
      </c>
      <c r="R38" s="35">
        <f t="shared" si="5"/>
        <v>55.00000000000001</v>
      </c>
    </row>
    <row r="39" spans="1:18" ht="13.5">
      <c r="A39" s="109"/>
      <c r="B39" s="72" t="s">
        <v>136</v>
      </c>
      <c r="C39" s="52" t="s">
        <v>137</v>
      </c>
      <c r="D39" s="2"/>
      <c r="E39" s="24">
        <v>533</v>
      </c>
      <c r="F39" s="25">
        <v>0.0005</v>
      </c>
      <c r="G39" s="25">
        <v>6.26</v>
      </c>
      <c r="H39" s="25">
        <v>0</v>
      </c>
      <c r="I39" s="25">
        <v>0.12</v>
      </c>
      <c r="J39" s="25">
        <f>(F39*D39+G39*H39+I39)</f>
        <v>0.12</v>
      </c>
      <c r="K39" s="26">
        <f>ROUND(J39,2)*100</f>
        <v>12</v>
      </c>
      <c r="L39" s="25">
        <v>105</v>
      </c>
      <c r="M39" s="27">
        <v>65</v>
      </c>
      <c r="N39" s="28">
        <v>1.9</v>
      </c>
      <c r="O39" s="3">
        <f>IF(D39="","",IF(D39&gt;=(E39-50),IF(D39&lt;=(E39+50),Q39,ROUND((F39*D39*N39+G39*H39+I39),2)),ROUND((F39*D39*N39+G39*H39+I39),2)))</f>
      </c>
      <c r="P39" s="38" t="str">
        <f>IF(D39="","標高を入力！",O39*100)</f>
        <v>標高を入力！</v>
      </c>
      <c r="Q39" s="4">
        <f>ROUND((F39*E39*N39+G39*H39+I39),2)</f>
        <v>0.63</v>
      </c>
      <c r="R39" s="35">
        <f>Q39*100</f>
        <v>63</v>
      </c>
    </row>
    <row r="40" spans="1:18" ht="13.5">
      <c r="A40" s="110"/>
      <c r="B40" s="74"/>
      <c r="C40" s="53" t="s">
        <v>138</v>
      </c>
      <c r="D40" s="2"/>
      <c r="E40" s="24">
        <v>520</v>
      </c>
      <c r="F40" s="25">
        <v>0.0005</v>
      </c>
      <c r="G40" s="25">
        <v>6.26</v>
      </c>
      <c r="H40" s="25">
        <v>0</v>
      </c>
      <c r="I40" s="25">
        <v>0.12</v>
      </c>
      <c r="J40" s="25">
        <f>(F40*D40+G40*H40+I40)</f>
        <v>0.12</v>
      </c>
      <c r="K40" s="26">
        <f>ROUND(J40,2)*100</f>
        <v>12</v>
      </c>
      <c r="L40" s="25">
        <v>105</v>
      </c>
      <c r="M40" s="27">
        <v>65</v>
      </c>
      <c r="N40" s="28">
        <v>1.5</v>
      </c>
      <c r="O40" s="3">
        <f>IF(D40="","",IF(D40&gt;=(E40-50),IF(D40&lt;=(E40+50),Q40,ROUND((F40*D40*N40+G40*H40+I40),2)),ROUND((F40*D40*N40+G40*H40+I40),2)))</f>
      </c>
      <c r="P40" s="38" t="str">
        <f>IF(D40="","標高を入力！",O40*100)</f>
        <v>標高を入力！</v>
      </c>
      <c r="Q40" s="4">
        <f>ROUND((F40*E40*N40+G40*H40+I40),2)</f>
        <v>0.51</v>
      </c>
      <c r="R40" s="35">
        <f>Q40*100</f>
        <v>51</v>
      </c>
    </row>
    <row r="41" spans="1:18" ht="13.5">
      <c r="A41" s="105" t="s">
        <v>28</v>
      </c>
      <c r="B41" s="78" t="s">
        <v>103</v>
      </c>
      <c r="C41" s="59" t="s">
        <v>101</v>
      </c>
      <c r="D41" s="2"/>
      <c r="E41" s="24">
        <v>744</v>
      </c>
      <c r="F41" s="25">
        <v>0.0005</v>
      </c>
      <c r="G41" s="25">
        <v>6.26</v>
      </c>
      <c r="H41" s="25">
        <v>0</v>
      </c>
      <c r="I41" s="25">
        <v>0.12</v>
      </c>
      <c r="J41" s="25">
        <f t="shared" si="0"/>
        <v>0.12</v>
      </c>
      <c r="K41" s="26">
        <f t="shared" si="1"/>
        <v>12</v>
      </c>
      <c r="L41" s="25">
        <v>105</v>
      </c>
      <c r="M41" s="27">
        <v>65</v>
      </c>
      <c r="N41" s="28">
        <v>1.3</v>
      </c>
      <c r="O41" s="3">
        <f t="shared" si="2"/>
      </c>
      <c r="P41" s="38" t="str">
        <f t="shared" si="3"/>
        <v>標高を入力！</v>
      </c>
      <c r="Q41" s="4">
        <f t="shared" si="4"/>
        <v>0.6</v>
      </c>
      <c r="R41" s="35">
        <f t="shared" si="5"/>
        <v>60</v>
      </c>
    </row>
    <row r="42" spans="1:18" ht="13.5">
      <c r="A42" s="105"/>
      <c r="B42" s="80"/>
      <c r="C42" s="58" t="s">
        <v>102</v>
      </c>
      <c r="D42" s="2"/>
      <c r="E42" s="24">
        <v>780</v>
      </c>
      <c r="F42" s="25">
        <v>0.0005</v>
      </c>
      <c r="G42" s="25">
        <v>6.26</v>
      </c>
      <c r="H42" s="25">
        <v>0</v>
      </c>
      <c r="I42" s="25">
        <v>0.12</v>
      </c>
      <c r="J42" s="25">
        <f>(F42*D42+G42*H42+I42)</f>
        <v>0.12</v>
      </c>
      <c r="K42" s="26">
        <f>ROUND(J42,2)*100</f>
        <v>12</v>
      </c>
      <c r="L42" s="25">
        <v>105</v>
      </c>
      <c r="M42" s="27">
        <v>65</v>
      </c>
      <c r="N42" s="28">
        <v>1.5</v>
      </c>
      <c r="O42" s="3">
        <f>IF(D42="","",IF(D42&gt;=(E42-50),IF(D42&lt;=(E42+50),Q42,ROUND((F42*D42*N42+G42*H42+I42),2)),ROUND((F42*D42*N42+G42*H42+I42),2)))</f>
      </c>
      <c r="P42" s="38" t="str">
        <f>IF(D42="","標高を入力！",O42*100)</f>
        <v>標高を入力！</v>
      </c>
      <c r="Q42" s="4">
        <f>ROUND((F42*E42*N42+G42*H42+I42),2)</f>
        <v>0.71</v>
      </c>
      <c r="R42" s="35">
        <f>Q42*100</f>
        <v>71</v>
      </c>
    </row>
    <row r="43" spans="1:18" ht="13.5">
      <c r="A43" s="106"/>
      <c r="B43" s="45" t="s">
        <v>29</v>
      </c>
      <c r="C43" s="40"/>
      <c r="D43" s="2"/>
      <c r="E43" s="24">
        <v>855</v>
      </c>
      <c r="F43" s="25">
        <v>0.0005</v>
      </c>
      <c r="G43" s="25">
        <v>6.26</v>
      </c>
      <c r="H43" s="25">
        <v>0</v>
      </c>
      <c r="I43" s="25">
        <v>0.12</v>
      </c>
      <c r="J43" s="25">
        <f t="shared" si="0"/>
        <v>0.12</v>
      </c>
      <c r="K43" s="26">
        <f t="shared" si="1"/>
        <v>12</v>
      </c>
      <c r="L43" s="25">
        <v>105</v>
      </c>
      <c r="M43" s="27">
        <v>65</v>
      </c>
      <c r="N43" s="28">
        <v>1.3</v>
      </c>
      <c r="O43" s="3">
        <f t="shared" si="2"/>
      </c>
      <c r="P43" s="38" t="str">
        <f t="shared" si="3"/>
        <v>標高を入力！</v>
      </c>
      <c r="Q43" s="4">
        <f t="shared" si="4"/>
        <v>0.68</v>
      </c>
      <c r="R43" s="35">
        <f t="shared" si="5"/>
        <v>68</v>
      </c>
    </row>
    <row r="44" spans="1:18" ht="13.5">
      <c r="A44" s="106"/>
      <c r="B44" s="45" t="s">
        <v>30</v>
      </c>
      <c r="C44" s="40"/>
      <c r="D44" s="2"/>
      <c r="E44" s="24">
        <v>1187</v>
      </c>
      <c r="F44" s="25">
        <v>0.0005</v>
      </c>
      <c r="G44" s="25">
        <v>6.26</v>
      </c>
      <c r="H44" s="25">
        <v>0</v>
      </c>
      <c r="I44" s="25">
        <v>0.12</v>
      </c>
      <c r="J44" s="25">
        <f t="shared" si="0"/>
        <v>0.12</v>
      </c>
      <c r="K44" s="26">
        <f t="shared" si="1"/>
        <v>12</v>
      </c>
      <c r="L44" s="25">
        <v>105</v>
      </c>
      <c r="M44" s="27">
        <v>65</v>
      </c>
      <c r="N44" s="28">
        <v>0.9</v>
      </c>
      <c r="O44" s="3">
        <f t="shared" si="2"/>
      </c>
      <c r="P44" s="38" t="str">
        <f t="shared" si="3"/>
        <v>標高を入力！</v>
      </c>
      <c r="Q44" s="4">
        <f t="shared" si="4"/>
        <v>0.65</v>
      </c>
      <c r="R44" s="35">
        <f t="shared" si="5"/>
        <v>65</v>
      </c>
    </row>
    <row r="45" spans="1:18" ht="13.5">
      <c r="A45" s="106"/>
      <c r="B45" s="45" t="s">
        <v>31</v>
      </c>
      <c r="C45" s="40"/>
      <c r="D45" s="2"/>
      <c r="E45" s="24">
        <v>1039</v>
      </c>
      <c r="F45" s="25">
        <v>0.0005</v>
      </c>
      <c r="G45" s="25">
        <v>6.26</v>
      </c>
      <c r="H45" s="25">
        <v>0</v>
      </c>
      <c r="I45" s="25">
        <v>0.12</v>
      </c>
      <c r="J45" s="25">
        <f t="shared" si="0"/>
        <v>0.12</v>
      </c>
      <c r="K45" s="26">
        <f t="shared" si="1"/>
        <v>12</v>
      </c>
      <c r="L45" s="25">
        <v>105</v>
      </c>
      <c r="M45" s="27">
        <v>65</v>
      </c>
      <c r="N45" s="28">
        <v>1.1</v>
      </c>
      <c r="O45" s="3">
        <f t="shared" si="2"/>
      </c>
      <c r="P45" s="38" t="str">
        <f t="shared" si="3"/>
        <v>標高を入力！</v>
      </c>
      <c r="Q45" s="4">
        <f t="shared" si="4"/>
        <v>0.69</v>
      </c>
      <c r="R45" s="35">
        <f t="shared" si="5"/>
        <v>69</v>
      </c>
    </row>
    <row r="46" spans="1:18" ht="13.5">
      <c r="A46" s="106"/>
      <c r="B46" s="45" t="s">
        <v>32</v>
      </c>
      <c r="C46" s="40"/>
      <c r="D46" s="2"/>
      <c r="E46" s="24">
        <v>985</v>
      </c>
      <c r="F46" s="25">
        <v>0.0005</v>
      </c>
      <c r="G46" s="25">
        <v>6.26</v>
      </c>
      <c r="H46" s="25">
        <v>0</v>
      </c>
      <c r="I46" s="25">
        <v>0.12</v>
      </c>
      <c r="J46" s="25">
        <f t="shared" si="0"/>
        <v>0.12</v>
      </c>
      <c r="K46" s="26">
        <f t="shared" si="1"/>
        <v>12</v>
      </c>
      <c r="L46" s="25">
        <v>105</v>
      </c>
      <c r="M46" s="27">
        <v>65</v>
      </c>
      <c r="N46" s="28">
        <v>1.2</v>
      </c>
      <c r="O46" s="3">
        <f t="shared" si="2"/>
      </c>
      <c r="P46" s="38" t="str">
        <f t="shared" si="3"/>
        <v>標高を入力！</v>
      </c>
      <c r="Q46" s="4">
        <f t="shared" si="4"/>
        <v>0.71</v>
      </c>
      <c r="R46" s="35">
        <f t="shared" si="5"/>
        <v>71</v>
      </c>
    </row>
    <row r="47" spans="1:18" ht="13.5">
      <c r="A47" s="106"/>
      <c r="B47" s="45" t="s">
        <v>33</v>
      </c>
      <c r="C47" s="40"/>
      <c r="D47" s="2"/>
      <c r="E47" s="24">
        <v>982</v>
      </c>
      <c r="F47" s="25">
        <v>0.0005</v>
      </c>
      <c r="G47" s="25">
        <v>6.26</v>
      </c>
      <c r="H47" s="25">
        <v>0</v>
      </c>
      <c r="I47" s="25">
        <v>0.12</v>
      </c>
      <c r="J47" s="25">
        <f t="shared" si="0"/>
        <v>0.12</v>
      </c>
      <c r="K47" s="26">
        <f t="shared" si="1"/>
        <v>12</v>
      </c>
      <c r="L47" s="25">
        <v>105</v>
      </c>
      <c r="M47" s="27">
        <v>65</v>
      </c>
      <c r="N47" s="28">
        <v>1.2</v>
      </c>
      <c r="O47" s="3">
        <f t="shared" si="2"/>
      </c>
      <c r="P47" s="38" t="str">
        <f t="shared" si="3"/>
        <v>標高を入力！</v>
      </c>
      <c r="Q47" s="4">
        <f t="shared" si="4"/>
        <v>0.71</v>
      </c>
      <c r="R47" s="35">
        <f t="shared" si="5"/>
        <v>71</v>
      </c>
    </row>
    <row r="48" spans="1:18" ht="13.5">
      <c r="A48" s="105" t="s">
        <v>34</v>
      </c>
      <c r="B48" s="45" t="s">
        <v>35</v>
      </c>
      <c r="C48" s="40"/>
      <c r="D48" s="2"/>
      <c r="E48" s="24">
        <v>934</v>
      </c>
      <c r="F48" s="25">
        <v>0.0005</v>
      </c>
      <c r="G48" s="25">
        <v>6.26</v>
      </c>
      <c r="H48" s="25">
        <v>0</v>
      </c>
      <c r="I48" s="25">
        <v>0.12</v>
      </c>
      <c r="J48" s="25">
        <f t="shared" si="0"/>
        <v>0.12</v>
      </c>
      <c r="K48" s="26">
        <f t="shared" si="1"/>
        <v>12</v>
      </c>
      <c r="L48" s="25">
        <v>105</v>
      </c>
      <c r="M48" s="27">
        <v>65</v>
      </c>
      <c r="N48" s="28">
        <v>1.3</v>
      </c>
      <c r="O48" s="3">
        <f t="shared" si="2"/>
      </c>
      <c r="P48" s="38" t="str">
        <f t="shared" si="3"/>
        <v>標高を入力！</v>
      </c>
      <c r="Q48" s="4">
        <f t="shared" si="4"/>
        <v>0.73</v>
      </c>
      <c r="R48" s="35">
        <f t="shared" si="5"/>
        <v>73</v>
      </c>
    </row>
    <row r="49" spans="1:18" ht="13.5">
      <c r="A49" s="106"/>
      <c r="B49" s="45" t="s">
        <v>36</v>
      </c>
      <c r="C49" s="40"/>
      <c r="D49" s="2"/>
      <c r="E49" s="24">
        <v>838</v>
      </c>
      <c r="F49" s="25">
        <v>0.0005</v>
      </c>
      <c r="G49" s="25">
        <v>6.26</v>
      </c>
      <c r="H49" s="25">
        <v>0</v>
      </c>
      <c r="I49" s="25">
        <v>0.12</v>
      </c>
      <c r="J49" s="25">
        <f t="shared" si="0"/>
        <v>0.12</v>
      </c>
      <c r="K49" s="26">
        <f t="shared" si="1"/>
        <v>12</v>
      </c>
      <c r="L49" s="25">
        <v>105</v>
      </c>
      <c r="M49" s="27">
        <v>65</v>
      </c>
      <c r="N49" s="28">
        <v>1.5</v>
      </c>
      <c r="O49" s="3">
        <f t="shared" si="2"/>
      </c>
      <c r="P49" s="38" t="str">
        <f t="shared" si="3"/>
        <v>標高を入力！</v>
      </c>
      <c r="Q49" s="4">
        <f t="shared" si="4"/>
        <v>0.75</v>
      </c>
      <c r="R49" s="35">
        <f t="shared" si="5"/>
        <v>75</v>
      </c>
    </row>
    <row r="50" spans="1:18" ht="13.5">
      <c r="A50" s="106"/>
      <c r="B50" s="45" t="s">
        <v>37</v>
      </c>
      <c r="C50" s="40"/>
      <c r="D50" s="2"/>
      <c r="E50" s="24">
        <v>712</v>
      </c>
      <c r="F50" s="25">
        <v>0.0005</v>
      </c>
      <c r="G50" s="25">
        <v>6.26</v>
      </c>
      <c r="H50" s="25">
        <v>0</v>
      </c>
      <c r="I50" s="25">
        <v>0.12</v>
      </c>
      <c r="J50" s="25">
        <f t="shared" si="0"/>
        <v>0.12</v>
      </c>
      <c r="K50" s="26">
        <f t="shared" si="1"/>
        <v>12</v>
      </c>
      <c r="L50" s="25">
        <v>105</v>
      </c>
      <c r="M50" s="27">
        <v>65</v>
      </c>
      <c r="N50" s="28">
        <v>1</v>
      </c>
      <c r="O50" s="3">
        <f t="shared" si="2"/>
      </c>
      <c r="P50" s="38" t="str">
        <f t="shared" si="3"/>
        <v>標高を入力！</v>
      </c>
      <c r="Q50" s="4">
        <f t="shared" si="4"/>
        <v>0.48</v>
      </c>
      <c r="R50" s="35">
        <f t="shared" si="5"/>
        <v>48</v>
      </c>
    </row>
    <row r="51" spans="1:18" ht="13.5">
      <c r="A51" s="105" t="s">
        <v>38</v>
      </c>
      <c r="B51" s="72" t="s">
        <v>143</v>
      </c>
      <c r="C51" s="49" t="s">
        <v>144</v>
      </c>
      <c r="D51" s="2"/>
      <c r="E51" s="24">
        <v>677</v>
      </c>
      <c r="F51" s="25">
        <v>0.0005</v>
      </c>
      <c r="G51" s="25">
        <v>6.26</v>
      </c>
      <c r="H51" s="25">
        <v>0</v>
      </c>
      <c r="I51" s="25">
        <v>0.12</v>
      </c>
      <c r="J51" s="25">
        <f t="shared" si="0"/>
        <v>0.12</v>
      </c>
      <c r="K51" s="26">
        <f t="shared" si="1"/>
        <v>12</v>
      </c>
      <c r="L51" s="25">
        <v>105</v>
      </c>
      <c r="M51" s="27">
        <v>65</v>
      </c>
      <c r="N51" s="28">
        <v>1.1</v>
      </c>
      <c r="O51" s="3">
        <f t="shared" si="2"/>
      </c>
      <c r="P51" s="38" t="str">
        <f t="shared" si="3"/>
        <v>標高を入力！</v>
      </c>
      <c r="Q51" s="4">
        <f t="shared" si="4"/>
        <v>0.49</v>
      </c>
      <c r="R51" s="35">
        <f t="shared" si="5"/>
        <v>49</v>
      </c>
    </row>
    <row r="52" spans="1:18" ht="13.5">
      <c r="A52" s="105"/>
      <c r="B52" s="74"/>
      <c r="C52" s="50" t="s">
        <v>117</v>
      </c>
      <c r="D52" s="2"/>
      <c r="E52" s="24">
        <v>819</v>
      </c>
      <c r="F52" s="25">
        <v>0.0005</v>
      </c>
      <c r="G52" s="25">
        <v>6.26</v>
      </c>
      <c r="H52" s="25">
        <v>0</v>
      </c>
      <c r="I52" s="25">
        <v>0.12</v>
      </c>
      <c r="J52" s="25">
        <f>(F52*D52+G52*H52+I52)</f>
        <v>0.12</v>
      </c>
      <c r="K52" s="26">
        <f>ROUND(J52,2)*100</f>
        <v>12</v>
      </c>
      <c r="L52" s="25">
        <v>105</v>
      </c>
      <c r="M52" s="27">
        <v>65</v>
      </c>
      <c r="N52" s="28">
        <v>1.6</v>
      </c>
      <c r="O52" s="3">
        <f>IF(D52="","",IF(D52&gt;=(E52-50),IF(D52&lt;=(E52+50),Q52,ROUND((F52*D52*N52+G52*H52+I52),2)),ROUND((F52*D52*N52+G52*H52+I52),2)))</f>
      </c>
      <c r="P52" s="38" t="str">
        <f>IF(D52="","標高を入力！",O52*100)</f>
        <v>標高を入力！</v>
      </c>
      <c r="Q52" s="4">
        <f>ROUND((F52*E52*N52+G52*H52+I52),2)</f>
        <v>0.78</v>
      </c>
      <c r="R52" s="35">
        <f>Q52*100</f>
        <v>78</v>
      </c>
    </row>
    <row r="53" spans="1:18" ht="13.5">
      <c r="A53" s="106"/>
      <c r="B53" s="45" t="s">
        <v>39</v>
      </c>
      <c r="C53" s="40"/>
      <c r="D53" s="2"/>
      <c r="E53" s="24">
        <v>555</v>
      </c>
      <c r="F53" s="25">
        <v>0.0005</v>
      </c>
      <c r="G53" s="25">
        <v>6.26</v>
      </c>
      <c r="H53" s="25">
        <v>0</v>
      </c>
      <c r="I53" s="25">
        <v>0.12</v>
      </c>
      <c r="J53" s="25">
        <f t="shared" si="0"/>
        <v>0.12</v>
      </c>
      <c r="K53" s="26">
        <f t="shared" si="1"/>
        <v>12</v>
      </c>
      <c r="L53" s="25">
        <v>105</v>
      </c>
      <c r="M53" s="27">
        <v>65</v>
      </c>
      <c r="N53" s="28">
        <v>1.7</v>
      </c>
      <c r="O53" s="3">
        <f t="shared" si="2"/>
      </c>
      <c r="P53" s="38" t="str">
        <f t="shared" si="3"/>
        <v>標高を入力！</v>
      </c>
      <c r="Q53" s="4">
        <f t="shared" si="4"/>
        <v>0.59</v>
      </c>
      <c r="R53" s="35">
        <f t="shared" si="5"/>
        <v>59</v>
      </c>
    </row>
    <row r="54" spans="1:18" ht="13.5">
      <c r="A54" s="105" t="s">
        <v>40</v>
      </c>
      <c r="B54" s="45" t="s">
        <v>41</v>
      </c>
      <c r="C54" s="40"/>
      <c r="D54" s="2"/>
      <c r="E54" s="24">
        <v>763</v>
      </c>
      <c r="F54" s="25">
        <v>0.0005</v>
      </c>
      <c r="G54" s="25">
        <v>6.26</v>
      </c>
      <c r="H54" s="25">
        <v>0</v>
      </c>
      <c r="I54" s="25">
        <v>0.12</v>
      </c>
      <c r="J54" s="25">
        <f aca="true" t="shared" si="6" ref="J54:J79">(F54*D54+G54*H54+I54)</f>
        <v>0.12</v>
      </c>
      <c r="K54" s="26">
        <f aca="true" t="shared" si="7" ref="K54:K79">ROUND(J54,2)*100</f>
        <v>12</v>
      </c>
      <c r="L54" s="25">
        <v>105</v>
      </c>
      <c r="M54" s="27">
        <v>65</v>
      </c>
      <c r="N54" s="28">
        <v>1.6</v>
      </c>
      <c r="O54" s="3">
        <f aca="true" t="shared" si="8" ref="O54:O79">IF(D54="","",IF(D54&gt;=(E54-50),IF(D54&lt;=(E54+50),Q54,ROUND((F54*D54*N54+G54*H54+I54),2)),ROUND((F54*D54*N54+G54*H54+I54),2)))</f>
      </c>
      <c r="P54" s="38" t="str">
        <f aca="true" t="shared" si="9" ref="P54:P79">IF(D54="","標高を入力！",O54*100)</f>
        <v>標高を入力！</v>
      </c>
      <c r="Q54" s="4">
        <f aca="true" t="shared" si="10" ref="Q54:Q79">ROUND((F54*E54*N54+G54*H54+I54),2)</f>
        <v>0.73</v>
      </c>
      <c r="R54" s="35">
        <f aca="true" t="shared" si="11" ref="R54:R79">Q54*100</f>
        <v>73</v>
      </c>
    </row>
    <row r="55" spans="1:18" ht="13.5">
      <c r="A55" s="106"/>
      <c r="B55" s="45" t="s">
        <v>42</v>
      </c>
      <c r="C55" s="40"/>
      <c r="D55" s="2"/>
      <c r="E55" s="24">
        <v>977</v>
      </c>
      <c r="F55" s="25">
        <v>0.0005</v>
      </c>
      <c r="G55" s="25">
        <v>6.26</v>
      </c>
      <c r="H55" s="25">
        <v>0</v>
      </c>
      <c r="I55" s="25">
        <v>0.12</v>
      </c>
      <c r="J55" s="25">
        <f t="shared" si="6"/>
        <v>0.12</v>
      </c>
      <c r="K55" s="26">
        <f t="shared" si="7"/>
        <v>12</v>
      </c>
      <c r="L55" s="25">
        <v>105</v>
      </c>
      <c r="M55" s="27">
        <v>65</v>
      </c>
      <c r="N55" s="28">
        <v>1.3</v>
      </c>
      <c r="O55" s="3">
        <f t="shared" si="8"/>
      </c>
      <c r="P55" s="38" t="str">
        <f t="shared" si="9"/>
        <v>標高を入力！</v>
      </c>
      <c r="Q55" s="4">
        <f t="shared" si="10"/>
        <v>0.76</v>
      </c>
      <c r="R55" s="35">
        <f t="shared" si="11"/>
        <v>76</v>
      </c>
    </row>
    <row r="56" spans="1:18" ht="13.5">
      <c r="A56" s="106"/>
      <c r="B56" s="45" t="s">
        <v>43</v>
      </c>
      <c r="C56" s="40"/>
      <c r="D56" s="2"/>
      <c r="E56" s="24">
        <v>1012</v>
      </c>
      <c r="F56" s="25">
        <v>0.0005</v>
      </c>
      <c r="G56" s="25">
        <v>6.26</v>
      </c>
      <c r="H56" s="25">
        <v>0</v>
      </c>
      <c r="I56" s="25">
        <v>0.12</v>
      </c>
      <c r="J56" s="25">
        <f t="shared" si="6"/>
        <v>0.12</v>
      </c>
      <c r="K56" s="26">
        <f t="shared" si="7"/>
        <v>12</v>
      </c>
      <c r="L56" s="25">
        <v>105</v>
      </c>
      <c r="M56" s="27">
        <v>65</v>
      </c>
      <c r="N56" s="28">
        <v>1.2</v>
      </c>
      <c r="O56" s="3">
        <f t="shared" si="8"/>
      </c>
      <c r="P56" s="38" t="str">
        <f t="shared" si="9"/>
        <v>標高を入力！</v>
      </c>
      <c r="Q56" s="4">
        <f t="shared" si="10"/>
        <v>0.73</v>
      </c>
      <c r="R56" s="35">
        <f t="shared" si="11"/>
        <v>73</v>
      </c>
    </row>
    <row r="57" spans="1:18" ht="13.5">
      <c r="A57" s="106" t="s">
        <v>44</v>
      </c>
      <c r="B57" s="45" t="s">
        <v>45</v>
      </c>
      <c r="C57" s="40"/>
      <c r="D57" s="2"/>
      <c r="E57" s="24">
        <v>723</v>
      </c>
      <c r="F57" s="25">
        <v>0.0005</v>
      </c>
      <c r="G57" s="25">
        <v>6.26</v>
      </c>
      <c r="H57" s="25">
        <v>0</v>
      </c>
      <c r="I57" s="25">
        <v>0.12</v>
      </c>
      <c r="J57" s="25">
        <f t="shared" si="6"/>
        <v>0.12</v>
      </c>
      <c r="K57" s="26">
        <f t="shared" si="7"/>
        <v>12</v>
      </c>
      <c r="L57" s="25">
        <v>105</v>
      </c>
      <c r="M57" s="27">
        <v>65</v>
      </c>
      <c r="N57" s="28">
        <v>1.3</v>
      </c>
      <c r="O57" s="3">
        <f t="shared" si="8"/>
      </c>
      <c r="P57" s="38" t="str">
        <f t="shared" si="9"/>
        <v>標高を入力！</v>
      </c>
      <c r="Q57" s="4">
        <f t="shared" si="10"/>
        <v>0.59</v>
      </c>
      <c r="R57" s="35">
        <f t="shared" si="11"/>
        <v>59</v>
      </c>
    </row>
    <row r="58" spans="1:18" ht="13.5">
      <c r="A58" s="106"/>
      <c r="B58" s="45" t="s">
        <v>46</v>
      </c>
      <c r="C58" s="40"/>
      <c r="D58" s="2"/>
      <c r="E58" s="24">
        <v>708</v>
      </c>
      <c r="F58" s="25">
        <v>0.0005</v>
      </c>
      <c r="G58" s="25">
        <v>6.26</v>
      </c>
      <c r="H58" s="25">
        <v>0</v>
      </c>
      <c r="I58" s="25">
        <v>0.12</v>
      </c>
      <c r="J58" s="25">
        <f t="shared" si="6"/>
        <v>0.12</v>
      </c>
      <c r="K58" s="26">
        <f t="shared" si="7"/>
        <v>12</v>
      </c>
      <c r="L58" s="25">
        <v>105</v>
      </c>
      <c r="M58" s="27">
        <v>65</v>
      </c>
      <c r="N58" s="28">
        <v>1</v>
      </c>
      <c r="O58" s="3">
        <f t="shared" si="8"/>
      </c>
      <c r="P58" s="38" t="str">
        <f t="shared" si="9"/>
        <v>標高を入力！</v>
      </c>
      <c r="Q58" s="4">
        <f t="shared" si="10"/>
        <v>0.47</v>
      </c>
      <c r="R58" s="35">
        <f t="shared" si="11"/>
        <v>47</v>
      </c>
    </row>
    <row r="59" spans="1:18" ht="13.5">
      <c r="A59" s="106"/>
      <c r="B59" s="45" t="s">
        <v>47</v>
      </c>
      <c r="C59" s="40"/>
      <c r="D59" s="2"/>
      <c r="E59" s="24">
        <v>687</v>
      </c>
      <c r="F59" s="25">
        <v>0.0005</v>
      </c>
      <c r="G59" s="25">
        <v>6.26</v>
      </c>
      <c r="H59" s="25">
        <v>0</v>
      </c>
      <c r="I59" s="25">
        <v>0.12</v>
      </c>
      <c r="J59" s="25">
        <f t="shared" si="6"/>
        <v>0.12</v>
      </c>
      <c r="K59" s="26">
        <f t="shared" si="7"/>
        <v>12</v>
      </c>
      <c r="L59" s="25">
        <v>105</v>
      </c>
      <c r="M59" s="27">
        <v>65</v>
      </c>
      <c r="N59" s="28">
        <v>1.2</v>
      </c>
      <c r="O59" s="3">
        <f t="shared" si="8"/>
      </c>
      <c r="P59" s="38" t="str">
        <f t="shared" si="9"/>
        <v>標高を入力！</v>
      </c>
      <c r="Q59" s="4">
        <f t="shared" si="10"/>
        <v>0.53</v>
      </c>
      <c r="R59" s="35">
        <f t="shared" si="11"/>
        <v>53</v>
      </c>
    </row>
    <row r="60" spans="1:18" ht="13.5">
      <c r="A60" s="106"/>
      <c r="B60" s="45" t="s">
        <v>48</v>
      </c>
      <c r="C60" s="40"/>
      <c r="D60" s="2"/>
      <c r="E60" s="24">
        <v>695</v>
      </c>
      <c r="F60" s="25">
        <v>0.0005</v>
      </c>
      <c r="G60" s="25">
        <v>6.26</v>
      </c>
      <c r="H60" s="25">
        <v>0</v>
      </c>
      <c r="I60" s="25">
        <v>0.12</v>
      </c>
      <c r="J60" s="25">
        <f t="shared" si="6"/>
        <v>0.12</v>
      </c>
      <c r="K60" s="26">
        <f t="shared" si="7"/>
        <v>12</v>
      </c>
      <c r="L60" s="25">
        <v>105</v>
      </c>
      <c r="M60" s="27">
        <v>65</v>
      </c>
      <c r="N60" s="28">
        <v>1</v>
      </c>
      <c r="O60" s="3">
        <f t="shared" si="8"/>
      </c>
      <c r="P60" s="38" t="str">
        <f t="shared" si="9"/>
        <v>標高を入力！</v>
      </c>
      <c r="Q60" s="4">
        <f t="shared" si="10"/>
        <v>0.47</v>
      </c>
      <c r="R60" s="35">
        <f t="shared" si="11"/>
        <v>47</v>
      </c>
    </row>
    <row r="61" spans="1:18" ht="13.5">
      <c r="A61" s="106"/>
      <c r="B61" s="45" t="s">
        <v>49</v>
      </c>
      <c r="C61" s="40"/>
      <c r="D61" s="2"/>
      <c r="E61" s="24">
        <v>602</v>
      </c>
      <c r="F61" s="25">
        <v>0.0005</v>
      </c>
      <c r="G61" s="25">
        <v>6.26</v>
      </c>
      <c r="H61" s="25">
        <v>0</v>
      </c>
      <c r="I61" s="25">
        <v>0.12</v>
      </c>
      <c r="J61" s="25">
        <f t="shared" si="6"/>
        <v>0.12</v>
      </c>
      <c r="K61" s="26">
        <f t="shared" si="7"/>
        <v>12</v>
      </c>
      <c r="L61" s="25">
        <v>105</v>
      </c>
      <c r="M61" s="27">
        <v>65</v>
      </c>
      <c r="N61" s="28">
        <v>1.2</v>
      </c>
      <c r="O61" s="3">
        <f t="shared" si="8"/>
      </c>
      <c r="P61" s="38" t="str">
        <f t="shared" si="9"/>
        <v>標高を入力！</v>
      </c>
      <c r="Q61" s="4">
        <f t="shared" si="10"/>
        <v>0.48</v>
      </c>
      <c r="R61" s="35">
        <f t="shared" si="11"/>
        <v>48</v>
      </c>
    </row>
    <row r="62" spans="1:18" ht="13.5">
      <c r="A62" s="106"/>
      <c r="B62" s="45" t="s">
        <v>50</v>
      </c>
      <c r="C62" s="40"/>
      <c r="D62" s="2"/>
      <c r="E62" s="24">
        <v>637</v>
      </c>
      <c r="F62" s="25">
        <v>0.0005</v>
      </c>
      <c r="G62" s="25">
        <v>6.26</v>
      </c>
      <c r="H62" s="25">
        <v>0</v>
      </c>
      <c r="I62" s="25">
        <v>0.12</v>
      </c>
      <c r="J62" s="25">
        <f t="shared" si="6"/>
        <v>0.12</v>
      </c>
      <c r="K62" s="26">
        <f t="shared" si="7"/>
        <v>12</v>
      </c>
      <c r="L62" s="25">
        <v>105</v>
      </c>
      <c r="M62" s="27">
        <v>65</v>
      </c>
      <c r="N62" s="28">
        <v>1.5</v>
      </c>
      <c r="O62" s="3">
        <f t="shared" si="8"/>
      </c>
      <c r="P62" s="38" t="str">
        <f t="shared" si="9"/>
        <v>標高を入力！</v>
      </c>
      <c r="Q62" s="4">
        <f t="shared" si="10"/>
        <v>0.6</v>
      </c>
      <c r="R62" s="35">
        <f t="shared" si="11"/>
        <v>60</v>
      </c>
    </row>
    <row r="63" spans="1:18" ht="13.5">
      <c r="A63" s="105" t="s">
        <v>51</v>
      </c>
      <c r="B63" s="45" t="s">
        <v>52</v>
      </c>
      <c r="C63" s="40"/>
      <c r="D63" s="2"/>
      <c r="E63" s="24">
        <v>542</v>
      </c>
      <c r="F63" s="25">
        <v>0.0005</v>
      </c>
      <c r="G63" s="25">
        <v>6.26</v>
      </c>
      <c r="H63" s="25">
        <v>0</v>
      </c>
      <c r="I63" s="25">
        <v>0.12</v>
      </c>
      <c r="J63" s="25">
        <f t="shared" si="6"/>
        <v>0.12</v>
      </c>
      <c r="K63" s="26">
        <f t="shared" si="7"/>
        <v>12</v>
      </c>
      <c r="L63" s="25">
        <v>105</v>
      </c>
      <c r="M63" s="27">
        <v>65</v>
      </c>
      <c r="N63" s="28">
        <v>1.6</v>
      </c>
      <c r="O63" s="3">
        <f t="shared" si="8"/>
      </c>
      <c r="P63" s="38" t="str">
        <f t="shared" si="9"/>
        <v>標高を入力！</v>
      </c>
      <c r="Q63" s="4">
        <f t="shared" si="10"/>
        <v>0.55</v>
      </c>
      <c r="R63" s="35">
        <f t="shared" si="11"/>
        <v>55.00000000000001</v>
      </c>
    </row>
    <row r="64" spans="1:18" ht="13.5">
      <c r="A64" s="106"/>
      <c r="B64" s="45" t="s">
        <v>53</v>
      </c>
      <c r="C64" s="40"/>
      <c r="D64" s="2"/>
      <c r="E64" s="24">
        <v>504</v>
      </c>
      <c r="F64" s="25">
        <v>0.0005</v>
      </c>
      <c r="G64" s="25">
        <v>6.26</v>
      </c>
      <c r="H64" s="25">
        <v>0</v>
      </c>
      <c r="I64" s="25">
        <v>0.12</v>
      </c>
      <c r="J64" s="25">
        <f t="shared" si="6"/>
        <v>0.12</v>
      </c>
      <c r="K64" s="26">
        <f t="shared" si="7"/>
        <v>12</v>
      </c>
      <c r="L64" s="25">
        <v>105</v>
      </c>
      <c r="M64" s="27">
        <v>65</v>
      </c>
      <c r="N64" s="28">
        <v>1.7</v>
      </c>
      <c r="O64" s="3">
        <f t="shared" si="8"/>
      </c>
      <c r="P64" s="38" t="str">
        <f t="shared" si="9"/>
        <v>標高を入力！</v>
      </c>
      <c r="Q64" s="4">
        <f t="shared" si="10"/>
        <v>0.55</v>
      </c>
      <c r="R64" s="35">
        <f t="shared" si="11"/>
        <v>55.00000000000001</v>
      </c>
    </row>
    <row r="65" spans="1:18" ht="13.5">
      <c r="A65" s="106"/>
      <c r="B65" s="45" t="s">
        <v>54</v>
      </c>
      <c r="C65" s="40"/>
      <c r="D65" s="2"/>
      <c r="E65" s="24">
        <v>507</v>
      </c>
      <c r="F65" s="25">
        <v>0.0005</v>
      </c>
      <c r="G65" s="25">
        <v>6.26</v>
      </c>
      <c r="H65" s="25">
        <v>0</v>
      </c>
      <c r="I65" s="25">
        <v>0.12</v>
      </c>
      <c r="J65" s="25">
        <f t="shared" si="6"/>
        <v>0.12</v>
      </c>
      <c r="K65" s="26">
        <f t="shared" si="7"/>
        <v>12</v>
      </c>
      <c r="L65" s="25">
        <v>105</v>
      </c>
      <c r="M65" s="27">
        <v>65</v>
      </c>
      <c r="N65" s="28">
        <v>1.9</v>
      </c>
      <c r="O65" s="3">
        <f t="shared" si="8"/>
      </c>
      <c r="P65" s="38" t="str">
        <f t="shared" si="9"/>
        <v>標高を入力！</v>
      </c>
      <c r="Q65" s="4">
        <f t="shared" si="10"/>
        <v>0.6</v>
      </c>
      <c r="R65" s="35">
        <f t="shared" si="11"/>
        <v>60</v>
      </c>
    </row>
    <row r="66" spans="1:18" ht="13.5">
      <c r="A66" s="106"/>
      <c r="B66" s="72" t="s">
        <v>55</v>
      </c>
      <c r="C66" s="52" t="s">
        <v>135</v>
      </c>
      <c r="D66" s="2"/>
      <c r="E66" s="24">
        <v>763</v>
      </c>
      <c r="F66" s="25">
        <v>0.0005</v>
      </c>
      <c r="G66" s="25">
        <v>6.26</v>
      </c>
      <c r="H66" s="25">
        <v>0</v>
      </c>
      <c r="I66" s="25">
        <v>0.12</v>
      </c>
      <c r="J66" s="25">
        <f t="shared" si="6"/>
        <v>0.12</v>
      </c>
      <c r="K66" s="26">
        <f t="shared" si="7"/>
        <v>12</v>
      </c>
      <c r="L66" s="25">
        <v>105</v>
      </c>
      <c r="M66" s="27">
        <v>65</v>
      </c>
      <c r="N66" s="28">
        <v>1.5</v>
      </c>
      <c r="O66" s="3">
        <f t="shared" si="8"/>
      </c>
      <c r="P66" s="38" t="str">
        <f t="shared" si="9"/>
        <v>標高を入力！</v>
      </c>
      <c r="Q66" s="4">
        <f t="shared" si="10"/>
        <v>0.69</v>
      </c>
      <c r="R66" s="35">
        <f t="shared" si="11"/>
        <v>69</v>
      </c>
    </row>
    <row r="67" spans="1:18" ht="13.5">
      <c r="A67" s="106"/>
      <c r="B67" s="73"/>
      <c r="C67" s="57" t="s">
        <v>132</v>
      </c>
      <c r="D67" s="2"/>
      <c r="E67" s="24">
        <v>955</v>
      </c>
      <c r="F67" s="25">
        <v>0.0005</v>
      </c>
      <c r="G67" s="25">
        <v>6.26</v>
      </c>
      <c r="H67" s="25">
        <v>0</v>
      </c>
      <c r="I67" s="25">
        <v>0.12</v>
      </c>
      <c r="J67" s="25">
        <f>(F67*D67+G67*H67+I67)</f>
        <v>0.12</v>
      </c>
      <c r="K67" s="26">
        <f>ROUND(J67,2)*100</f>
        <v>12</v>
      </c>
      <c r="L67" s="25">
        <v>105</v>
      </c>
      <c r="M67" s="27">
        <v>65</v>
      </c>
      <c r="N67" s="28">
        <v>1</v>
      </c>
      <c r="O67" s="3">
        <f>IF(D67="","",IF(D67&gt;=(E67-50),IF(D67&lt;=(E67+50),Q67,ROUND((F67*D67*N67+G67*H67+I67),2)),ROUND((F67*D67*N67+G67*H67+I67),2)))</f>
      </c>
      <c r="P67" s="38" t="str">
        <f>IF(D67="","標高を入力！",O67*100)</f>
        <v>標高を入力！</v>
      </c>
      <c r="Q67" s="4">
        <f>ROUND((F67*E67*N67+G67*H67+I67),2)</f>
        <v>0.6</v>
      </c>
      <c r="R67" s="35">
        <f>Q67*100</f>
        <v>60</v>
      </c>
    </row>
    <row r="68" spans="1:18" ht="13.5">
      <c r="A68" s="106"/>
      <c r="B68" s="74"/>
      <c r="C68" s="56" t="s">
        <v>98</v>
      </c>
      <c r="D68" s="2"/>
      <c r="E68" s="24">
        <v>557</v>
      </c>
      <c r="F68" s="25">
        <v>0.0005</v>
      </c>
      <c r="G68" s="25">
        <v>6.26</v>
      </c>
      <c r="H68" s="25">
        <v>0</v>
      </c>
      <c r="I68" s="25">
        <v>0.12</v>
      </c>
      <c r="J68" s="25">
        <f t="shared" si="6"/>
        <v>0.12</v>
      </c>
      <c r="K68" s="26">
        <f t="shared" si="7"/>
        <v>12</v>
      </c>
      <c r="L68" s="25">
        <v>105</v>
      </c>
      <c r="M68" s="27">
        <v>65</v>
      </c>
      <c r="N68" s="28">
        <v>1.7</v>
      </c>
      <c r="O68" s="3">
        <f t="shared" si="8"/>
      </c>
      <c r="P68" s="38" t="str">
        <f t="shared" si="9"/>
        <v>標高を入力！</v>
      </c>
      <c r="Q68" s="4">
        <f t="shared" si="10"/>
        <v>0.59</v>
      </c>
      <c r="R68" s="35">
        <f t="shared" si="11"/>
        <v>59</v>
      </c>
    </row>
    <row r="69" spans="1:18" ht="13.5">
      <c r="A69" s="106"/>
      <c r="B69" s="45" t="s">
        <v>56</v>
      </c>
      <c r="C69" s="40"/>
      <c r="D69" s="2"/>
      <c r="E69" s="24">
        <v>922</v>
      </c>
      <c r="F69" s="25">
        <v>0.0005</v>
      </c>
      <c r="G69" s="25">
        <v>6.26</v>
      </c>
      <c r="H69" s="25">
        <v>0</v>
      </c>
      <c r="I69" s="25">
        <v>0.12</v>
      </c>
      <c r="J69" s="25">
        <f t="shared" si="6"/>
        <v>0.12</v>
      </c>
      <c r="K69" s="26">
        <f t="shared" si="7"/>
        <v>12</v>
      </c>
      <c r="L69" s="25">
        <v>105</v>
      </c>
      <c r="M69" s="27">
        <v>65</v>
      </c>
      <c r="N69" s="28">
        <v>1.2</v>
      </c>
      <c r="O69" s="3">
        <f t="shared" si="8"/>
      </c>
      <c r="P69" s="38" t="str">
        <f t="shared" si="9"/>
        <v>標高を入力！</v>
      </c>
      <c r="Q69" s="4">
        <f t="shared" si="10"/>
        <v>0.67</v>
      </c>
      <c r="R69" s="35">
        <f t="shared" si="11"/>
        <v>67</v>
      </c>
    </row>
    <row r="70" spans="1:18" ht="13.5">
      <c r="A70" s="106"/>
      <c r="B70" s="45" t="s">
        <v>57</v>
      </c>
      <c r="C70" s="40"/>
      <c r="D70" s="2"/>
      <c r="E70" s="24">
        <v>603</v>
      </c>
      <c r="F70" s="25">
        <v>0.0005</v>
      </c>
      <c r="G70" s="25">
        <v>6.26</v>
      </c>
      <c r="H70" s="25">
        <v>0</v>
      </c>
      <c r="I70" s="25">
        <v>0.12</v>
      </c>
      <c r="J70" s="25">
        <f t="shared" si="6"/>
        <v>0.12</v>
      </c>
      <c r="K70" s="26">
        <f t="shared" si="7"/>
        <v>12</v>
      </c>
      <c r="L70" s="25">
        <v>105</v>
      </c>
      <c r="M70" s="27">
        <v>65</v>
      </c>
      <c r="N70" s="28">
        <v>1.6</v>
      </c>
      <c r="O70" s="3">
        <f t="shared" si="8"/>
      </c>
      <c r="P70" s="38" t="str">
        <f t="shared" si="9"/>
        <v>標高を入力！</v>
      </c>
      <c r="Q70" s="4">
        <f t="shared" si="10"/>
        <v>0.6</v>
      </c>
      <c r="R70" s="35">
        <f t="shared" si="11"/>
        <v>60</v>
      </c>
    </row>
    <row r="71" spans="1:18" ht="13.5">
      <c r="A71" s="106"/>
      <c r="B71" s="45" t="s">
        <v>58</v>
      </c>
      <c r="C71" s="40"/>
      <c r="D71" s="2"/>
      <c r="E71" s="24">
        <v>484</v>
      </c>
      <c r="F71" s="25">
        <v>0.0005</v>
      </c>
      <c r="G71" s="25">
        <v>6.26</v>
      </c>
      <c r="H71" s="25">
        <v>0</v>
      </c>
      <c r="I71" s="25">
        <v>0.12</v>
      </c>
      <c r="J71" s="25">
        <f t="shared" si="6"/>
        <v>0.12</v>
      </c>
      <c r="K71" s="26">
        <f t="shared" si="7"/>
        <v>12</v>
      </c>
      <c r="L71" s="25">
        <v>105</v>
      </c>
      <c r="M71" s="27">
        <v>65</v>
      </c>
      <c r="N71" s="28">
        <v>1.9</v>
      </c>
      <c r="O71" s="3">
        <f t="shared" si="8"/>
      </c>
      <c r="P71" s="38" t="str">
        <f t="shared" si="9"/>
        <v>標高を入力！</v>
      </c>
      <c r="Q71" s="4">
        <f t="shared" si="10"/>
        <v>0.58</v>
      </c>
      <c r="R71" s="35">
        <f t="shared" si="11"/>
        <v>57.99999999999999</v>
      </c>
    </row>
    <row r="72" spans="1:18" ht="13.5">
      <c r="A72" s="106"/>
      <c r="B72" s="45" t="s">
        <v>59</v>
      </c>
      <c r="C72" s="40"/>
      <c r="D72" s="2"/>
      <c r="E72" s="24">
        <v>823</v>
      </c>
      <c r="F72" s="25">
        <v>0.0005</v>
      </c>
      <c r="G72" s="25">
        <v>6.26</v>
      </c>
      <c r="H72" s="25">
        <v>0</v>
      </c>
      <c r="I72" s="25">
        <v>0.12</v>
      </c>
      <c r="J72" s="25">
        <f t="shared" si="6"/>
        <v>0.12</v>
      </c>
      <c r="K72" s="26">
        <f t="shared" si="7"/>
        <v>12</v>
      </c>
      <c r="L72" s="25">
        <v>105</v>
      </c>
      <c r="M72" s="27">
        <v>65</v>
      </c>
      <c r="N72" s="28">
        <v>1.2</v>
      </c>
      <c r="O72" s="3">
        <f t="shared" si="8"/>
      </c>
      <c r="P72" s="38" t="str">
        <f t="shared" si="9"/>
        <v>標高を入力！</v>
      </c>
      <c r="Q72" s="4">
        <f t="shared" si="10"/>
        <v>0.61</v>
      </c>
      <c r="R72" s="35">
        <f t="shared" si="11"/>
        <v>61</v>
      </c>
    </row>
    <row r="73" spans="1:18" ht="13.5">
      <c r="A73" s="106"/>
      <c r="B73" s="45" t="s">
        <v>60</v>
      </c>
      <c r="C73" s="40"/>
      <c r="D73" s="2"/>
      <c r="E73" s="24">
        <v>308</v>
      </c>
      <c r="F73" s="25">
        <v>0.0005</v>
      </c>
      <c r="G73" s="25">
        <v>6.26</v>
      </c>
      <c r="H73" s="25">
        <v>0</v>
      </c>
      <c r="I73" s="25">
        <v>0.12</v>
      </c>
      <c r="J73" s="25">
        <f t="shared" si="6"/>
        <v>0.12</v>
      </c>
      <c r="K73" s="26">
        <f t="shared" si="7"/>
        <v>12</v>
      </c>
      <c r="L73" s="25">
        <v>105</v>
      </c>
      <c r="M73" s="27">
        <v>65</v>
      </c>
      <c r="N73" s="28">
        <v>3</v>
      </c>
      <c r="O73" s="3">
        <f t="shared" si="8"/>
      </c>
      <c r="P73" s="38" t="str">
        <f t="shared" si="9"/>
        <v>標高を入力！</v>
      </c>
      <c r="Q73" s="4">
        <f t="shared" si="10"/>
        <v>0.58</v>
      </c>
      <c r="R73" s="35">
        <f t="shared" si="11"/>
        <v>57.99999999999999</v>
      </c>
    </row>
    <row r="74" spans="1:18" ht="13.5">
      <c r="A74" s="106"/>
      <c r="B74" s="45" t="s">
        <v>61</v>
      </c>
      <c r="C74" s="40"/>
      <c r="D74" s="2"/>
      <c r="E74" s="24">
        <v>786</v>
      </c>
      <c r="F74" s="25">
        <v>0.0005</v>
      </c>
      <c r="G74" s="25">
        <v>6.26</v>
      </c>
      <c r="H74" s="25">
        <v>0</v>
      </c>
      <c r="I74" s="25">
        <v>0.12</v>
      </c>
      <c r="J74" s="25">
        <f t="shared" si="6"/>
        <v>0.12</v>
      </c>
      <c r="K74" s="26">
        <f t="shared" si="7"/>
        <v>12</v>
      </c>
      <c r="L74" s="25">
        <v>105</v>
      </c>
      <c r="M74" s="27">
        <v>65</v>
      </c>
      <c r="N74" s="28">
        <v>1.2</v>
      </c>
      <c r="O74" s="3">
        <f t="shared" si="8"/>
      </c>
      <c r="P74" s="38" t="str">
        <f t="shared" si="9"/>
        <v>標高を入力！</v>
      </c>
      <c r="Q74" s="4">
        <f t="shared" si="10"/>
        <v>0.59</v>
      </c>
      <c r="R74" s="35">
        <f t="shared" si="11"/>
        <v>59</v>
      </c>
    </row>
    <row r="75" spans="1:18" ht="13.5">
      <c r="A75" s="106"/>
      <c r="B75" s="45" t="s">
        <v>62</v>
      </c>
      <c r="C75" s="40"/>
      <c r="D75" s="2"/>
      <c r="E75" s="24">
        <v>411</v>
      </c>
      <c r="F75" s="25">
        <v>0.0005</v>
      </c>
      <c r="G75" s="25">
        <v>6.26</v>
      </c>
      <c r="H75" s="25">
        <v>0</v>
      </c>
      <c r="I75" s="25">
        <v>0.12</v>
      </c>
      <c r="J75" s="25">
        <f t="shared" si="6"/>
        <v>0.12</v>
      </c>
      <c r="K75" s="26">
        <f t="shared" si="7"/>
        <v>12</v>
      </c>
      <c r="L75" s="25">
        <v>105</v>
      </c>
      <c r="M75" s="27">
        <v>65</v>
      </c>
      <c r="N75" s="28">
        <v>2</v>
      </c>
      <c r="O75" s="3">
        <f t="shared" si="8"/>
      </c>
      <c r="P75" s="38" t="str">
        <f t="shared" si="9"/>
        <v>標高を入力！</v>
      </c>
      <c r="Q75" s="4">
        <f t="shared" si="10"/>
        <v>0.53</v>
      </c>
      <c r="R75" s="35">
        <f t="shared" si="11"/>
        <v>53</v>
      </c>
    </row>
    <row r="76" spans="1:18" ht="13.5">
      <c r="A76" s="106"/>
      <c r="B76" s="45" t="s">
        <v>63</v>
      </c>
      <c r="C76" s="40"/>
      <c r="D76" s="2"/>
      <c r="E76" s="24">
        <v>426</v>
      </c>
      <c r="F76" s="25">
        <v>0.0005</v>
      </c>
      <c r="G76" s="25">
        <v>6.26</v>
      </c>
      <c r="H76" s="25">
        <v>0</v>
      </c>
      <c r="I76" s="25">
        <v>0.12</v>
      </c>
      <c r="J76" s="25">
        <f t="shared" si="6"/>
        <v>0.12</v>
      </c>
      <c r="K76" s="26">
        <f t="shared" si="7"/>
        <v>12</v>
      </c>
      <c r="L76" s="25">
        <v>105</v>
      </c>
      <c r="M76" s="27">
        <v>65</v>
      </c>
      <c r="N76" s="28">
        <v>2</v>
      </c>
      <c r="O76" s="3">
        <f t="shared" si="8"/>
      </c>
      <c r="P76" s="38" t="str">
        <f t="shared" si="9"/>
        <v>標高を入力！</v>
      </c>
      <c r="Q76" s="4">
        <f t="shared" si="10"/>
        <v>0.55</v>
      </c>
      <c r="R76" s="35">
        <f t="shared" si="11"/>
        <v>55.00000000000001</v>
      </c>
    </row>
    <row r="77" spans="1:18" ht="13.5">
      <c r="A77" s="106"/>
      <c r="B77" s="45" t="s">
        <v>64</v>
      </c>
      <c r="C77" s="40"/>
      <c r="D77" s="2"/>
      <c r="E77" s="24">
        <v>670</v>
      </c>
      <c r="F77" s="25">
        <v>0.0005</v>
      </c>
      <c r="G77" s="25">
        <v>6.26</v>
      </c>
      <c r="H77" s="25">
        <v>0</v>
      </c>
      <c r="I77" s="25">
        <v>0.12</v>
      </c>
      <c r="J77" s="25">
        <f t="shared" si="6"/>
        <v>0.12</v>
      </c>
      <c r="K77" s="26">
        <f t="shared" si="7"/>
        <v>12</v>
      </c>
      <c r="L77" s="25">
        <v>105</v>
      </c>
      <c r="M77" s="27">
        <v>65</v>
      </c>
      <c r="N77" s="28">
        <v>1.5</v>
      </c>
      <c r="O77" s="3">
        <f t="shared" si="8"/>
      </c>
      <c r="P77" s="38" t="str">
        <f t="shared" si="9"/>
        <v>標高を入力！</v>
      </c>
      <c r="Q77" s="4">
        <f t="shared" si="10"/>
        <v>0.62</v>
      </c>
      <c r="R77" s="35">
        <f t="shared" si="11"/>
        <v>62</v>
      </c>
    </row>
    <row r="78" spans="1:18" ht="13.5">
      <c r="A78" s="111" t="s">
        <v>139</v>
      </c>
      <c r="B78" s="45" t="s">
        <v>65</v>
      </c>
      <c r="C78" s="40"/>
      <c r="D78" s="2"/>
      <c r="E78" s="24">
        <v>713</v>
      </c>
      <c r="F78" s="25">
        <v>0.0019</v>
      </c>
      <c r="G78" s="25">
        <v>0</v>
      </c>
      <c r="H78" s="25">
        <v>0</v>
      </c>
      <c r="I78" s="25">
        <v>-0.16</v>
      </c>
      <c r="J78" s="25">
        <f t="shared" si="6"/>
        <v>-0.16</v>
      </c>
      <c r="K78" s="26">
        <f t="shared" si="7"/>
        <v>-16</v>
      </c>
      <c r="L78" s="25">
        <v>105</v>
      </c>
      <c r="M78" s="27">
        <v>65</v>
      </c>
      <c r="N78" s="28">
        <v>0.6</v>
      </c>
      <c r="O78" s="3">
        <f t="shared" si="8"/>
      </c>
      <c r="P78" s="38" t="str">
        <f t="shared" si="9"/>
        <v>標高を入力！</v>
      </c>
      <c r="Q78" s="4">
        <f t="shared" si="10"/>
        <v>0.65</v>
      </c>
      <c r="R78" s="35">
        <f t="shared" si="11"/>
        <v>65</v>
      </c>
    </row>
    <row r="79" spans="1:18" ht="13.5">
      <c r="A79" s="111"/>
      <c r="B79" s="45" t="s">
        <v>66</v>
      </c>
      <c r="C79" s="40"/>
      <c r="D79" s="2"/>
      <c r="E79" s="24">
        <v>412</v>
      </c>
      <c r="F79" s="25">
        <v>0.0019</v>
      </c>
      <c r="G79" s="25">
        <v>0</v>
      </c>
      <c r="H79" s="25">
        <v>0</v>
      </c>
      <c r="I79" s="25">
        <v>-0.16</v>
      </c>
      <c r="J79" s="25">
        <f t="shared" si="6"/>
        <v>-0.16</v>
      </c>
      <c r="K79" s="26">
        <f t="shared" si="7"/>
        <v>-16</v>
      </c>
      <c r="L79" s="25">
        <v>105</v>
      </c>
      <c r="M79" s="27">
        <v>65</v>
      </c>
      <c r="N79" s="28">
        <v>1.1</v>
      </c>
      <c r="O79" s="3">
        <f t="shared" si="8"/>
      </c>
      <c r="P79" s="38" t="str">
        <f t="shared" si="9"/>
        <v>標高を入力！</v>
      </c>
      <c r="Q79" s="4">
        <f t="shared" si="10"/>
        <v>0.7</v>
      </c>
      <c r="R79" s="35">
        <f t="shared" si="11"/>
        <v>70</v>
      </c>
    </row>
    <row r="80" spans="1:18" ht="13.5">
      <c r="A80" s="111"/>
      <c r="B80" s="72" t="s">
        <v>125</v>
      </c>
      <c r="C80" s="49" t="s">
        <v>126</v>
      </c>
      <c r="D80" s="2"/>
      <c r="E80" s="24">
        <v>758</v>
      </c>
      <c r="F80" s="25">
        <v>0.0019</v>
      </c>
      <c r="G80" s="25">
        <v>0</v>
      </c>
      <c r="H80" s="25">
        <v>0</v>
      </c>
      <c r="I80" s="25">
        <v>-0.16</v>
      </c>
      <c r="J80" s="25">
        <f aca="true" t="shared" si="12" ref="J80:J102">(F80*D80+G80*H80+I80)</f>
        <v>-0.16</v>
      </c>
      <c r="K80" s="26">
        <f aca="true" t="shared" si="13" ref="K80:K102">ROUND(J80,2)*100</f>
        <v>-16</v>
      </c>
      <c r="L80" s="25">
        <v>105</v>
      </c>
      <c r="M80" s="27">
        <v>65</v>
      </c>
      <c r="N80" s="28">
        <v>0.5</v>
      </c>
      <c r="O80" s="3">
        <f aca="true" t="shared" si="14" ref="O80:O102">IF(D80="","",IF(D80&gt;=(E80-50),IF(D80&lt;=(E80+50),Q80,ROUND((F80*D80*N80+G80*H80+I80),2)),ROUND((F80*D80*N80+G80*H80+I80),2)))</f>
      </c>
      <c r="P80" s="38" t="str">
        <f aca="true" t="shared" si="15" ref="P80:P100">IF(D80="","標高を入力！",O80*100)</f>
        <v>標高を入力！</v>
      </c>
      <c r="Q80" s="4">
        <f aca="true" t="shared" si="16" ref="Q80:Q102">ROUND((F80*E80*N80+G80*H80+I80),2)</f>
        <v>0.56</v>
      </c>
      <c r="R80" s="35">
        <f aca="true" t="shared" si="17" ref="R80:R100">Q80*100</f>
        <v>56.00000000000001</v>
      </c>
    </row>
    <row r="81" spans="1:18" ht="13.5">
      <c r="A81" s="111"/>
      <c r="B81" s="73"/>
      <c r="C81" s="57" t="s">
        <v>127</v>
      </c>
      <c r="D81" s="2"/>
      <c r="E81" s="24">
        <v>870</v>
      </c>
      <c r="F81" s="25">
        <v>0.0019</v>
      </c>
      <c r="G81" s="25">
        <v>0</v>
      </c>
      <c r="H81" s="25">
        <v>0</v>
      </c>
      <c r="I81" s="25">
        <v>-0.16</v>
      </c>
      <c r="J81" s="25">
        <f t="shared" si="12"/>
        <v>-0.16</v>
      </c>
      <c r="K81" s="26">
        <f t="shared" si="13"/>
        <v>-16</v>
      </c>
      <c r="L81" s="25">
        <v>105</v>
      </c>
      <c r="M81" s="27">
        <v>65</v>
      </c>
      <c r="N81" s="28">
        <v>0.6</v>
      </c>
      <c r="O81" s="3">
        <f t="shared" si="14"/>
      </c>
      <c r="P81" s="38" t="str">
        <f t="shared" si="15"/>
        <v>標高を入力！</v>
      </c>
      <c r="Q81" s="4">
        <f t="shared" si="16"/>
        <v>0.83</v>
      </c>
      <c r="R81" s="35">
        <f t="shared" si="17"/>
        <v>83</v>
      </c>
    </row>
    <row r="82" spans="1:18" ht="13.5">
      <c r="A82" s="111"/>
      <c r="B82" s="73"/>
      <c r="C82" s="63" t="s">
        <v>128</v>
      </c>
      <c r="D82" s="2"/>
      <c r="E82" s="24">
        <v>1108</v>
      </c>
      <c r="F82" s="25">
        <v>0.0019</v>
      </c>
      <c r="G82" s="25">
        <v>0</v>
      </c>
      <c r="H82" s="25">
        <v>0</v>
      </c>
      <c r="I82" s="25">
        <v>-0.16</v>
      </c>
      <c r="J82" s="25">
        <f t="shared" si="12"/>
        <v>-0.16</v>
      </c>
      <c r="K82" s="26">
        <f t="shared" si="13"/>
        <v>-16</v>
      </c>
      <c r="L82" s="25">
        <v>105</v>
      </c>
      <c r="M82" s="27">
        <v>65</v>
      </c>
      <c r="N82" s="28">
        <v>0.5</v>
      </c>
      <c r="O82" s="3">
        <f t="shared" si="14"/>
      </c>
      <c r="P82" s="38" t="str">
        <f t="shared" si="15"/>
        <v>標高を入力！</v>
      </c>
      <c r="Q82" s="4">
        <f t="shared" si="16"/>
        <v>0.89</v>
      </c>
      <c r="R82" s="35">
        <f t="shared" si="17"/>
        <v>89</v>
      </c>
    </row>
    <row r="83" spans="1:18" ht="13.5">
      <c r="A83" s="111"/>
      <c r="B83" s="74"/>
      <c r="C83" s="50" t="s">
        <v>129</v>
      </c>
      <c r="D83" s="2"/>
      <c r="E83" s="24">
        <v>802</v>
      </c>
      <c r="F83" s="25">
        <v>0.0019</v>
      </c>
      <c r="G83" s="25">
        <v>0</v>
      </c>
      <c r="H83" s="25">
        <v>0</v>
      </c>
      <c r="I83" s="25">
        <v>-0.16</v>
      </c>
      <c r="J83" s="25">
        <f t="shared" si="12"/>
        <v>-0.16</v>
      </c>
      <c r="K83" s="26">
        <f t="shared" si="13"/>
        <v>-16</v>
      </c>
      <c r="L83" s="25">
        <v>105</v>
      </c>
      <c r="M83" s="27">
        <v>65</v>
      </c>
      <c r="N83" s="28">
        <v>0.6</v>
      </c>
      <c r="O83" s="3">
        <f t="shared" si="14"/>
      </c>
      <c r="P83" s="38" t="str">
        <f t="shared" si="15"/>
        <v>標高を入力！</v>
      </c>
      <c r="Q83" s="4">
        <f t="shared" si="16"/>
        <v>0.75</v>
      </c>
      <c r="R83" s="35">
        <f t="shared" si="17"/>
        <v>75</v>
      </c>
    </row>
    <row r="84" spans="1:18" ht="13.5">
      <c r="A84" s="111"/>
      <c r="B84" s="45" t="s">
        <v>67</v>
      </c>
      <c r="C84" s="40"/>
      <c r="D84" s="2"/>
      <c r="E84" s="24">
        <v>923</v>
      </c>
      <c r="F84" s="25">
        <v>0.0019</v>
      </c>
      <c r="G84" s="25">
        <v>0</v>
      </c>
      <c r="H84" s="25">
        <v>0</v>
      </c>
      <c r="I84" s="25">
        <v>-0.16</v>
      </c>
      <c r="J84" s="25">
        <f>(F84*D84+G84*H84+I84)</f>
        <v>-0.16</v>
      </c>
      <c r="K84" s="26">
        <f>ROUND(J84,2)*100</f>
        <v>-16</v>
      </c>
      <c r="L84" s="25">
        <v>105</v>
      </c>
      <c r="M84" s="27">
        <v>65</v>
      </c>
      <c r="N84" s="28">
        <v>0.6</v>
      </c>
      <c r="O84" s="3">
        <f>IF(D84="","",IF(D84&gt;=(E84-50),IF(D84&lt;=(E84+50),Q84,ROUND((F84*D84*N84+G84*H84+I84),2)),ROUND((F84*D84*N84+G84*H84+I84),2)))</f>
      </c>
      <c r="P84" s="38" t="str">
        <f>IF(D84="","標高を入力！",O84*100)</f>
        <v>標高を入力！</v>
      </c>
      <c r="Q84" s="4">
        <f>ROUND((F84*E84*N84+G84*H84+I84),2)</f>
        <v>0.89</v>
      </c>
      <c r="R84" s="35">
        <f>Q84*100</f>
        <v>89</v>
      </c>
    </row>
    <row r="85" spans="1:18" ht="13.5">
      <c r="A85" s="111"/>
      <c r="B85" s="45" t="s">
        <v>68</v>
      </c>
      <c r="C85" s="40"/>
      <c r="D85" s="2"/>
      <c r="E85" s="24">
        <v>938</v>
      </c>
      <c r="F85" s="25">
        <v>0.0019</v>
      </c>
      <c r="G85" s="25">
        <v>0</v>
      </c>
      <c r="H85" s="25">
        <v>0</v>
      </c>
      <c r="I85" s="25">
        <v>-0.16</v>
      </c>
      <c r="J85" s="25">
        <f t="shared" si="12"/>
        <v>-0.16</v>
      </c>
      <c r="K85" s="26">
        <f t="shared" si="13"/>
        <v>-16</v>
      </c>
      <c r="L85" s="25">
        <v>105</v>
      </c>
      <c r="M85" s="27">
        <v>65</v>
      </c>
      <c r="N85" s="28">
        <v>0.6</v>
      </c>
      <c r="O85" s="3">
        <f t="shared" si="14"/>
      </c>
      <c r="P85" s="38" t="str">
        <f t="shared" si="15"/>
        <v>標高を入力！</v>
      </c>
      <c r="Q85" s="4">
        <f t="shared" si="16"/>
        <v>0.91</v>
      </c>
      <c r="R85" s="35">
        <f t="shared" si="17"/>
        <v>91</v>
      </c>
    </row>
    <row r="86" spans="1:18" ht="13.5">
      <c r="A86" s="112"/>
      <c r="B86" s="45" t="s">
        <v>69</v>
      </c>
      <c r="C86" s="40"/>
      <c r="D86" s="2"/>
      <c r="E86" s="24">
        <v>540</v>
      </c>
      <c r="F86" s="25">
        <v>0.0019</v>
      </c>
      <c r="G86" s="25">
        <v>0</v>
      </c>
      <c r="H86" s="25">
        <v>0</v>
      </c>
      <c r="I86" s="25">
        <v>-0.16</v>
      </c>
      <c r="J86" s="25">
        <f t="shared" si="12"/>
        <v>-0.16</v>
      </c>
      <c r="K86" s="26">
        <f t="shared" si="13"/>
        <v>-16</v>
      </c>
      <c r="L86" s="25">
        <v>105</v>
      </c>
      <c r="M86" s="27">
        <v>65</v>
      </c>
      <c r="N86" s="28">
        <v>0.9</v>
      </c>
      <c r="O86" s="3">
        <f t="shared" si="14"/>
      </c>
      <c r="P86" s="38" t="str">
        <f t="shared" si="15"/>
        <v>標高を入力！</v>
      </c>
      <c r="Q86" s="4">
        <f t="shared" si="16"/>
        <v>0.76</v>
      </c>
      <c r="R86" s="35">
        <f t="shared" si="17"/>
        <v>76</v>
      </c>
    </row>
    <row r="87" spans="1:18" ht="13.5">
      <c r="A87" s="111" t="s">
        <v>140</v>
      </c>
      <c r="B87" s="72" t="s">
        <v>121</v>
      </c>
      <c r="C87" s="49" t="s">
        <v>122</v>
      </c>
      <c r="D87" s="2"/>
      <c r="E87" s="24">
        <v>654</v>
      </c>
      <c r="F87" s="25">
        <v>0.0019</v>
      </c>
      <c r="G87" s="25">
        <v>0</v>
      </c>
      <c r="H87" s="25">
        <v>0</v>
      </c>
      <c r="I87" s="25">
        <v>-0.16</v>
      </c>
      <c r="J87" s="25">
        <f t="shared" si="12"/>
        <v>-0.16</v>
      </c>
      <c r="K87" s="26">
        <f t="shared" si="13"/>
        <v>-16</v>
      </c>
      <c r="L87" s="25">
        <v>105</v>
      </c>
      <c r="M87" s="27">
        <v>65</v>
      </c>
      <c r="N87" s="28">
        <v>0.7</v>
      </c>
      <c r="O87" s="3">
        <f t="shared" si="14"/>
      </c>
      <c r="P87" s="38" t="str">
        <f t="shared" si="15"/>
        <v>標高を入力！</v>
      </c>
      <c r="Q87" s="4">
        <f t="shared" si="16"/>
        <v>0.71</v>
      </c>
      <c r="R87" s="35">
        <f t="shared" si="17"/>
        <v>71</v>
      </c>
    </row>
    <row r="88" spans="1:18" ht="13.5">
      <c r="A88" s="111"/>
      <c r="B88" s="73"/>
      <c r="C88" s="57" t="s">
        <v>123</v>
      </c>
      <c r="D88" s="2"/>
      <c r="E88" s="24">
        <v>608</v>
      </c>
      <c r="F88" s="25">
        <v>0.0019</v>
      </c>
      <c r="G88" s="25">
        <v>0</v>
      </c>
      <c r="H88" s="25">
        <v>0</v>
      </c>
      <c r="I88" s="25">
        <v>-0.16</v>
      </c>
      <c r="J88" s="25">
        <f t="shared" si="12"/>
        <v>-0.16</v>
      </c>
      <c r="K88" s="26">
        <f t="shared" si="13"/>
        <v>-16</v>
      </c>
      <c r="L88" s="25">
        <v>105</v>
      </c>
      <c r="M88" s="27">
        <v>65</v>
      </c>
      <c r="N88" s="28">
        <v>0.7</v>
      </c>
      <c r="O88" s="3">
        <f t="shared" si="14"/>
      </c>
      <c r="P88" s="38" t="str">
        <f t="shared" si="15"/>
        <v>標高を入力！</v>
      </c>
      <c r="Q88" s="4">
        <f t="shared" si="16"/>
        <v>0.65</v>
      </c>
      <c r="R88" s="35">
        <f t="shared" si="17"/>
        <v>65</v>
      </c>
    </row>
    <row r="89" spans="1:18" ht="13.5">
      <c r="A89" s="111"/>
      <c r="B89" s="74"/>
      <c r="C89" s="56" t="s">
        <v>124</v>
      </c>
      <c r="D89" s="2"/>
      <c r="E89" s="24">
        <v>644</v>
      </c>
      <c r="F89" s="25">
        <v>0.0019</v>
      </c>
      <c r="G89" s="25">
        <v>0</v>
      </c>
      <c r="H89" s="25">
        <v>0</v>
      </c>
      <c r="I89" s="25">
        <v>-0.16</v>
      </c>
      <c r="J89" s="25">
        <f>(F89*D89+G89*H89+I89)</f>
        <v>-0.16</v>
      </c>
      <c r="K89" s="26">
        <f>ROUND(J89,2)*100</f>
        <v>-16</v>
      </c>
      <c r="L89" s="25">
        <v>105</v>
      </c>
      <c r="M89" s="27">
        <v>65</v>
      </c>
      <c r="N89" s="28">
        <v>0.7</v>
      </c>
      <c r="O89" s="3">
        <f>IF(D89="","",IF(D89&gt;=(E89-50),IF(D89&lt;=(E89+50),Q89,ROUND((F89*D89*N89+G89*H89+I89),2)),ROUND((F89*D89*N89+G89*H89+I89),2)))</f>
      </c>
      <c r="P89" s="38" t="str">
        <f>IF(D89="","標高を入力！",O89*100)</f>
        <v>標高を入力！</v>
      </c>
      <c r="Q89" s="4">
        <f>ROUND((F89*E89*N89+G89*H89+I89),2)</f>
        <v>0.7</v>
      </c>
      <c r="R89" s="35">
        <f>Q89*100</f>
        <v>70</v>
      </c>
    </row>
    <row r="90" spans="1:18" ht="13.5">
      <c r="A90" s="111"/>
      <c r="B90" s="45" t="s">
        <v>70</v>
      </c>
      <c r="C90" s="40"/>
      <c r="D90" s="2"/>
      <c r="E90" s="24">
        <v>638</v>
      </c>
      <c r="F90" s="25">
        <v>0.0019</v>
      </c>
      <c r="G90" s="25">
        <v>0</v>
      </c>
      <c r="H90" s="25">
        <v>0</v>
      </c>
      <c r="I90" s="25">
        <v>-0.16</v>
      </c>
      <c r="J90" s="25">
        <f t="shared" si="12"/>
        <v>-0.16</v>
      </c>
      <c r="K90" s="26">
        <f t="shared" si="13"/>
        <v>-16</v>
      </c>
      <c r="L90" s="25">
        <v>105</v>
      </c>
      <c r="M90" s="27">
        <v>65</v>
      </c>
      <c r="N90" s="28">
        <v>0.7</v>
      </c>
      <c r="O90" s="3">
        <f t="shared" si="14"/>
      </c>
      <c r="P90" s="38" t="str">
        <f t="shared" si="15"/>
        <v>標高を入力！</v>
      </c>
      <c r="Q90" s="4">
        <f t="shared" si="16"/>
        <v>0.69</v>
      </c>
      <c r="R90" s="35">
        <f t="shared" si="17"/>
        <v>69</v>
      </c>
    </row>
    <row r="91" spans="1:18" ht="13.5">
      <c r="A91" s="111"/>
      <c r="B91" s="45" t="s">
        <v>71</v>
      </c>
      <c r="C91" s="40"/>
      <c r="D91" s="2"/>
      <c r="E91" s="24">
        <v>519</v>
      </c>
      <c r="F91" s="25">
        <v>0.0019</v>
      </c>
      <c r="G91" s="25">
        <v>0</v>
      </c>
      <c r="H91" s="25">
        <v>0</v>
      </c>
      <c r="I91" s="25">
        <v>-0.16</v>
      </c>
      <c r="J91" s="25">
        <f t="shared" si="12"/>
        <v>-0.16</v>
      </c>
      <c r="K91" s="26">
        <f t="shared" si="13"/>
        <v>-16</v>
      </c>
      <c r="L91" s="25">
        <v>105</v>
      </c>
      <c r="M91" s="27">
        <v>65</v>
      </c>
      <c r="N91" s="28">
        <v>0.8</v>
      </c>
      <c r="O91" s="3">
        <f t="shared" si="14"/>
      </c>
      <c r="P91" s="38" t="str">
        <f t="shared" si="15"/>
        <v>標高を入力！</v>
      </c>
      <c r="Q91" s="4">
        <f t="shared" si="16"/>
        <v>0.63</v>
      </c>
      <c r="R91" s="35">
        <f t="shared" si="17"/>
        <v>63</v>
      </c>
    </row>
    <row r="92" spans="1:18" ht="13.5">
      <c r="A92" s="111"/>
      <c r="B92" s="45" t="s">
        <v>72</v>
      </c>
      <c r="C92" s="40"/>
      <c r="D92" s="2"/>
      <c r="E92" s="24">
        <v>685</v>
      </c>
      <c r="F92" s="25">
        <v>0.0019</v>
      </c>
      <c r="G92" s="25">
        <v>0</v>
      </c>
      <c r="H92" s="25">
        <v>0</v>
      </c>
      <c r="I92" s="25">
        <v>-0.16</v>
      </c>
      <c r="J92" s="25">
        <f t="shared" si="12"/>
        <v>-0.16</v>
      </c>
      <c r="K92" s="26">
        <f t="shared" si="13"/>
        <v>-16</v>
      </c>
      <c r="L92" s="25">
        <v>105</v>
      </c>
      <c r="M92" s="27">
        <v>65</v>
      </c>
      <c r="N92" s="28">
        <v>0.7</v>
      </c>
      <c r="O92" s="3">
        <f t="shared" si="14"/>
      </c>
      <c r="P92" s="38" t="str">
        <f t="shared" si="15"/>
        <v>標高を入力！</v>
      </c>
      <c r="Q92" s="4">
        <f t="shared" si="16"/>
        <v>0.75</v>
      </c>
      <c r="R92" s="35">
        <f t="shared" si="17"/>
        <v>75</v>
      </c>
    </row>
    <row r="93" spans="1:18" ht="13.5">
      <c r="A93" s="112"/>
      <c r="B93" s="45" t="s">
        <v>73</v>
      </c>
      <c r="C93" s="40"/>
      <c r="D93" s="2"/>
      <c r="E93" s="24">
        <v>795</v>
      </c>
      <c r="F93" s="25">
        <v>0.0019</v>
      </c>
      <c r="G93" s="25">
        <v>0</v>
      </c>
      <c r="H93" s="25">
        <v>0</v>
      </c>
      <c r="I93" s="25">
        <v>-0.16</v>
      </c>
      <c r="J93" s="25">
        <f t="shared" si="12"/>
        <v>-0.16</v>
      </c>
      <c r="K93" s="26">
        <f t="shared" si="13"/>
        <v>-16</v>
      </c>
      <c r="L93" s="25">
        <v>105</v>
      </c>
      <c r="M93" s="27">
        <v>65</v>
      </c>
      <c r="N93" s="28">
        <v>0.6</v>
      </c>
      <c r="O93" s="3">
        <f t="shared" si="14"/>
      </c>
      <c r="P93" s="38" t="str">
        <f t="shared" si="15"/>
        <v>標高を入力！</v>
      </c>
      <c r="Q93" s="4">
        <f t="shared" si="16"/>
        <v>0.75</v>
      </c>
      <c r="R93" s="35">
        <f t="shared" si="17"/>
        <v>75</v>
      </c>
    </row>
    <row r="94" spans="1:18" ht="13.5">
      <c r="A94" s="113" t="s">
        <v>74</v>
      </c>
      <c r="B94" s="45" t="s">
        <v>75</v>
      </c>
      <c r="C94" s="40"/>
      <c r="D94" s="65" t="s">
        <v>149</v>
      </c>
      <c r="E94" s="24">
        <v>604</v>
      </c>
      <c r="F94" s="25">
        <v>0.0019</v>
      </c>
      <c r="G94" s="25">
        <v>0</v>
      </c>
      <c r="H94" s="25">
        <v>0</v>
      </c>
      <c r="I94" s="25">
        <v>-0.16</v>
      </c>
      <c r="J94" s="25" t="e">
        <f t="shared" si="12"/>
        <v>#VALUE!</v>
      </c>
      <c r="K94" s="26" t="e">
        <f t="shared" si="13"/>
        <v>#VALUE!</v>
      </c>
      <c r="L94" s="25">
        <v>105</v>
      </c>
      <c r="M94" s="27">
        <v>65</v>
      </c>
      <c r="N94" s="28">
        <v>0.8</v>
      </c>
      <c r="O94" s="3" t="e">
        <f t="shared" si="14"/>
        <v>#VALUE!</v>
      </c>
      <c r="P94" s="66" t="s">
        <v>149</v>
      </c>
      <c r="Q94" s="4">
        <f t="shared" si="16"/>
        <v>0.76</v>
      </c>
      <c r="R94" s="35"/>
    </row>
    <row r="95" spans="1:18" ht="13.5">
      <c r="A95" s="111"/>
      <c r="B95" s="45" t="s">
        <v>76</v>
      </c>
      <c r="C95" s="40"/>
      <c r="D95" s="65" t="s">
        <v>149</v>
      </c>
      <c r="E95" s="24">
        <v>614</v>
      </c>
      <c r="F95" s="25">
        <v>0.0019</v>
      </c>
      <c r="G95" s="25">
        <v>0</v>
      </c>
      <c r="H95" s="25">
        <v>0</v>
      </c>
      <c r="I95" s="25">
        <v>-0.16</v>
      </c>
      <c r="J95" s="25" t="e">
        <f t="shared" si="12"/>
        <v>#VALUE!</v>
      </c>
      <c r="K95" s="26" t="e">
        <f t="shared" si="13"/>
        <v>#VALUE!</v>
      </c>
      <c r="L95" s="25">
        <v>105</v>
      </c>
      <c r="M95" s="27">
        <v>65</v>
      </c>
      <c r="N95" s="28">
        <v>0.8</v>
      </c>
      <c r="O95" s="3" t="e">
        <f t="shared" si="14"/>
        <v>#VALUE!</v>
      </c>
      <c r="P95" s="66" t="s">
        <v>149</v>
      </c>
      <c r="Q95" s="4">
        <f t="shared" si="16"/>
        <v>0.77</v>
      </c>
      <c r="R95" s="35"/>
    </row>
    <row r="96" spans="1:18" ht="13.5">
      <c r="A96" s="111"/>
      <c r="B96" s="45" t="s">
        <v>77</v>
      </c>
      <c r="C96" s="40"/>
      <c r="D96" s="65" t="s">
        <v>149</v>
      </c>
      <c r="E96" s="24">
        <v>705</v>
      </c>
      <c r="F96" s="25">
        <v>0.0052</v>
      </c>
      <c r="G96" s="25">
        <v>2.9699999999999998</v>
      </c>
      <c r="H96" s="25">
        <v>0.022</v>
      </c>
      <c r="I96" s="25">
        <v>0.29</v>
      </c>
      <c r="J96" s="25" t="e">
        <f t="shared" si="12"/>
        <v>#VALUE!</v>
      </c>
      <c r="K96" s="26" t="e">
        <f t="shared" si="13"/>
        <v>#VALUE!</v>
      </c>
      <c r="L96" s="25">
        <v>105</v>
      </c>
      <c r="M96" s="27">
        <v>65</v>
      </c>
      <c r="N96" s="28">
        <v>0.7</v>
      </c>
      <c r="O96" s="3" t="e">
        <f t="shared" si="14"/>
        <v>#VALUE!</v>
      </c>
      <c r="P96" s="66" t="s">
        <v>149</v>
      </c>
      <c r="Q96" s="4">
        <f t="shared" si="16"/>
        <v>2.92</v>
      </c>
      <c r="R96" s="35"/>
    </row>
    <row r="97" spans="1:18" ht="13.5">
      <c r="A97" s="112"/>
      <c r="B97" s="45" t="s">
        <v>78</v>
      </c>
      <c r="C97" s="40"/>
      <c r="D97" s="65" t="s">
        <v>149</v>
      </c>
      <c r="E97" s="24">
        <v>516</v>
      </c>
      <c r="F97" s="25">
        <v>0.0052</v>
      </c>
      <c r="G97" s="25">
        <v>2.9699999999999998</v>
      </c>
      <c r="H97" s="25">
        <v>0.076</v>
      </c>
      <c r="I97" s="25">
        <v>0.29</v>
      </c>
      <c r="J97" s="25" t="e">
        <f t="shared" si="12"/>
        <v>#VALUE!</v>
      </c>
      <c r="K97" s="26" t="e">
        <f t="shared" si="13"/>
        <v>#VALUE!</v>
      </c>
      <c r="L97" s="25">
        <v>105</v>
      </c>
      <c r="M97" s="27">
        <v>65</v>
      </c>
      <c r="N97" s="28">
        <v>0.9</v>
      </c>
      <c r="O97" s="3" t="e">
        <f t="shared" si="14"/>
        <v>#VALUE!</v>
      </c>
      <c r="P97" s="66" t="s">
        <v>149</v>
      </c>
      <c r="Q97" s="4">
        <f t="shared" si="16"/>
        <v>2.93</v>
      </c>
      <c r="R97" s="35"/>
    </row>
    <row r="98" spans="1:18" ht="13.5">
      <c r="A98" s="47" t="s">
        <v>79</v>
      </c>
      <c r="B98" s="45" t="s">
        <v>80</v>
      </c>
      <c r="C98" s="40"/>
      <c r="D98" s="2"/>
      <c r="E98" s="24">
        <v>393</v>
      </c>
      <c r="F98" s="25">
        <v>0.0019</v>
      </c>
      <c r="G98" s="25">
        <v>0</v>
      </c>
      <c r="H98" s="25">
        <v>0</v>
      </c>
      <c r="I98" s="25">
        <v>-0.16</v>
      </c>
      <c r="J98" s="25">
        <f t="shared" si="12"/>
        <v>-0.16</v>
      </c>
      <c r="K98" s="26">
        <f t="shared" si="13"/>
        <v>-16</v>
      </c>
      <c r="L98" s="25">
        <v>105</v>
      </c>
      <c r="M98" s="27">
        <v>65</v>
      </c>
      <c r="N98" s="28">
        <v>0.7</v>
      </c>
      <c r="O98" s="3">
        <f t="shared" si="14"/>
      </c>
      <c r="P98" s="38" t="str">
        <f t="shared" si="15"/>
        <v>標高を入力！</v>
      </c>
      <c r="Q98" s="4">
        <f t="shared" si="16"/>
        <v>0.36</v>
      </c>
      <c r="R98" s="35">
        <f t="shared" si="17"/>
        <v>36</v>
      </c>
    </row>
    <row r="99" spans="1:18" ht="13.5">
      <c r="A99" s="113" t="s">
        <v>81</v>
      </c>
      <c r="B99" s="45" t="s">
        <v>82</v>
      </c>
      <c r="C99" s="40"/>
      <c r="D99" s="2"/>
      <c r="E99" s="24">
        <v>353</v>
      </c>
      <c r="F99" s="25">
        <v>0.0019</v>
      </c>
      <c r="G99" s="25">
        <v>0</v>
      </c>
      <c r="H99" s="25">
        <v>0</v>
      </c>
      <c r="I99" s="25">
        <v>-0.16</v>
      </c>
      <c r="J99" s="25">
        <f t="shared" si="12"/>
        <v>-0.16</v>
      </c>
      <c r="K99" s="26">
        <f t="shared" si="13"/>
        <v>-16</v>
      </c>
      <c r="L99" s="25">
        <v>105</v>
      </c>
      <c r="M99" s="27">
        <v>65</v>
      </c>
      <c r="N99" s="28">
        <v>1.5</v>
      </c>
      <c r="O99" s="3">
        <f t="shared" si="14"/>
      </c>
      <c r="P99" s="38" t="str">
        <f t="shared" si="15"/>
        <v>標高を入力！</v>
      </c>
      <c r="Q99" s="4">
        <f t="shared" si="16"/>
        <v>0.85</v>
      </c>
      <c r="R99" s="35">
        <f t="shared" si="17"/>
        <v>85</v>
      </c>
    </row>
    <row r="100" spans="1:18" ht="13.5">
      <c r="A100" s="112"/>
      <c r="B100" s="45" t="s">
        <v>83</v>
      </c>
      <c r="C100" s="40"/>
      <c r="D100" s="2"/>
      <c r="E100" s="24">
        <v>550</v>
      </c>
      <c r="F100" s="25">
        <v>0.0019</v>
      </c>
      <c r="G100" s="25">
        <v>0</v>
      </c>
      <c r="H100" s="25">
        <v>0</v>
      </c>
      <c r="I100" s="25">
        <v>-0.16</v>
      </c>
      <c r="J100" s="25">
        <f t="shared" si="12"/>
        <v>-0.16</v>
      </c>
      <c r="K100" s="26">
        <f t="shared" si="13"/>
        <v>-16</v>
      </c>
      <c r="L100" s="25">
        <v>105</v>
      </c>
      <c r="M100" s="27">
        <v>65</v>
      </c>
      <c r="N100" s="28">
        <v>1</v>
      </c>
      <c r="O100" s="3">
        <f t="shared" si="14"/>
      </c>
      <c r="P100" s="38" t="str">
        <f t="shared" si="15"/>
        <v>標高を入力！</v>
      </c>
      <c r="Q100" s="4">
        <f t="shared" si="16"/>
        <v>0.89</v>
      </c>
      <c r="R100" s="35">
        <f t="shared" si="17"/>
        <v>89</v>
      </c>
    </row>
    <row r="101" spans="1:18" ht="13.5">
      <c r="A101" s="113" t="s">
        <v>84</v>
      </c>
      <c r="B101" s="45" t="s">
        <v>85</v>
      </c>
      <c r="C101" s="40"/>
      <c r="D101" s="65" t="s">
        <v>149</v>
      </c>
      <c r="E101" s="24">
        <v>585</v>
      </c>
      <c r="F101" s="25">
        <v>0.0019</v>
      </c>
      <c r="G101" s="25">
        <v>0</v>
      </c>
      <c r="H101" s="25">
        <v>0</v>
      </c>
      <c r="I101" s="25">
        <v>-0.16</v>
      </c>
      <c r="J101" s="25" t="e">
        <f t="shared" si="12"/>
        <v>#VALUE!</v>
      </c>
      <c r="K101" s="26" t="e">
        <f t="shared" si="13"/>
        <v>#VALUE!</v>
      </c>
      <c r="L101" s="25">
        <v>105</v>
      </c>
      <c r="M101" s="27">
        <v>65</v>
      </c>
      <c r="N101" s="28">
        <v>1.9</v>
      </c>
      <c r="O101" s="3" t="e">
        <f t="shared" si="14"/>
        <v>#VALUE!</v>
      </c>
      <c r="P101" s="66" t="s">
        <v>149</v>
      </c>
      <c r="Q101" s="4">
        <f t="shared" si="16"/>
        <v>1.95</v>
      </c>
      <c r="R101" s="35"/>
    </row>
    <row r="102" spans="1:18" ht="13.5">
      <c r="A102" s="111"/>
      <c r="B102" s="45" t="s">
        <v>86</v>
      </c>
      <c r="C102" s="40"/>
      <c r="D102" s="65" t="s">
        <v>149</v>
      </c>
      <c r="E102" s="24">
        <v>335</v>
      </c>
      <c r="F102" s="25">
        <v>0.0052</v>
      </c>
      <c r="G102" s="25">
        <v>2.9699999999999998</v>
      </c>
      <c r="H102" s="25">
        <v>0.004</v>
      </c>
      <c r="I102" s="25">
        <v>0.29</v>
      </c>
      <c r="J102" s="25" t="e">
        <f t="shared" si="12"/>
        <v>#VALUE!</v>
      </c>
      <c r="K102" s="26" t="e">
        <f t="shared" si="13"/>
        <v>#VALUE!</v>
      </c>
      <c r="L102" s="25">
        <v>105</v>
      </c>
      <c r="M102" s="27">
        <v>65</v>
      </c>
      <c r="N102" s="28">
        <v>1</v>
      </c>
      <c r="O102" s="3" t="e">
        <f t="shared" si="14"/>
        <v>#VALUE!</v>
      </c>
      <c r="P102" s="66" t="s">
        <v>149</v>
      </c>
      <c r="Q102" s="4">
        <f t="shared" si="16"/>
        <v>2.04</v>
      </c>
      <c r="R102" s="35"/>
    </row>
    <row r="103" spans="1:18" ht="13.5">
      <c r="A103" s="112"/>
      <c r="B103" s="45" t="s">
        <v>87</v>
      </c>
      <c r="C103" s="40"/>
      <c r="D103" s="65" t="s">
        <v>149</v>
      </c>
      <c r="E103" s="24">
        <v>517</v>
      </c>
      <c r="F103" s="25">
        <v>0.0052</v>
      </c>
      <c r="G103" s="25">
        <v>2.9699999999999998</v>
      </c>
      <c r="H103" s="25">
        <v>0.023</v>
      </c>
      <c r="I103" s="25">
        <v>0.29</v>
      </c>
      <c r="J103" s="25" t="e">
        <f aca="true" t="shared" si="18" ref="J103:J108">(F103*D103+G103*H103+I103)</f>
        <v>#VALUE!</v>
      </c>
      <c r="K103" s="26" t="e">
        <f aca="true" t="shared" si="19" ref="K103:K108">ROUND(J103,2)*100</f>
        <v>#VALUE!</v>
      </c>
      <c r="L103" s="25">
        <v>105</v>
      </c>
      <c r="M103" s="27">
        <v>65</v>
      </c>
      <c r="N103" s="28">
        <v>1</v>
      </c>
      <c r="O103" s="3" t="e">
        <f aca="true" t="shared" si="20" ref="O103:O108">IF(D103="","",IF(D103&gt;=(E103-50),IF(D103&lt;=(E103+50),Q103,ROUND((F103*D103*N103+G103*H103+I103),2)),ROUND((F103*D103*N103+G103*H103+I103),2)))</f>
        <v>#VALUE!</v>
      </c>
      <c r="P103" s="66" t="s">
        <v>149</v>
      </c>
      <c r="Q103" s="4">
        <f aca="true" t="shared" si="21" ref="Q103:Q108">ROUND((F103*E103*N103+G103*H103+I103),2)</f>
        <v>3.05</v>
      </c>
      <c r="R103" s="35"/>
    </row>
    <row r="104" spans="1:18" ht="13.5">
      <c r="A104" s="111" t="s">
        <v>141</v>
      </c>
      <c r="B104" s="45" t="s">
        <v>88</v>
      </c>
      <c r="C104" s="40"/>
      <c r="D104" s="2"/>
      <c r="E104" s="24">
        <v>676</v>
      </c>
      <c r="F104" s="25">
        <v>0.0052</v>
      </c>
      <c r="G104" s="25">
        <v>2.9699999999999998</v>
      </c>
      <c r="H104" s="25">
        <v>0.005</v>
      </c>
      <c r="I104" s="25">
        <v>0.29</v>
      </c>
      <c r="J104" s="25">
        <f t="shared" si="18"/>
        <v>0.30484999999999995</v>
      </c>
      <c r="K104" s="26">
        <f t="shared" si="19"/>
        <v>30</v>
      </c>
      <c r="L104" s="25">
        <v>105</v>
      </c>
      <c r="M104" s="27">
        <v>65</v>
      </c>
      <c r="N104" s="28">
        <v>0.8</v>
      </c>
      <c r="O104" s="3">
        <f t="shared" si="20"/>
      </c>
      <c r="P104" s="38" t="str">
        <f>IF(D104="","標高を入力！",O104*100)</f>
        <v>標高を入力！</v>
      </c>
      <c r="Q104" s="4">
        <f t="shared" si="21"/>
        <v>3.12</v>
      </c>
      <c r="R104" s="35">
        <f>Q104*100</f>
        <v>312</v>
      </c>
    </row>
    <row r="105" spans="1:18" ht="13.5">
      <c r="A105" s="111"/>
      <c r="B105" s="72" t="s">
        <v>118</v>
      </c>
      <c r="C105" s="64" t="s">
        <v>119</v>
      </c>
      <c r="D105" s="2"/>
      <c r="E105" s="24">
        <v>497</v>
      </c>
      <c r="F105" s="25">
        <v>0.0052</v>
      </c>
      <c r="G105" s="25">
        <v>2.9699999999999998</v>
      </c>
      <c r="H105" s="25">
        <v>0</v>
      </c>
      <c r="I105" s="25">
        <v>0.29</v>
      </c>
      <c r="J105" s="25">
        <f t="shared" si="18"/>
        <v>0.29</v>
      </c>
      <c r="K105" s="26">
        <f t="shared" si="19"/>
        <v>28.999999999999996</v>
      </c>
      <c r="L105" s="25">
        <v>105</v>
      </c>
      <c r="M105" s="27">
        <v>65</v>
      </c>
      <c r="N105" s="28">
        <v>0.5</v>
      </c>
      <c r="O105" s="3">
        <f t="shared" si="20"/>
      </c>
      <c r="P105" s="38" t="str">
        <f>IF(D105="","標高を入力！",O105*100)</f>
        <v>標高を入力！</v>
      </c>
      <c r="Q105" s="4">
        <f t="shared" si="21"/>
        <v>1.58</v>
      </c>
      <c r="R105" s="35">
        <f>Q105*100</f>
        <v>158</v>
      </c>
    </row>
    <row r="106" spans="1:18" ht="13.5">
      <c r="A106" s="111"/>
      <c r="B106" s="74"/>
      <c r="C106" s="56" t="s">
        <v>120</v>
      </c>
      <c r="D106" s="2"/>
      <c r="E106" s="24">
        <v>532</v>
      </c>
      <c r="F106" s="25">
        <v>0.0052</v>
      </c>
      <c r="G106" s="25">
        <v>2.9699999999999998</v>
      </c>
      <c r="H106" s="25">
        <v>0</v>
      </c>
      <c r="I106" s="25">
        <v>0.29</v>
      </c>
      <c r="J106" s="25">
        <f t="shared" si="18"/>
        <v>0.29</v>
      </c>
      <c r="K106" s="26">
        <f t="shared" si="19"/>
        <v>28.999999999999996</v>
      </c>
      <c r="L106" s="25">
        <v>105</v>
      </c>
      <c r="M106" s="27">
        <v>65</v>
      </c>
      <c r="N106" s="28">
        <v>0.6</v>
      </c>
      <c r="O106" s="3">
        <f t="shared" si="20"/>
      </c>
      <c r="P106" s="38" t="str">
        <f>IF(D106="","標高を入力！",O106*100)</f>
        <v>標高を入力！</v>
      </c>
      <c r="Q106" s="4">
        <f t="shared" si="21"/>
        <v>1.95</v>
      </c>
      <c r="R106" s="35">
        <f>Q106*100</f>
        <v>195</v>
      </c>
    </row>
    <row r="107" spans="1:18" ht="13.5">
      <c r="A107" s="111"/>
      <c r="B107" s="45" t="s">
        <v>89</v>
      </c>
      <c r="C107" s="40"/>
      <c r="D107" s="2"/>
      <c r="E107" s="24">
        <v>510</v>
      </c>
      <c r="F107" s="25">
        <v>0.0052</v>
      </c>
      <c r="G107" s="25">
        <v>2.9699999999999998</v>
      </c>
      <c r="H107" s="25">
        <v>0</v>
      </c>
      <c r="I107" s="25">
        <v>0.29</v>
      </c>
      <c r="J107" s="25">
        <f t="shared" si="18"/>
        <v>0.29</v>
      </c>
      <c r="K107" s="26">
        <f t="shared" si="19"/>
        <v>28.999999999999996</v>
      </c>
      <c r="L107" s="25">
        <v>105</v>
      </c>
      <c r="M107" s="27">
        <v>65</v>
      </c>
      <c r="N107" s="28">
        <v>0.2</v>
      </c>
      <c r="O107" s="3">
        <f t="shared" si="20"/>
      </c>
      <c r="P107" s="38" t="str">
        <f>IF(D107="","標高を入力！",O107*100)</f>
        <v>標高を入力！</v>
      </c>
      <c r="Q107" s="4">
        <f t="shared" si="21"/>
        <v>0.82</v>
      </c>
      <c r="R107" s="35">
        <f>Q107*100</f>
        <v>82</v>
      </c>
    </row>
    <row r="108" spans="1:18" ht="14.25" thickBot="1">
      <c r="A108" s="48" t="s">
        <v>142</v>
      </c>
      <c r="B108" s="46" t="s">
        <v>90</v>
      </c>
      <c r="C108" s="41"/>
      <c r="D108" s="67" t="s">
        <v>150</v>
      </c>
      <c r="E108" s="29">
        <v>286</v>
      </c>
      <c r="F108" s="30">
        <v>0.0052</v>
      </c>
      <c r="G108" s="30">
        <v>2.9699999999999998</v>
      </c>
      <c r="H108" s="30">
        <v>0.018</v>
      </c>
      <c r="I108" s="30">
        <v>0.29</v>
      </c>
      <c r="J108" s="30" t="e">
        <f t="shared" si="18"/>
        <v>#VALUE!</v>
      </c>
      <c r="K108" s="31" t="e">
        <f t="shared" si="19"/>
        <v>#VALUE!</v>
      </c>
      <c r="L108" s="30">
        <v>105</v>
      </c>
      <c r="M108" s="32">
        <v>65</v>
      </c>
      <c r="N108" s="33">
        <v>2</v>
      </c>
      <c r="O108" s="12" t="e">
        <f t="shared" si="20"/>
        <v>#VALUE!</v>
      </c>
      <c r="P108" s="68" t="s">
        <v>150</v>
      </c>
      <c r="Q108" s="13">
        <f t="shared" si="21"/>
        <v>3.32</v>
      </c>
      <c r="R108" s="36"/>
    </row>
  </sheetData>
  <sheetProtection password="9D81" sheet="1" selectLockedCells="1"/>
  <mergeCells count="46">
    <mergeCell ref="A78:A86"/>
    <mergeCell ref="A87:A93"/>
    <mergeCell ref="A94:A97"/>
    <mergeCell ref="A99:A100"/>
    <mergeCell ref="A101:A103"/>
    <mergeCell ref="A104:A107"/>
    <mergeCell ref="H5:H6"/>
    <mergeCell ref="B3:R3"/>
    <mergeCell ref="A54:A56"/>
    <mergeCell ref="A57:A62"/>
    <mergeCell ref="A63:A77"/>
    <mergeCell ref="A5:A6"/>
    <mergeCell ref="A41:A47"/>
    <mergeCell ref="A48:A50"/>
    <mergeCell ref="A51:A53"/>
    <mergeCell ref="A7:A40"/>
    <mergeCell ref="N5:N6"/>
    <mergeCell ref="C5:C6"/>
    <mergeCell ref="B1:R1"/>
    <mergeCell ref="B5:B6"/>
    <mergeCell ref="D5:D6"/>
    <mergeCell ref="E5:E6"/>
    <mergeCell ref="F5:F6"/>
    <mergeCell ref="G5:G6"/>
    <mergeCell ref="P5:P6"/>
    <mergeCell ref="R5:R6"/>
    <mergeCell ref="B41:B42"/>
    <mergeCell ref="B18:B19"/>
    <mergeCell ref="B25:B26"/>
    <mergeCell ref="B30:B33"/>
    <mergeCell ref="B39:B40"/>
    <mergeCell ref="B2:R2"/>
    <mergeCell ref="B4:R4"/>
    <mergeCell ref="I5:I6"/>
    <mergeCell ref="J5:J6"/>
    <mergeCell ref="K5:K6"/>
    <mergeCell ref="B8:B10"/>
    <mergeCell ref="B34:B38"/>
    <mergeCell ref="B51:B52"/>
    <mergeCell ref="B105:B106"/>
    <mergeCell ref="B87:B89"/>
    <mergeCell ref="B80:B83"/>
    <mergeCell ref="B20:B22"/>
    <mergeCell ref="B14:B16"/>
    <mergeCell ref="B66:B68"/>
    <mergeCell ref="B27:B29"/>
  </mergeCells>
  <printOptions/>
  <pageMargins left="0.5511811023622047" right="0.4330708661417323" top="0.29" bottom="0.27" header="0.2" footer="0.19"/>
  <pageSetup fitToHeight="0" fitToWidth="1" horizontalDpi="1200" verticalDpi="1200" orientation="portrait" paperSize="9" scale="64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建築管理課</dc:creator>
  <cp:keywords/>
  <dc:description/>
  <cp:lastModifiedBy>上野　徹</cp:lastModifiedBy>
  <cp:lastPrinted>2023-07-12T01:25:20Z</cp:lastPrinted>
  <dcterms:created xsi:type="dcterms:W3CDTF">2007-01-05T01:40:07Z</dcterms:created>
  <dcterms:modified xsi:type="dcterms:W3CDTF">2023-07-12T02:25:02Z</dcterms:modified>
  <cp:category/>
  <cp:version/>
  <cp:contentType/>
  <cp:contentStatus/>
</cp:coreProperties>
</file>